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<sst xmlns="http://schemas.openxmlformats.org/spreadsheetml/2006/main" count="23" uniqueCount="21">
  <si>
    <t xml:space="preserve">Оборудование</t>
  </si>
  <si>
    <t xml:space="preserve">разовая</t>
  </si>
  <si>
    <t xml:space="preserve">Месяц</t>
  </si>
  <si>
    <t xml:space="preserve">Расходы</t>
  </si>
  <si>
    <t xml:space="preserve">Доходы</t>
  </si>
  <si>
    <t xml:space="preserve">Разница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</si>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</sst>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\ [$р.-419];[RED]\-#,##0\ [$р.-419]"/>
    <numFmt numFmtId="166" formatCode="0"/>
    <numFmt numFmtId="167" formatCode="0.00%"/>
    <numFmt numFmtId="168" formatCode="#,##0.00\ [$р.-419];[RED]\-#,##0.00\ [$р.-419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K32" activeCellId="0" sqref="K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7.67"/>
    <col collapsed="false" customWidth="true" hidden="false" outlineLevel="0" max="8" min="6" style="0" width="14.15"/>
    <col collapsed="false" customWidth="true" hidden="false" outlineLevel="0" max="9" min="9" style="0" width="18.83"/>
    <col collapsed="false" customWidth="true" hidden="false" outlineLevel="0" max="10" min="10" style="0" width="29.68"/>
    <col collapsed="false" customWidth="true" hidden="false" outlineLevel="0" max="11" min="11" style="0" width="18.95"/>
    <col collapsed="false" customWidth="true" hidden="false" outlineLevel="0" max="12" min="12" style="0" width="24.37"/>
    <col collapsed="false" customWidth="true" hidden="false" outlineLevel="0" max="13" min="13" style="0" width="16.55"/>
    <col collapsed="false" customWidth="true" hidden="false" outlineLevel="0" max="14" min="14" style="0" width="18.57"/>
    <col collapsed="false" customWidth="true" hidden="false" outlineLevel="0" max="15" min="15" style="0" width="16.55"/>
    <col collapsed="false" customWidth="true" hidden="false" outlineLevel="0" max="16" min="16" style="0" width="20.83"/>
  </cols>
  <sheetData>
    <row r="1" customFormat="false" ht="12.8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J1" s="0" t="s">
        <v>6</v>
      </c>
      <c r="L1" s="1" t="s">
        <v>7</v>
      </c>
      <c r="M1" s="1"/>
    </row>
    <row r="2" customFormat="false" ht="13.8" hidden="false" customHeight="false" outlineLevel="0" collapsed="false">
      <c r="A2" s="0" t="s">
        <v>8</v>
      </c>
      <c r="B2" s="0" t="n">
        <v>45000</v>
      </c>
      <c r="C2" s="0" t="s">
        <v>9</v>
      </c>
      <c r="E2" s="0" t="n">
        <v>1</v>
      </c>
      <c r="F2" s="3" t="n">
        <f aca="false">$B$1+E2*$B$3+$J$3</f>
        <v>590630.78977602</v>
      </c>
      <c r="G2" s="3" t="n">
        <f aca="false">L3*$O$3+M3*$P$3</f>
        <v>0</v>
      </c>
      <c r="H2" s="3" t="n">
        <f aca="false">G2-F2</f>
        <v>-590630.78977602</v>
      </c>
      <c r="J2" s="0" t="s">
        <v>10</v>
      </c>
      <c r="L2" s="0" t="s">
        <v>11</v>
      </c>
      <c r="M2" s="4" t="s">
        <v>12</v>
      </c>
      <c r="O2" s="0" t="s">
        <v>13</v>
      </c>
      <c r="P2" s="0" t="s">
        <v>14</v>
      </c>
    </row>
    <row r="3" customFormat="false" ht="12.8" hidden="false" customHeight="false" outlineLevel="0" collapsed="false">
      <c r="A3" s="0" t="s">
        <v>15</v>
      </c>
      <c r="B3" s="0" t="n">
        <v>40000</v>
      </c>
      <c r="C3" s="0" t="s">
        <v>9</v>
      </c>
      <c r="E3" s="0" t="n">
        <v>2</v>
      </c>
      <c r="F3" s="3" t="n">
        <f aca="false">$B$1+E3*$B$3+$J$3</f>
        <v>630630.78977602</v>
      </c>
      <c r="G3" s="3" t="n">
        <f aca="false">L4*$O$3+M4*$P$3+G2</f>
        <v>0</v>
      </c>
      <c r="H3" s="3" t="n">
        <f aca="false">G3-F3</f>
        <v>-630630.78977602</v>
      </c>
      <c r="J3" s="3" t="n">
        <f aca="false">ABS(PMT((J12/12),J7,B13,0,0))</f>
        <v>39630.7897760202</v>
      </c>
      <c r="K3" s="0" t="s">
        <v>9</v>
      </c>
      <c r="L3" s="0" t="n">
        <v>0</v>
      </c>
      <c r="M3" s="5" t="n">
        <f aca="false">L3*0.015</f>
        <v>0</v>
      </c>
      <c r="O3" s="0" t="n">
        <v>50</v>
      </c>
      <c r="P3" s="0" t="n">
        <v>50</v>
      </c>
    </row>
    <row r="4" customFormat="false" ht="12.8" hidden="false" customHeight="false" outlineLevel="0" collapsed="false">
      <c r="E4" s="0" t="n">
        <v>3</v>
      </c>
      <c r="F4" s="3" t="n">
        <f aca="false">$B$1+E4*$B$3+$J$3</f>
        <v>670630.78977602</v>
      </c>
      <c r="G4" s="3" t="n">
        <f aca="false">L5*$O$3+M5*$P$3+G3</f>
        <v>0</v>
      </c>
      <c r="H4" s="3" t="n">
        <f aca="false">G4-F4</f>
        <v>-670630.78977602</v>
      </c>
      <c r="L4" s="0" t="n">
        <v>0</v>
      </c>
      <c r="M4" s="5" t="n">
        <f aca="false">L4*0.015</f>
        <v>0</v>
      </c>
    </row>
    <row r="5" customFormat="false" ht="12.8" hidden="false" customHeight="true" outlineLevel="0" collapsed="false">
      <c r="A5" s="6" t="s">
        <v>16</v>
      </c>
      <c r="B5" s="6" t="n">
        <v>12</v>
      </c>
      <c r="E5" s="0" t="n">
        <v>4</v>
      </c>
      <c r="F5" s="3" t="n">
        <f aca="false">$B$1+E5*($B$3+$B$2)+$J$3</f>
        <v>890630.78977602</v>
      </c>
      <c r="G5" s="3" t="n">
        <f aca="false">L6*$O$3+M6*$P$3+G4</f>
        <v>5075</v>
      </c>
      <c r="H5" s="3" t="n">
        <f aca="false">G5-F5</f>
        <v>-885555.78977602</v>
      </c>
      <c r="L5" s="0" t="n">
        <v>0</v>
      </c>
      <c r="M5" s="5" t="n">
        <f aca="false">L5*0.015</f>
        <v>0</v>
      </c>
    </row>
    <row r="6" customFormat="false" ht="12.8" hidden="false" customHeight="false" outlineLevel="0" collapsed="false">
      <c r="A6" s="6"/>
      <c r="B6" s="6"/>
      <c r="E6" s="0" t="n">
        <v>5</v>
      </c>
      <c r="F6" s="3" t="n">
        <f aca="false">$B$1+E6*($B$3+$B$2)+$J$3</f>
        <v>975630.78977602</v>
      </c>
      <c r="G6" s="3" t="n">
        <f aca="false">L7*$O$3+M7*$P$3+G5</f>
        <v>20300</v>
      </c>
      <c r="H6" s="3" t="n">
        <f aca="false">G6-F6</f>
        <v>-955330.78977602</v>
      </c>
      <c r="J6" s="0" t="s">
        <v>17</v>
      </c>
      <c r="L6" s="0" t="n">
        <v>100</v>
      </c>
      <c r="M6" s="5" t="n">
        <f aca="false">L6*0.015</f>
        <v>1.5</v>
      </c>
    </row>
    <row r="7" customFormat="false" ht="12.8" hidden="false" customHeight="false" outlineLevel="0" collapsed="false">
      <c r="A7" s="6"/>
      <c r="B7" s="6"/>
      <c r="E7" s="0" t="n">
        <v>6</v>
      </c>
      <c r="F7" s="3" t="n">
        <f aca="false">$B$1+E7*($B$3+$B$2)+$J$3</f>
        <v>1060630.78977602</v>
      </c>
      <c r="G7" s="3" t="n">
        <f aca="false">L8*$O$3+M8*$P$3+G6</f>
        <v>96425</v>
      </c>
      <c r="H7" s="3" t="n">
        <f aca="false">G7-F7</f>
        <v>-964205.78977602</v>
      </c>
      <c r="J7" s="0" t="n">
        <v>60</v>
      </c>
      <c r="L7" s="0" t="n">
        <v>300</v>
      </c>
      <c r="M7" s="5" t="n">
        <f aca="false">L7*0.015</f>
        <v>4.5</v>
      </c>
    </row>
    <row r="8" customFormat="false" ht="12.8" hidden="false" customHeight="false" outlineLevel="0" collapsed="false">
      <c r="A8" s="6"/>
      <c r="B8" s="6"/>
      <c r="E8" s="0" t="n">
        <v>7</v>
      </c>
      <c r="F8" s="3" t="n">
        <f aca="false">$B$1+E8*($B$3+$B$2)+$J$3</f>
        <v>1145630.78977602</v>
      </c>
      <c r="G8" s="3" t="n">
        <f aca="false">L9*$O$3+M9*$P$3+G7</f>
        <v>197925</v>
      </c>
      <c r="H8" s="3" t="n">
        <f aca="false">G8-F8</f>
        <v>-947705.78977602</v>
      </c>
      <c r="L8" s="0" t="n">
        <v>1500</v>
      </c>
      <c r="M8" s="5" t="n">
        <f aca="false">L8*0.015</f>
        <v>22.5</v>
      </c>
    </row>
    <row r="9" customFormat="false" ht="12.8" hidden="false" customHeight="false" outlineLevel="0" collapsed="false">
      <c r="A9" s="6"/>
      <c r="B9" s="6"/>
      <c r="E9" s="0" t="n">
        <v>8</v>
      </c>
      <c r="F9" s="3" t="n">
        <f aca="false">$B$1+E9*($B$3+$B$2)+$J$3</f>
        <v>1230630.78977602</v>
      </c>
      <c r="G9" s="3" t="n">
        <f aca="false">L10*$O$3+M10*$P$3+G8</f>
        <v>451675</v>
      </c>
      <c r="H9" s="3" t="n">
        <f aca="false">G9-F9</f>
        <v>-778955.78977602</v>
      </c>
      <c r="L9" s="0" t="n">
        <v>2000</v>
      </c>
      <c r="M9" s="5" t="n">
        <f aca="false">L9*0.015</f>
        <v>30</v>
      </c>
    </row>
    <row r="10" customFormat="false" ht="12.8" hidden="false" customHeight="false" outlineLevel="0" collapsed="false">
      <c r="A10" s="6"/>
      <c r="B10" s="6"/>
      <c r="E10" s="0" t="n">
        <v>9</v>
      </c>
      <c r="F10" s="3" t="n">
        <f aca="false">$B$1+E10*($B$3+$B$2)+$J$3</f>
        <v>1315630.78977602</v>
      </c>
      <c r="G10" s="3" t="n">
        <f aca="false">L11*$O$3+M11*$P$3+G9</f>
        <v>756175</v>
      </c>
      <c r="H10" s="3" t="n">
        <f aca="false">G10-F10</f>
        <v>-559455.78977602</v>
      </c>
      <c r="L10" s="0" t="n">
        <v>5000</v>
      </c>
      <c r="M10" s="5" t="n">
        <f aca="false">L10*0.015</f>
        <v>75</v>
      </c>
    </row>
    <row r="11" customFormat="false" ht="12.8" hidden="false" customHeight="false" outlineLevel="0" collapsed="false">
      <c r="E11" s="0" t="n">
        <v>10</v>
      </c>
      <c r="F11" s="3" t="n">
        <f aca="false">$B$1+E11*($B$3+$B$2)+$J$3</f>
        <v>1400630.78977602</v>
      </c>
      <c r="G11" s="3" t="n">
        <f aca="false">L12*$O$3+M12*$P$3+G10</f>
        <v>1035300</v>
      </c>
      <c r="H11" s="3" t="n">
        <f aca="false">G11-F11</f>
        <v>-365330.78977602</v>
      </c>
      <c r="J11" s="0" t="s">
        <v>18</v>
      </c>
      <c r="L11" s="0" t="n">
        <v>6000</v>
      </c>
      <c r="M11" s="5" t="n">
        <f aca="false">L11*0.015</f>
        <v>90</v>
      </c>
    </row>
    <row r="12" customFormat="false" ht="12.8" hidden="false" customHeight="false" outlineLevel="0" collapsed="false">
      <c r="E12" s="0" t="n">
        <v>11</v>
      </c>
      <c r="F12" s="3" t="n">
        <f aca="false">$B$1+E12*($B$3+$B$2)+$J$3</f>
        <v>1485630.78977602</v>
      </c>
      <c r="G12" s="3" t="n">
        <f aca="false">L13*$O$3+M13*$P$3+G11</f>
        <v>1344875</v>
      </c>
      <c r="H12" s="3" t="n">
        <f aca="false">G12-F12</f>
        <v>-140755.78977602</v>
      </c>
      <c r="J12" s="7" t="n">
        <v>0.189</v>
      </c>
      <c r="L12" s="0" t="n">
        <v>5500</v>
      </c>
      <c r="M12" s="5" t="n">
        <f aca="false">L12*0.015</f>
        <v>82.5</v>
      </c>
    </row>
    <row r="13" customFormat="false" ht="12.8" hidden="false" customHeight="true" outlineLevel="0" collapsed="false">
      <c r="A13" s="6" t="s">
        <v>19</v>
      </c>
      <c r="B13" s="8" t="n">
        <f aca="false">B1+(B2+B3)*B5</f>
        <v>1531000</v>
      </c>
      <c r="E13" s="0" t="n">
        <v>12</v>
      </c>
      <c r="F13" s="3" t="n">
        <f aca="false">$B$1+E13*($B$3+$B$2)+$J$3</f>
        <v>1570630.78977602</v>
      </c>
      <c r="G13" s="3" t="n">
        <f aca="false">L14*$O$3+M14*$P$3+G12</f>
        <v>1639225</v>
      </c>
      <c r="H13" s="3" t="n">
        <f aca="false">G13-F13</f>
        <v>68594.2102239798</v>
      </c>
      <c r="L13" s="0" t="n">
        <v>6100</v>
      </c>
      <c r="M13" s="5" t="n">
        <f aca="false">L13*0.015</f>
        <v>91.5</v>
      </c>
    </row>
    <row r="14" customFormat="false" ht="12.8" hidden="false" customHeight="false" outlineLevel="0" collapsed="false">
      <c r="A14" s="6"/>
      <c r="B14" s="6"/>
      <c r="E14" s="0" t="n">
        <v>13</v>
      </c>
      <c r="F14" s="3" t="n">
        <f aca="false">$B$1+E14*($B$3+$B$2)+$J$3</f>
        <v>1655630.78977602</v>
      </c>
      <c r="G14" s="3" t="n">
        <f aca="false">L15*$O$3+M15*$P$3+G13</f>
        <v>1928500</v>
      </c>
      <c r="H14" s="3" t="n">
        <f aca="false">G14-F14</f>
        <v>272869.21022398</v>
      </c>
      <c r="L14" s="0" t="n">
        <v>5800</v>
      </c>
      <c r="M14" s="5" t="n">
        <f aca="false">L14*0.015</f>
        <v>87</v>
      </c>
    </row>
    <row r="15" customFormat="false" ht="12.8" hidden="false" customHeight="false" outlineLevel="0" collapsed="false">
      <c r="E15" s="0" t="n">
        <v>14</v>
      </c>
      <c r="F15" s="3" t="n">
        <f aca="false">$B$1+E15*($B$3+$B$2)+$J$3</f>
        <v>1740630.78977602</v>
      </c>
      <c r="G15" s="3" t="n">
        <f aca="false">L16*$O$3+M16*$P$3+G14</f>
        <v>2070600</v>
      </c>
      <c r="H15" s="3" t="n">
        <f aca="false">G15-F15</f>
        <v>329969.21022398</v>
      </c>
      <c r="L15" s="0" t="n">
        <v>5700</v>
      </c>
      <c r="M15" s="5" t="n">
        <f aca="false">L15*0.015</f>
        <v>85.5</v>
      </c>
    </row>
    <row r="16" customFormat="false" ht="12.8" hidden="false" customHeight="true" outlineLevel="0" collapsed="false">
      <c r="E16" s="0" t="n">
        <v>15</v>
      </c>
      <c r="F16" s="3" t="n">
        <f aca="false">$B$1+E16*($B$3+$B$2)+$J$3</f>
        <v>1825630.78977602</v>
      </c>
      <c r="G16" s="3" t="n">
        <f aca="false">L17*$O$3+M17*$P$3+G15</f>
        <v>2187325</v>
      </c>
      <c r="H16" s="3" t="n">
        <f aca="false">G16-F16</f>
        <v>361694.21022398</v>
      </c>
      <c r="J16" s="6" t="s">
        <v>20</v>
      </c>
      <c r="L16" s="0" t="n">
        <v>2800</v>
      </c>
      <c r="M16" s="5" t="n">
        <f aca="false">L16*0.015</f>
        <v>42</v>
      </c>
    </row>
    <row r="17" customFormat="false" ht="12.8" hidden="false" customHeight="false" outlineLevel="0" collapsed="false">
      <c r="E17" s="0" t="n">
        <v>16</v>
      </c>
      <c r="F17" s="3" t="n">
        <f aca="false">$B$1+E17*($B$3+$B$2)+$J$3</f>
        <v>1910630.78977602</v>
      </c>
      <c r="G17" s="3" t="n">
        <f aca="false">L18*$O$3+M18*$P$3+G16</f>
        <v>2420775</v>
      </c>
      <c r="H17" s="3" t="n">
        <f aca="false">G17-F17</f>
        <v>510144.21022398</v>
      </c>
      <c r="J17" s="6"/>
      <c r="L17" s="0" t="n">
        <v>2300</v>
      </c>
      <c r="M17" s="5" t="n">
        <f aca="false">L17*0.015</f>
        <v>34.5</v>
      </c>
    </row>
    <row r="18" customFormat="false" ht="12.8" hidden="false" customHeight="false" outlineLevel="0" collapsed="false">
      <c r="E18" s="0" t="n">
        <v>17</v>
      </c>
      <c r="F18" s="3" t="n">
        <f aca="false">$B$1+E18*($B$3+$B$2)+$J$3</f>
        <v>1995630.78977602</v>
      </c>
      <c r="G18" s="3" t="n">
        <f aca="false">L19*$O$3+M19*$P$3+G17</f>
        <v>2679600</v>
      </c>
      <c r="H18" s="3" t="n">
        <f aca="false">G18-F18</f>
        <v>683969.21022398</v>
      </c>
      <c r="J18" s="3" t="n">
        <f aca="false">J7*J3</f>
        <v>2377847.38656121</v>
      </c>
      <c r="L18" s="0" t="n">
        <v>4600</v>
      </c>
      <c r="M18" s="5" t="n">
        <f aca="false">L18*0.015</f>
        <v>69</v>
      </c>
    </row>
    <row r="19" customFormat="false" ht="12.8" hidden="false" customHeight="false" outlineLevel="0" collapsed="false">
      <c r="E19" s="0" t="n">
        <v>18</v>
      </c>
      <c r="F19" s="3" t="n">
        <f aca="false">$B$1+E19*($B$3+$B$2)+$J$3</f>
        <v>2080630.78977602</v>
      </c>
      <c r="G19" s="3" t="n">
        <f aca="false">L20*$O$3+M20*$P$3+G18</f>
        <v>2984100</v>
      </c>
      <c r="H19" s="3" t="n">
        <f aca="false">G19-F19</f>
        <v>903469.21022398</v>
      </c>
      <c r="L19" s="0" t="n">
        <v>5100</v>
      </c>
      <c r="M19" s="5" t="n">
        <f aca="false">L19*0.015</f>
        <v>76.5</v>
      </c>
    </row>
    <row r="20" customFormat="false" ht="12.8" hidden="false" customHeight="false" outlineLevel="0" collapsed="false">
      <c r="E20" s="0" t="n">
        <v>19</v>
      </c>
      <c r="F20" s="3" t="n">
        <f aca="false">$B$1+E20*($B$3+$B$2)+$J$3</f>
        <v>2165630.78977602</v>
      </c>
      <c r="G20" s="3" t="n">
        <f aca="false">L21*$O$3+M21*$P$3+G19</f>
        <v>3288600</v>
      </c>
      <c r="H20" s="3" t="n">
        <f aca="false">G20-F20</f>
        <v>1122969.21022398</v>
      </c>
      <c r="L20" s="0" t="n">
        <v>6000</v>
      </c>
      <c r="M20" s="5" t="n">
        <f aca="false">L20*0.015</f>
        <v>90</v>
      </c>
    </row>
    <row r="21" customFormat="false" ht="12.8" hidden="false" customHeight="false" outlineLevel="0" collapsed="false">
      <c r="E21" s="0" t="n">
        <v>20</v>
      </c>
      <c r="F21" s="3" t="n">
        <f aca="false">$B$1+E21*($B$3+$B$2)+$J$3</f>
        <v>2250630.78977602</v>
      </c>
      <c r="G21" s="3" t="n">
        <f aca="false">L22*$O$3+M22*$P$3+G20</f>
        <v>3567725</v>
      </c>
      <c r="H21" s="3" t="n">
        <f aca="false">G21-F21</f>
        <v>1317094.21022398</v>
      </c>
      <c r="L21" s="0" t="n">
        <v>6000</v>
      </c>
      <c r="M21" s="5" t="n">
        <f aca="false">L21*0.015</f>
        <v>90</v>
      </c>
    </row>
    <row r="22" customFormat="false" ht="12.8" hidden="false" customHeight="false" outlineLevel="0" collapsed="false">
      <c r="E22" s="0" t="n">
        <v>21</v>
      </c>
      <c r="F22" s="3" t="n">
        <f aca="false">$B$1+E22*($B$3+$B$2)+$J$3</f>
        <v>2335630.78977602</v>
      </c>
      <c r="G22" s="3" t="n">
        <f aca="false">L23*$O$3+M23*$P$3+G21</f>
        <v>3877300</v>
      </c>
      <c r="H22" s="3" t="n">
        <f aca="false">G22-F22</f>
        <v>1541669.21022398</v>
      </c>
      <c r="L22" s="0" t="n">
        <v>5500</v>
      </c>
      <c r="M22" s="5" t="n">
        <f aca="false">L22*0.015</f>
        <v>82.5</v>
      </c>
    </row>
    <row r="23" customFormat="false" ht="12.8" hidden="false" customHeight="false" outlineLevel="0" collapsed="false">
      <c r="E23" s="0" t="n">
        <v>22</v>
      </c>
      <c r="F23" s="3" t="n">
        <f aca="false">$B$1+E23*($B$3+$B$2)+$J$3</f>
        <v>2420630.78977602</v>
      </c>
      <c r="G23" s="3" t="n">
        <f aca="false">L24*$O$3+M24*$P$3+G22</f>
        <v>4110750</v>
      </c>
      <c r="H23" s="3" t="n">
        <f aca="false">G23-F23</f>
        <v>1690119.21022398</v>
      </c>
      <c r="L23" s="0" t="n">
        <v>6100</v>
      </c>
      <c r="M23" s="5" t="n">
        <f aca="false">L23*0.015</f>
        <v>91.5</v>
      </c>
    </row>
    <row r="24" customFormat="false" ht="12.8" hidden="false" customHeight="false" outlineLevel="0" collapsed="false">
      <c r="E24" s="0" t="n">
        <v>23</v>
      </c>
      <c r="F24" s="3" t="n">
        <f aca="false">$B$1+E24*($B$3+$B$2)+$J$3</f>
        <v>2505630.78977602</v>
      </c>
      <c r="G24" s="3" t="n">
        <f aca="false">L25*$O$3+M25*$P$3+G23</f>
        <v>4369575</v>
      </c>
      <c r="H24" s="3" t="n">
        <f aca="false">G24-F24</f>
        <v>1863944.21022398</v>
      </c>
      <c r="L24" s="0" t="n">
        <v>4600</v>
      </c>
      <c r="M24" s="5" t="n">
        <f aca="false">L24*0.015</f>
        <v>69</v>
      </c>
    </row>
    <row r="25" customFormat="false" ht="12.8" hidden="false" customHeight="false" outlineLevel="0" collapsed="false">
      <c r="E25" s="0" t="n">
        <v>24</v>
      </c>
      <c r="F25" s="3" t="n">
        <f aca="false">$B$1+E25*($B$3+$B$2)+$J$3</f>
        <v>2590630.78977602</v>
      </c>
      <c r="G25" s="3" t="n">
        <f aca="false">L26*$O$3+M26*$P$3+G24</f>
        <v>4674075</v>
      </c>
      <c r="H25" s="3" t="n">
        <f aca="false">G25-F25</f>
        <v>2083444.21022398</v>
      </c>
      <c r="L25" s="0" t="n">
        <v>5100</v>
      </c>
      <c r="M25" s="5" t="n">
        <f aca="false">L25*0.015</f>
        <v>76.5</v>
      </c>
    </row>
    <row r="26" customFormat="false" ht="12.8" hidden="false" customHeight="false" outlineLevel="0" collapsed="false">
      <c r="E26" s="0" t="n">
        <v>25</v>
      </c>
      <c r="F26" s="3" t="n">
        <f aca="false">$B$1+E26*($B$3+$B$2)+$J$3</f>
        <v>2675630.78977602</v>
      </c>
      <c r="G26" s="3" t="n">
        <f aca="false">L27*$O$3+M27*$P$3+G25</f>
        <v>4983650</v>
      </c>
      <c r="H26" s="3" t="n">
        <f aca="false">G26-F26</f>
        <v>2308019.21022398</v>
      </c>
      <c r="L26" s="0" t="n">
        <v>6000</v>
      </c>
      <c r="M26" s="5" t="n">
        <f aca="false">L26*0.015</f>
        <v>90</v>
      </c>
    </row>
    <row r="27" customFormat="false" ht="12.8" hidden="false" customHeight="false" outlineLevel="0" collapsed="false">
      <c r="L27" s="0" t="n">
        <v>6100</v>
      </c>
      <c r="M27" s="5" t="n">
        <f aca="false">L27*0.015</f>
        <v>91.5</v>
      </c>
    </row>
    <row r="28" customFormat="false" ht="12.8" hidden="false" customHeight="false" outlineLevel="0" collapsed="false">
      <c r="L28" s="0" t="n">
        <v>5800</v>
      </c>
      <c r="M28" s="5" t="n">
        <f aca="false">L28*0.015</f>
        <v>87</v>
      </c>
    </row>
    <row r="29" customFormat="false" ht="12.8" hidden="false" customHeight="false" outlineLevel="0" collapsed="false">
      <c r="L29" s="9" t="n">
        <v>6400</v>
      </c>
      <c r="M29" s="5" t="n">
        <f aca="false">L29*0.015</f>
        <v>96</v>
      </c>
    </row>
    <row r="30" customFormat="false" ht="12.8" hidden="false" customHeight="false" outlineLevel="0" collapsed="false">
      <c r="L30" s="0" t="n">
        <f aca="false">SUM(L3:L29)</f>
        <v>110400</v>
      </c>
      <c r="M30" s="0" t="n">
        <f aca="false">SUM(M3:M29)</f>
        <v>1656</v>
      </c>
    </row>
  </sheetData>
  <mergeCells count="6">
    <mergeCell ref="L1:M1"/>
    <mergeCell ref="A5:A10"/>
    <mergeCell ref="B5:B10"/>
    <mergeCell ref="A13:A14"/>
    <mergeCell ref="B13:B14"/>
    <mergeCell ref="J16:J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2022-05-03T00:21:46Z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