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ty/ownCloud/Doctorado/ExperimentosTesting/ORT05/"/>
    </mc:Choice>
  </mc:AlternateContent>
  <xr:revisionPtr revIDLastSave="0" documentId="13_ncr:1_{704479DE-5288-5244-8B00-8EEDA91C93FC}" xr6:coauthVersionLast="45" xr6:coauthVersionMax="45" xr10:uidLastSave="{00000000-0000-0000-0000-000000000000}"/>
  <bookViews>
    <workbookView xWindow="-28800" yWindow="460" windowWidth="28800" windowHeight="17540" activeTab="4" xr2:uid="{00000000-000D-0000-FFFF-FFFF00000000}"/>
  </bookViews>
  <sheets>
    <sheet name="Subject Data" sheetId="1" r:id="rId1"/>
    <sheet name="Observable faults" sheetId="2" r:id="rId2"/>
    <sheet name="Relacionadas" sheetId="5" r:id="rId3"/>
    <sheet name="effect size" sheetId="3" r:id="rId4"/>
    <sheet name="Transf" sheetId="4" r:id="rId5"/>
  </sheets>
  <definedNames>
    <definedName name="_xlnm._FilterDatabase" localSheetId="1" hidden="1">'Observable faults'!$A$1:$AB$153</definedName>
    <definedName name="_xlnm._FilterDatabase" localSheetId="0" hidden="1">'Subject Data'!$A$1:$S$153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3" i="4"/>
  <c r="J4" i="4"/>
  <c r="J5" i="4"/>
  <c r="J2" i="4"/>
  <c r="B2" i="4"/>
  <c r="V2" i="2"/>
  <c r="E23" i="3"/>
  <c r="E25" i="3"/>
  <c r="E26" i="3"/>
  <c r="E28" i="3"/>
  <c r="E29" i="3"/>
  <c r="E30" i="3"/>
  <c r="E31" i="3"/>
  <c r="E22" i="3"/>
  <c r="E12" i="3"/>
  <c r="E11" i="3"/>
  <c r="E9" i="3"/>
  <c r="E8" i="3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44" i="5"/>
  <c r="K45" i="5"/>
  <c r="K46" i="5"/>
  <c r="K47" i="5"/>
  <c r="K48" i="5"/>
  <c r="K49" i="5"/>
  <c r="K50" i="5"/>
  <c r="K51" i="5"/>
  <c r="K52" i="5"/>
  <c r="K53" i="5"/>
  <c r="K54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A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2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H22" i="3" l="1"/>
  <c r="F23" i="3"/>
  <c r="H25" i="3"/>
  <c r="H26" i="3"/>
  <c r="H28" i="3"/>
  <c r="H29" i="3"/>
  <c r="F30" i="3"/>
  <c r="H31" i="3"/>
  <c r="E6" i="3"/>
  <c r="H6" i="3" s="1"/>
  <c r="E2" i="3"/>
  <c r="H2" i="3" s="1"/>
  <c r="F22" i="3" l="1"/>
  <c r="F6" i="3"/>
  <c r="F28" i="3"/>
  <c r="F31" i="3"/>
  <c r="H30" i="3"/>
  <c r="F29" i="3"/>
  <c r="F26" i="3"/>
  <c r="F25" i="3"/>
  <c r="H23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F2" i="4"/>
  <c r="E2" i="4"/>
  <c r="E18" i="3" l="1"/>
  <c r="E19" i="3"/>
  <c r="E15" i="3"/>
  <c r="E16" i="3"/>
  <c r="E17" i="3"/>
  <c r="E4" i="3"/>
  <c r="E14" i="3"/>
  <c r="F9" i="3" l="1"/>
  <c r="H9" i="3"/>
  <c r="F14" i="3"/>
  <c r="H14" i="3"/>
  <c r="F8" i="3"/>
  <c r="H8" i="3"/>
  <c r="F15" i="3"/>
  <c r="H15" i="3"/>
  <c r="F12" i="3"/>
  <c r="H12" i="3"/>
  <c r="F4" i="3"/>
  <c r="H4" i="3"/>
  <c r="F19" i="3"/>
  <c r="H19" i="3"/>
  <c r="F2" i="3"/>
  <c r="F16" i="3"/>
  <c r="H16" i="3"/>
  <c r="F11" i="3"/>
  <c r="H11" i="3"/>
  <c r="F17" i="3"/>
  <c r="H17" i="3"/>
  <c r="F18" i="3"/>
  <c r="H18" i="3"/>
  <c r="A30" i="2"/>
  <c r="O30" i="2"/>
  <c r="Q30" i="2" s="1"/>
  <c r="W30" i="2" s="1"/>
  <c r="U30" i="2"/>
  <c r="Z30" i="2" s="1"/>
  <c r="V30" i="2"/>
  <c r="V4" i="2" l="1"/>
  <c r="V5" i="2"/>
  <c r="V7" i="2"/>
  <c r="V6" i="2"/>
  <c r="V9" i="2"/>
  <c r="V8" i="2"/>
  <c r="V11" i="2"/>
  <c r="V10" i="2"/>
  <c r="V13" i="2"/>
  <c r="V12" i="2"/>
  <c r="V15" i="2"/>
  <c r="V14" i="2"/>
  <c r="V16" i="2"/>
  <c r="V17" i="2"/>
  <c r="V18" i="2"/>
  <c r="V19" i="2"/>
  <c r="V21" i="2"/>
  <c r="V20" i="2"/>
  <c r="V22" i="2"/>
  <c r="V23" i="2"/>
  <c r="V24" i="2"/>
  <c r="V25" i="2"/>
  <c r="V26" i="2"/>
  <c r="V27" i="2"/>
  <c r="V28" i="2"/>
  <c r="V29" i="2"/>
  <c r="X30" i="2" s="1"/>
  <c r="Y30" i="2" s="1"/>
  <c r="V31" i="2"/>
  <c r="V32" i="2"/>
  <c r="V33" i="2"/>
  <c r="V34" i="2"/>
  <c r="V36" i="2"/>
  <c r="V35" i="2"/>
  <c r="V37" i="2"/>
  <c r="V38" i="2"/>
  <c r="V39" i="2"/>
  <c r="V40" i="2"/>
  <c r="V42" i="2"/>
  <c r="V41" i="2"/>
  <c r="V43" i="2"/>
  <c r="V44" i="2"/>
  <c r="V46" i="2"/>
  <c r="V45" i="2"/>
  <c r="V47" i="2"/>
  <c r="V48" i="2"/>
  <c r="V49" i="2"/>
  <c r="V50" i="2"/>
  <c r="V52" i="2"/>
  <c r="V51" i="2"/>
  <c r="V54" i="2"/>
  <c r="V53" i="2"/>
  <c r="V55" i="2"/>
  <c r="V56" i="2"/>
  <c r="V57" i="2"/>
  <c r="V58" i="2"/>
  <c r="V59" i="2"/>
  <c r="V60" i="2"/>
  <c r="V61" i="2"/>
  <c r="V63" i="2"/>
  <c r="V62" i="2"/>
  <c r="V64" i="2"/>
  <c r="V65" i="2"/>
  <c r="V67" i="2"/>
  <c r="V66" i="2"/>
  <c r="V69" i="2"/>
  <c r="V68" i="2"/>
  <c r="V71" i="2"/>
  <c r="V70" i="2"/>
  <c r="V72" i="2"/>
  <c r="V73" i="2"/>
  <c r="V75" i="2"/>
  <c r="V74" i="2"/>
  <c r="V77" i="2"/>
  <c r="V76" i="2"/>
  <c r="V78" i="2"/>
  <c r="V79" i="2"/>
  <c r="V81" i="2"/>
  <c r="V80" i="2"/>
  <c r="V83" i="2"/>
  <c r="V82" i="2"/>
  <c r="V84" i="2"/>
  <c r="V86" i="2"/>
  <c r="V85" i="2"/>
  <c r="V87" i="2"/>
  <c r="V88" i="2"/>
  <c r="V89" i="2"/>
  <c r="V90" i="2"/>
  <c r="V92" i="2"/>
  <c r="V91" i="2"/>
  <c r="V93" i="2"/>
  <c r="V94" i="2"/>
  <c r="V95" i="2"/>
  <c r="V96" i="2"/>
  <c r="V98" i="2"/>
  <c r="V97" i="2"/>
  <c r="V99" i="2"/>
  <c r="V100" i="2"/>
  <c r="V101" i="2"/>
  <c r="V102" i="2"/>
  <c r="V104" i="2"/>
  <c r="V103" i="2"/>
  <c r="V105" i="2"/>
  <c r="V106" i="2"/>
  <c r="V107" i="2"/>
  <c r="V109" i="2"/>
  <c r="V108" i="2"/>
  <c r="V111" i="2"/>
  <c r="V110" i="2"/>
  <c r="V112" i="2"/>
  <c r="V113" i="2"/>
  <c r="V115" i="2"/>
  <c r="V114" i="2"/>
  <c r="V116" i="2"/>
  <c r="V117" i="2"/>
  <c r="V119" i="2"/>
  <c r="V118" i="2"/>
  <c r="V120" i="2"/>
  <c r="V121" i="2"/>
  <c r="V123" i="2"/>
  <c r="V122" i="2"/>
  <c r="V124" i="2"/>
  <c r="V125" i="2"/>
  <c r="V127" i="2"/>
  <c r="V126" i="2"/>
  <c r="V128" i="2"/>
  <c r="V129" i="2"/>
  <c r="V131" i="2"/>
  <c r="V130" i="2"/>
  <c r="V133" i="2"/>
  <c r="V132" i="2"/>
  <c r="V134" i="2"/>
  <c r="V135" i="2"/>
  <c r="V136" i="2"/>
  <c r="V137" i="2"/>
  <c r="V138" i="2"/>
  <c r="V139" i="2"/>
  <c r="V141" i="2"/>
  <c r="V140" i="2"/>
  <c r="V143" i="2"/>
  <c r="V142" i="2"/>
  <c r="V144" i="2"/>
  <c r="V145" i="2"/>
  <c r="V147" i="2"/>
  <c r="V146" i="2"/>
  <c r="V148" i="2"/>
  <c r="V149" i="2"/>
  <c r="V150" i="2"/>
  <c r="V151" i="2"/>
  <c r="V152" i="2"/>
  <c r="V153" i="2"/>
  <c r="U3" i="2"/>
  <c r="Z3" i="2" s="1"/>
  <c r="V3" i="2"/>
  <c r="U2" i="2"/>
  <c r="U4" i="2"/>
  <c r="Z4" i="2" s="1"/>
  <c r="U5" i="2"/>
  <c r="U7" i="2"/>
  <c r="Z7" i="2" s="1"/>
  <c r="U6" i="2"/>
  <c r="Z6" i="2" s="1"/>
  <c r="U9" i="2"/>
  <c r="Z9" i="2" s="1"/>
  <c r="U8" i="2"/>
  <c r="Z8" i="2" s="1"/>
  <c r="U11" i="2"/>
  <c r="Z11" i="2" s="1"/>
  <c r="U10" i="2"/>
  <c r="U13" i="2"/>
  <c r="Z13" i="2" s="1"/>
  <c r="U12" i="2"/>
  <c r="Z12" i="2" s="1"/>
  <c r="U15" i="2"/>
  <c r="Z15" i="2" s="1"/>
  <c r="U14" i="2"/>
  <c r="U16" i="2"/>
  <c r="Z16" i="2" s="1"/>
  <c r="U17" i="2"/>
  <c r="U18" i="2"/>
  <c r="Z18" i="2" s="1"/>
  <c r="U19" i="2"/>
  <c r="U21" i="2"/>
  <c r="Z21" i="2" s="1"/>
  <c r="U20" i="2"/>
  <c r="U22" i="2"/>
  <c r="Z22" i="2" s="1"/>
  <c r="U23" i="2"/>
  <c r="U24" i="2"/>
  <c r="Z24" i="2" s="1"/>
  <c r="U25" i="2"/>
  <c r="U26" i="2"/>
  <c r="Z26" i="2" s="1"/>
  <c r="U27" i="2"/>
  <c r="Z27" i="2" s="1"/>
  <c r="U28" i="2"/>
  <c r="Z28" i="2" s="1"/>
  <c r="U29" i="2"/>
  <c r="U31" i="2"/>
  <c r="U32" i="2"/>
  <c r="Z32" i="2" s="1"/>
  <c r="U33" i="2"/>
  <c r="Z33" i="2" s="1"/>
  <c r="U34" i="2"/>
  <c r="Z34" i="2" s="1"/>
  <c r="U36" i="2"/>
  <c r="U35" i="2"/>
  <c r="Z35" i="2" s="1"/>
  <c r="U37" i="2"/>
  <c r="Z37" i="2" s="1"/>
  <c r="U38" i="2"/>
  <c r="Z38" i="2" s="1"/>
  <c r="U39" i="2"/>
  <c r="Z39" i="2" s="1"/>
  <c r="U40" i="2"/>
  <c r="Z40" i="2" s="1"/>
  <c r="U42" i="2"/>
  <c r="Z42" i="2" s="1"/>
  <c r="U41" i="2"/>
  <c r="U43" i="2"/>
  <c r="U44" i="2"/>
  <c r="Z44" i="2" s="1"/>
  <c r="U46" i="2"/>
  <c r="Z46" i="2" s="1"/>
  <c r="U45" i="2"/>
  <c r="Z45" i="2" s="1"/>
  <c r="U47" i="2"/>
  <c r="U48" i="2"/>
  <c r="Z48" i="2" s="1"/>
  <c r="U49" i="2"/>
  <c r="U50" i="2"/>
  <c r="Z50" i="2" s="1"/>
  <c r="U52" i="2"/>
  <c r="U51" i="2"/>
  <c r="Z51" i="2" s="1"/>
  <c r="U54" i="2"/>
  <c r="Z54" i="2" s="1"/>
  <c r="U53" i="2"/>
  <c r="Z53" i="2" s="1"/>
  <c r="U55" i="2"/>
  <c r="U56" i="2"/>
  <c r="Z56" i="2" s="1"/>
  <c r="U57" i="2"/>
  <c r="U58" i="2"/>
  <c r="U59" i="2"/>
  <c r="Z59" i="2" s="1"/>
  <c r="U60" i="2"/>
  <c r="U61" i="2"/>
  <c r="Z61" i="2" s="1"/>
  <c r="U63" i="2"/>
  <c r="Z63" i="2" s="1"/>
  <c r="U62" i="2"/>
  <c r="Z62" i="2" s="1"/>
  <c r="U64" i="2"/>
  <c r="U65" i="2"/>
  <c r="Z65" i="2" s="1"/>
  <c r="U67" i="2"/>
  <c r="Z67" i="2" s="1"/>
  <c r="U66" i="2"/>
  <c r="U69" i="2"/>
  <c r="Z69" i="2" s="1"/>
  <c r="U68" i="2"/>
  <c r="Z68" i="2" s="1"/>
  <c r="U71" i="2"/>
  <c r="Z71" i="2" s="1"/>
  <c r="U70" i="2"/>
  <c r="U72" i="2"/>
  <c r="U73" i="2"/>
  <c r="Z73" i="2" s="1"/>
  <c r="U75" i="2"/>
  <c r="Z75" i="2" s="1"/>
  <c r="U74" i="2"/>
  <c r="U77" i="2"/>
  <c r="Z77" i="2" s="1"/>
  <c r="U76" i="2"/>
  <c r="Z76" i="2" s="1"/>
  <c r="U78" i="2"/>
  <c r="Z78" i="2" s="1"/>
  <c r="U79" i="2"/>
  <c r="Z79" i="2" s="1"/>
  <c r="U81" i="2"/>
  <c r="Z81" i="2" s="1"/>
  <c r="U80" i="2"/>
  <c r="Z80" i="2" s="1"/>
  <c r="U83" i="2"/>
  <c r="Z83" i="2" s="1"/>
  <c r="U82" i="2"/>
  <c r="U84" i="2"/>
  <c r="U86" i="2"/>
  <c r="Z86" i="2" s="1"/>
  <c r="U85" i="2"/>
  <c r="Z85" i="2" s="1"/>
  <c r="U87" i="2"/>
  <c r="U88" i="2"/>
  <c r="Z88" i="2" s="1"/>
  <c r="U89" i="2"/>
  <c r="U90" i="2"/>
  <c r="Z90" i="2" s="1"/>
  <c r="U92" i="2"/>
  <c r="U91" i="2"/>
  <c r="Z91" i="2" s="1"/>
  <c r="U93" i="2"/>
  <c r="Z93" i="2" s="1"/>
  <c r="U94" i="2"/>
  <c r="Z94" i="2" s="1"/>
  <c r="U95" i="2"/>
  <c r="U96" i="2"/>
  <c r="Z96" i="2" s="1"/>
  <c r="U98" i="2"/>
  <c r="Z98" i="2" s="1"/>
  <c r="U97" i="2"/>
  <c r="Z97" i="2" s="1"/>
  <c r="U99" i="2"/>
  <c r="Z99" i="2" s="1"/>
  <c r="U100" i="2"/>
  <c r="U101" i="2"/>
  <c r="U102" i="2"/>
  <c r="Z102" i="2" s="1"/>
  <c r="U104" i="2"/>
  <c r="U103" i="2"/>
  <c r="Z103" i="2" s="1"/>
  <c r="U105" i="2"/>
  <c r="U106" i="2"/>
  <c r="U107" i="2"/>
  <c r="Z107" i="2" s="1"/>
  <c r="U109" i="2"/>
  <c r="Z109" i="2" s="1"/>
  <c r="U108" i="2"/>
  <c r="Z108" i="2" s="1"/>
  <c r="U111" i="2"/>
  <c r="Z111" i="2" s="1"/>
  <c r="U110" i="2"/>
  <c r="U112" i="2"/>
  <c r="Z112" i="2" s="1"/>
  <c r="U113" i="2"/>
  <c r="U115" i="2"/>
  <c r="Z115" i="2" s="1"/>
  <c r="U114" i="2"/>
  <c r="U116" i="2"/>
  <c r="Z116" i="2" s="1"/>
  <c r="U117" i="2"/>
  <c r="U119" i="2"/>
  <c r="Z119" i="2" s="1"/>
  <c r="U118" i="2"/>
  <c r="U120" i="2"/>
  <c r="Z120" i="2" s="1"/>
  <c r="U121" i="2"/>
  <c r="Z121" i="2" s="1"/>
  <c r="U123" i="2"/>
  <c r="Z123" i="2" s="1"/>
  <c r="U122" i="2"/>
  <c r="U124" i="2"/>
  <c r="Z124" i="2" s="1"/>
  <c r="U125" i="2"/>
  <c r="Z125" i="2" s="1"/>
  <c r="U127" i="2"/>
  <c r="Z127" i="2" s="1"/>
  <c r="U126" i="2"/>
  <c r="U128" i="2"/>
  <c r="Z128" i="2" s="1"/>
  <c r="U129" i="2"/>
  <c r="Z129" i="2" s="1"/>
  <c r="U131" i="2"/>
  <c r="Z131" i="2" s="1"/>
  <c r="U130" i="2"/>
  <c r="Z130" i="2" s="1"/>
  <c r="U133" i="2"/>
  <c r="Z133" i="2" s="1"/>
  <c r="U132" i="2"/>
  <c r="Z132" i="2" s="1"/>
  <c r="U134" i="2"/>
  <c r="Z134" i="2" s="1"/>
  <c r="U135" i="2"/>
  <c r="Z135" i="2" s="1"/>
  <c r="U136" i="2"/>
  <c r="Z136" i="2" s="1"/>
  <c r="U137" i="2"/>
  <c r="Z137" i="2" s="1"/>
  <c r="U138" i="2"/>
  <c r="Z138" i="2" s="1"/>
  <c r="U139" i="2"/>
  <c r="Z139" i="2" s="1"/>
  <c r="U141" i="2"/>
  <c r="Z141" i="2" s="1"/>
  <c r="U140" i="2"/>
  <c r="Z140" i="2" s="1"/>
  <c r="U143" i="2"/>
  <c r="Z143" i="2" s="1"/>
  <c r="U142" i="2"/>
  <c r="U144" i="2"/>
  <c r="Z144" i="2" s="1"/>
  <c r="U145" i="2"/>
  <c r="U147" i="2"/>
  <c r="Z147" i="2" s="1"/>
  <c r="U146" i="2"/>
  <c r="U148" i="2"/>
  <c r="Z148" i="2" s="1"/>
  <c r="U149" i="2"/>
  <c r="Z149" i="2" s="1"/>
  <c r="U150" i="2"/>
  <c r="Z150" i="2" s="1"/>
  <c r="U151" i="2"/>
  <c r="U152" i="2"/>
  <c r="Z152" i="2" s="1"/>
  <c r="U153" i="2"/>
  <c r="Z153" i="2" s="1"/>
  <c r="X145" i="2" l="1"/>
  <c r="Z145" i="2"/>
  <c r="X151" i="2"/>
  <c r="Y151" i="2" s="1"/>
  <c r="Z151" i="2"/>
  <c r="X146" i="2"/>
  <c r="Z146" i="2"/>
  <c r="X142" i="2"/>
  <c r="Y142" i="2" s="1"/>
  <c r="Z142" i="2"/>
  <c r="X126" i="2"/>
  <c r="Y126" i="2" s="1"/>
  <c r="Z126" i="2"/>
  <c r="X122" i="2"/>
  <c r="Y122" i="2" s="1"/>
  <c r="Z122" i="2"/>
  <c r="X118" i="2"/>
  <c r="Y118" i="2" s="1"/>
  <c r="Z118" i="2"/>
  <c r="X114" i="2"/>
  <c r="Y114" i="2" s="1"/>
  <c r="Z114" i="2"/>
  <c r="X110" i="2"/>
  <c r="Y110" i="2" s="1"/>
  <c r="Z110" i="2"/>
  <c r="X104" i="2"/>
  <c r="Y104" i="2" s="1"/>
  <c r="Z104" i="2"/>
  <c r="X95" i="2"/>
  <c r="Z95" i="2"/>
  <c r="X92" i="2"/>
  <c r="Y92" i="2" s="1"/>
  <c r="Z92" i="2"/>
  <c r="X87" i="2"/>
  <c r="Z87" i="2"/>
  <c r="X82" i="2"/>
  <c r="Y82" i="2" s="1"/>
  <c r="Z82" i="2"/>
  <c r="X74" i="2"/>
  <c r="Z74" i="2"/>
  <c r="X70" i="2"/>
  <c r="Y70" i="2" s="1"/>
  <c r="Z70" i="2"/>
  <c r="X66" i="2"/>
  <c r="Z66" i="2"/>
  <c r="X55" i="2"/>
  <c r="Y55" i="2" s="1"/>
  <c r="Z55" i="2"/>
  <c r="X52" i="2"/>
  <c r="Y52" i="2" s="1"/>
  <c r="Z52" i="2"/>
  <c r="X47" i="2"/>
  <c r="Y47" i="2" s="1"/>
  <c r="Z47" i="2"/>
  <c r="X43" i="2"/>
  <c r="Y43" i="2" s="1"/>
  <c r="Z43" i="2"/>
  <c r="X36" i="2"/>
  <c r="Y36" i="2" s="1"/>
  <c r="Z36" i="2"/>
  <c r="X31" i="2"/>
  <c r="Z31" i="2"/>
  <c r="X106" i="2"/>
  <c r="Y106" i="2" s="1"/>
  <c r="Z106" i="2"/>
  <c r="X58" i="2"/>
  <c r="Y58" i="2" s="1"/>
  <c r="Z58" i="2"/>
  <c r="X41" i="2"/>
  <c r="Y41" i="2" s="1"/>
  <c r="Z41" i="2"/>
  <c r="X29" i="2"/>
  <c r="Z29" i="2"/>
  <c r="X25" i="2"/>
  <c r="Y25" i="2" s="1"/>
  <c r="Z25" i="2"/>
  <c r="X20" i="2"/>
  <c r="Y20" i="2" s="1"/>
  <c r="Z20" i="2"/>
  <c r="X17" i="2"/>
  <c r="Y17" i="2" s="1"/>
  <c r="Z17" i="2"/>
  <c r="X5" i="2"/>
  <c r="Y5" i="2" s="1"/>
  <c r="Z5" i="2"/>
  <c r="X117" i="2"/>
  <c r="Y117" i="2" s="1"/>
  <c r="Z117" i="2"/>
  <c r="X113" i="2"/>
  <c r="Z113" i="2"/>
  <c r="X105" i="2"/>
  <c r="Y105" i="2" s="1"/>
  <c r="Z105" i="2"/>
  <c r="X101" i="2"/>
  <c r="Y101" i="2" s="1"/>
  <c r="Z101" i="2"/>
  <c r="X89" i="2"/>
  <c r="Y89" i="2" s="1"/>
  <c r="Z89" i="2"/>
  <c r="X57" i="2"/>
  <c r="Z57" i="2"/>
  <c r="X49" i="2"/>
  <c r="Y49" i="2" s="1"/>
  <c r="Z49" i="2"/>
  <c r="X100" i="2"/>
  <c r="Y100" i="2" s="1"/>
  <c r="Z100" i="2"/>
  <c r="X84" i="2"/>
  <c r="Y84" i="2" s="1"/>
  <c r="Z84" i="2"/>
  <c r="X72" i="2"/>
  <c r="Z72" i="2"/>
  <c r="X64" i="2"/>
  <c r="Y64" i="2" s="1"/>
  <c r="Z64" i="2"/>
  <c r="X60" i="2"/>
  <c r="Z60" i="2"/>
  <c r="X23" i="2"/>
  <c r="Y23" i="2" s="1"/>
  <c r="Z23" i="2"/>
  <c r="X19" i="2"/>
  <c r="Z19" i="2"/>
  <c r="X14" i="2"/>
  <c r="Y14" i="2" s="1"/>
  <c r="Z14" i="2"/>
  <c r="X10" i="2"/>
  <c r="Y10" i="2" s="1"/>
  <c r="Z10" i="2"/>
  <c r="X2" i="2"/>
  <c r="Y2" i="2" s="1"/>
  <c r="Z2" i="2"/>
  <c r="X86" i="2"/>
  <c r="X63" i="2"/>
  <c r="Y63" i="2" s="1"/>
  <c r="X12" i="2"/>
  <c r="Y12" i="2" s="1"/>
  <c r="X8" i="2"/>
  <c r="Y8" i="2" s="1"/>
  <c r="X108" i="2"/>
  <c r="Y108" i="2" s="1"/>
  <c r="X77" i="2"/>
  <c r="Y77" i="2" s="1"/>
  <c r="X78" i="2"/>
  <c r="Y78" i="2" s="1"/>
  <c r="X38" i="2"/>
  <c r="Y38" i="2" s="1"/>
  <c r="X34" i="2"/>
  <c r="Y34" i="2" s="1"/>
  <c r="X130" i="2"/>
  <c r="Y130" i="2" s="1"/>
  <c r="X99" i="2"/>
  <c r="Y99" i="2" s="1"/>
  <c r="X81" i="2"/>
  <c r="Y81" i="2" s="1"/>
  <c r="X69" i="2"/>
  <c r="Y69" i="2" s="1"/>
  <c r="X119" i="2"/>
  <c r="Y119" i="2" s="1"/>
  <c r="X83" i="2"/>
  <c r="Y83" i="2" s="1"/>
  <c r="X75" i="2"/>
  <c r="Y75" i="2" s="1"/>
  <c r="X71" i="2"/>
  <c r="Y71" i="2" s="1"/>
  <c r="X67" i="2"/>
  <c r="Y67" i="2" s="1"/>
  <c r="X27" i="2"/>
  <c r="Y27" i="2" s="1"/>
  <c r="X153" i="2"/>
  <c r="Y153" i="2" s="1"/>
  <c r="X149" i="2"/>
  <c r="Y149" i="2" s="1"/>
  <c r="X140" i="2"/>
  <c r="Y140" i="2" s="1"/>
  <c r="X137" i="2"/>
  <c r="Y137" i="2" s="1"/>
  <c r="X93" i="2"/>
  <c r="Y93" i="2" s="1"/>
  <c r="X143" i="2"/>
  <c r="Y143" i="2" s="1"/>
  <c r="X134" i="2"/>
  <c r="Y134" i="2" s="1"/>
  <c r="X127" i="2"/>
  <c r="Y127" i="2" s="1"/>
  <c r="X94" i="2"/>
  <c r="Y94" i="2" s="1"/>
  <c r="X53" i="2"/>
  <c r="Y53" i="2" s="1"/>
  <c r="X132" i="2"/>
  <c r="Y132" i="2" s="1"/>
  <c r="X129" i="2"/>
  <c r="Y129" i="2" s="1"/>
  <c r="X125" i="2"/>
  <c r="Y125" i="2" s="1"/>
  <c r="X121" i="2"/>
  <c r="Y121" i="2" s="1"/>
  <c r="X98" i="2"/>
  <c r="Y98" i="2" s="1"/>
  <c r="X80" i="2"/>
  <c r="Y80" i="2" s="1"/>
  <c r="X76" i="2"/>
  <c r="Y76" i="2" s="1"/>
  <c r="X73" i="2"/>
  <c r="Y73" i="2" s="1"/>
  <c r="X68" i="2"/>
  <c r="Y68" i="2" s="1"/>
  <c r="X65" i="2"/>
  <c r="Y65" i="2" s="1"/>
  <c r="X61" i="2"/>
  <c r="Y61" i="2" s="1"/>
  <c r="X54" i="2"/>
  <c r="Y54" i="2" s="1"/>
  <c r="X46" i="2"/>
  <c r="Y46" i="2" s="1"/>
  <c r="X42" i="2"/>
  <c r="Y42" i="2" s="1"/>
  <c r="X37" i="2"/>
  <c r="Y37" i="2" s="1"/>
  <c r="X33" i="2"/>
  <c r="Y33" i="2" s="1"/>
  <c r="X28" i="2"/>
  <c r="Y28" i="2" s="1"/>
  <c r="X24" i="2"/>
  <c r="Y24" i="2" s="1"/>
  <c r="X21" i="2"/>
  <c r="Y21" i="2" s="1"/>
  <c r="X16" i="2"/>
  <c r="Y16" i="2" s="1"/>
  <c r="X13" i="2"/>
  <c r="Y13" i="2" s="1"/>
  <c r="X9" i="2"/>
  <c r="Y9" i="2" s="1"/>
  <c r="X4" i="2"/>
  <c r="Y4" i="2" s="1"/>
  <c r="X150" i="2"/>
  <c r="Y150" i="2" s="1"/>
  <c r="X138" i="2"/>
  <c r="Y138" i="2" s="1"/>
  <c r="X131" i="2"/>
  <c r="Y131" i="2" s="1"/>
  <c r="X123" i="2"/>
  <c r="Y123" i="2" s="1"/>
  <c r="X115" i="2"/>
  <c r="Y115" i="2" s="1"/>
  <c r="X102" i="2"/>
  <c r="Y102" i="2" s="1"/>
  <c r="X97" i="2"/>
  <c r="Y97" i="2" s="1"/>
  <c r="X90" i="2"/>
  <c r="Y90" i="2" s="1"/>
  <c r="X50" i="2"/>
  <c r="Y50" i="2" s="1"/>
  <c r="X45" i="2"/>
  <c r="Y45" i="2" s="1"/>
  <c r="X3" i="2"/>
  <c r="Y3" i="2" s="1"/>
  <c r="X152" i="2"/>
  <c r="Y152" i="2" s="1"/>
  <c r="X148" i="2"/>
  <c r="Y148" i="2" s="1"/>
  <c r="X144" i="2"/>
  <c r="Y144" i="2" s="1"/>
  <c r="X141" i="2"/>
  <c r="Y141" i="2" s="1"/>
  <c r="X136" i="2"/>
  <c r="Y136" i="2" s="1"/>
  <c r="X133" i="2"/>
  <c r="Y133" i="2" s="1"/>
  <c r="X128" i="2"/>
  <c r="Y128" i="2" s="1"/>
  <c r="X124" i="2"/>
  <c r="Y124" i="2" s="1"/>
  <c r="X120" i="2"/>
  <c r="Y120" i="2" s="1"/>
  <c r="X116" i="2"/>
  <c r="Y116" i="2" s="1"/>
  <c r="X112" i="2"/>
  <c r="Y112" i="2" s="1"/>
  <c r="X109" i="2"/>
  <c r="Y109" i="2" s="1"/>
  <c r="X103" i="2"/>
  <c r="Y103" i="2" s="1"/>
  <c r="X96" i="2"/>
  <c r="Y96" i="2" s="1"/>
  <c r="X91" i="2"/>
  <c r="Y91" i="2" s="1"/>
  <c r="X88" i="2"/>
  <c r="Y88" i="2" s="1"/>
  <c r="X56" i="2"/>
  <c r="Y56" i="2" s="1"/>
  <c r="X51" i="2"/>
  <c r="Y51" i="2" s="1"/>
  <c r="X48" i="2"/>
  <c r="Y48" i="2" s="1"/>
  <c r="X44" i="2"/>
  <c r="Y44" i="2" s="1"/>
  <c r="X40" i="2"/>
  <c r="Y40" i="2" s="1"/>
  <c r="X35" i="2"/>
  <c r="Y35" i="2" s="1"/>
  <c r="X32" i="2"/>
  <c r="Y32" i="2" s="1"/>
  <c r="X6" i="2"/>
  <c r="Y6" i="2" s="1"/>
  <c r="X147" i="2"/>
  <c r="Y147" i="2" s="1"/>
  <c r="X111" i="2"/>
  <c r="Y111" i="2" s="1"/>
  <c r="X85" i="2"/>
  <c r="Y85" i="2" s="1"/>
  <c r="X139" i="2"/>
  <c r="Y139" i="2" s="1"/>
  <c r="X135" i="2"/>
  <c r="Y135" i="2" s="1"/>
  <c r="X107" i="2"/>
  <c r="Y107" i="2" s="1"/>
  <c r="X79" i="2"/>
  <c r="Y79" i="2" s="1"/>
  <c r="X62" i="2"/>
  <c r="Y62" i="2" s="1"/>
  <c r="X59" i="2"/>
  <c r="Y59" i="2" s="1"/>
  <c r="X39" i="2"/>
  <c r="Y39" i="2" s="1"/>
  <c r="X26" i="2"/>
  <c r="Y26" i="2" s="1"/>
  <c r="X22" i="2"/>
  <c r="Y22" i="2" s="1"/>
  <c r="X18" i="2"/>
  <c r="Y18" i="2" s="1"/>
  <c r="X15" i="2"/>
  <c r="Y15" i="2" s="1"/>
  <c r="X11" i="2"/>
  <c r="Y11" i="2" s="1"/>
  <c r="X7" i="2"/>
  <c r="Y7" i="2" s="1"/>
  <c r="Y66" i="2"/>
  <c r="Y74" i="2"/>
  <c r="Y29" i="2"/>
  <c r="Y146" i="2"/>
  <c r="Y95" i="2"/>
  <c r="Y87" i="2"/>
  <c r="Y31" i="2"/>
  <c r="Y19" i="2"/>
  <c r="Y145" i="2"/>
  <c r="Y113" i="2"/>
  <c r="Y86" i="2"/>
  <c r="Y57" i="2"/>
  <c r="Y72" i="2"/>
  <c r="Y60" i="2"/>
  <c r="A24" i="2"/>
  <c r="A26" i="2"/>
  <c r="A28" i="2"/>
  <c r="A33" i="2"/>
  <c r="A37" i="2"/>
  <c r="A46" i="2"/>
  <c r="A54" i="2"/>
  <c r="A67" i="2"/>
  <c r="A69" i="2"/>
  <c r="A71" i="2"/>
  <c r="A75" i="2"/>
  <c r="A81" i="2"/>
  <c r="A83" i="2"/>
  <c r="A92" i="2"/>
  <c r="A98" i="2"/>
  <c r="A104" i="2"/>
  <c r="A119" i="2"/>
  <c r="A134" i="2"/>
  <c r="A136" i="2"/>
  <c r="A138" i="2"/>
  <c r="A148" i="2"/>
  <c r="A150" i="2"/>
  <c r="A152" i="2"/>
  <c r="A3" i="2"/>
  <c r="A9" i="2"/>
  <c r="A13" i="2"/>
  <c r="A15" i="2"/>
  <c r="A21" i="2"/>
  <c r="A42" i="2"/>
  <c r="A43" i="2"/>
  <c r="A49" i="2"/>
  <c r="A55" i="2"/>
  <c r="A58" i="2"/>
  <c r="A60" i="2"/>
  <c r="A64" i="2"/>
  <c r="A72" i="2"/>
  <c r="A84" i="2"/>
  <c r="A87" i="2"/>
  <c r="A89" i="2"/>
  <c r="A95" i="2"/>
  <c r="A101" i="2"/>
  <c r="A105" i="2"/>
  <c r="A106" i="2"/>
  <c r="A109" i="2"/>
  <c r="A111" i="2"/>
  <c r="A115" i="2"/>
  <c r="A123" i="2"/>
  <c r="A127" i="2"/>
  <c r="A144" i="2"/>
  <c r="A147" i="2"/>
  <c r="A18" i="2"/>
  <c r="A22" i="2"/>
  <c r="A36" i="2"/>
  <c r="A52" i="2"/>
  <c r="A57" i="2"/>
  <c r="A63" i="2"/>
  <c r="A77" i="2"/>
  <c r="A86" i="2"/>
  <c r="A99" i="2"/>
  <c r="A112" i="2"/>
  <c r="A116" i="2"/>
  <c r="A4" i="2"/>
  <c r="A7" i="2"/>
  <c r="A11" i="2"/>
  <c r="A31" i="2"/>
  <c r="A39" i="2"/>
  <c r="A47" i="2"/>
  <c r="A78" i="2"/>
  <c r="A93" i="2"/>
  <c r="A120" i="2"/>
  <c r="A124" i="2"/>
  <c r="A128" i="2"/>
  <c r="A131" i="2"/>
  <c r="A133" i="2"/>
  <c r="A141" i="2"/>
  <c r="A143" i="2"/>
  <c r="A17" i="2"/>
  <c r="A25" i="2"/>
  <c r="A27" i="2"/>
  <c r="A34" i="2"/>
  <c r="A38" i="2"/>
  <c r="A45" i="2"/>
  <c r="A53" i="2"/>
  <c r="A66" i="2"/>
  <c r="A68" i="2"/>
  <c r="A70" i="2"/>
  <c r="A74" i="2"/>
  <c r="A80" i="2"/>
  <c r="A82" i="2"/>
  <c r="A91" i="2"/>
  <c r="A97" i="2"/>
  <c r="A103" i="2"/>
  <c r="A118" i="2"/>
  <c r="A135" i="2"/>
  <c r="A137" i="2"/>
  <c r="A139" i="2"/>
  <c r="A149" i="2"/>
  <c r="A151" i="2"/>
  <c r="A153" i="2"/>
  <c r="A8" i="2"/>
  <c r="A12" i="2"/>
  <c r="A14" i="2"/>
  <c r="A20" i="2"/>
  <c r="A29" i="2"/>
  <c r="A41" i="2"/>
  <c r="A44" i="2"/>
  <c r="A50" i="2"/>
  <c r="A56" i="2"/>
  <c r="A59" i="2"/>
  <c r="A61" i="2"/>
  <c r="A65" i="2"/>
  <c r="A73" i="2"/>
  <c r="A88" i="2"/>
  <c r="A90" i="2"/>
  <c r="A96" i="2"/>
  <c r="A102" i="2"/>
  <c r="A107" i="2"/>
  <c r="A108" i="2"/>
  <c r="A110" i="2"/>
  <c r="A114" i="2"/>
  <c r="A122" i="2"/>
  <c r="A126" i="2"/>
  <c r="A145" i="2"/>
  <c r="A146" i="2"/>
  <c r="A19" i="2"/>
  <c r="A23" i="2"/>
  <c r="A35" i="2"/>
  <c r="A51" i="2"/>
  <c r="A62" i="2"/>
  <c r="A76" i="2"/>
  <c r="A85" i="2"/>
  <c r="A100" i="2"/>
  <c r="A113" i="2"/>
  <c r="A117" i="2"/>
  <c r="A5" i="2"/>
  <c r="A6" i="2"/>
  <c r="A10" i="2"/>
  <c r="A32" i="2"/>
  <c r="A40" i="2"/>
  <c r="A48" i="2"/>
  <c r="A79" i="2"/>
  <c r="A94" i="2"/>
  <c r="A121" i="2"/>
  <c r="A125" i="2"/>
  <c r="A129" i="2"/>
  <c r="A130" i="2"/>
  <c r="A132" i="2"/>
  <c r="A140" i="2"/>
  <c r="A142" i="2"/>
  <c r="A16" i="2"/>
  <c r="O142" i="2" l="1"/>
  <c r="Q142" i="2" s="1"/>
  <c r="O140" i="2"/>
  <c r="Q140" i="2" s="1"/>
  <c r="O132" i="2"/>
  <c r="Q132" i="2" s="1"/>
  <c r="O130" i="2"/>
  <c r="Q130" i="2" s="1"/>
  <c r="O129" i="2"/>
  <c r="Q129" i="2" s="1"/>
  <c r="O125" i="2"/>
  <c r="Q125" i="2" s="1"/>
  <c r="O121" i="2"/>
  <c r="Q121" i="2" s="1"/>
  <c r="O94" i="2"/>
  <c r="Q94" i="2" s="1"/>
  <c r="O79" i="2"/>
  <c r="Q79" i="2" s="1"/>
  <c r="O48" i="2"/>
  <c r="Q48" i="2" s="1"/>
  <c r="O40" i="2"/>
  <c r="Q40" i="2" s="1"/>
  <c r="O32" i="2"/>
  <c r="Q32" i="2" s="1"/>
  <c r="O10" i="2"/>
  <c r="Q10" i="2" s="1"/>
  <c r="O6" i="2"/>
  <c r="Q6" i="2" s="1"/>
  <c r="O5" i="2"/>
  <c r="Q5" i="2" s="1"/>
  <c r="O117" i="2"/>
  <c r="Q117" i="2" s="1"/>
  <c r="W117" i="2" s="1"/>
  <c r="O113" i="2"/>
  <c r="Q113" i="2" s="1"/>
  <c r="O100" i="2"/>
  <c r="Q100" i="2" s="1"/>
  <c r="O85" i="2"/>
  <c r="Q85" i="2" s="1"/>
  <c r="O76" i="2"/>
  <c r="Q76" i="2" s="1"/>
  <c r="O62" i="2"/>
  <c r="Q62" i="2" s="1"/>
  <c r="O51" i="2"/>
  <c r="Q51" i="2" s="1"/>
  <c r="O35" i="2"/>
  <c r="Q35" i="2" s="1"/>
  <c r="O23" i="2"/>
  <c r="Q23" i="2" s="1"/>
  <c r="O19" i="2"/>
  <c r="Q19" i="2" s="1"/>
  <c r="O146" i="2"/>
  <c r="Q146" i="2" s="1"/>
  <c r="O145" i="2"/>
  <c r="Q145" i="2" s="1"/>
  <c r="W145" i="2" s="1"/>
  <c r="O126" i="2"/>
  <c r="Q126" i="2" s="1"/>
  <c r="O122" i="2"/>
  <c r="Q122" i="2" s="1"/>
  <c r="O114" i="2"/>
  <c r="Q114" i="2" s="1"/>
  <c r="O110" i="2"/>
  <c r="Q110" i="2" s="1"/>
  <c r="O108" i="2"/>
  <c r="Q108" i="2" s="1"/>
  <c r="W108" i="2" s="1"/>
  <c r="O107" i="2"/>
  <c r="Q107" i="2" s="1"/>
  <c r="O102" i="2"/>
  <c r="Q102" i="2" s="1"/>
  <c r="O96" i="2"/>
  <c r="Q96" i="2" s="1"/>
  <c r="O90" i="2"/>
  <c r="Q90" i="2" s="1"/>
  <c r="O88" i="2"/>
  <c r="Q88" i="2" s="1"/>
  <c r="O73" i="2"/>
  <c r="Q73" i="2" s="1"/>
  <c r="O65" i="2"/>
  <c r="Q65" i="2" s="1"/>
  <c r="O61" i="2"/>
  <c r="Q61" i="2" s="1"/>
  <c r="O59" i="2"/>
  <c r="Q59" i="2" s="1"/>
  <c r="O56" i="2"/>
  <c r="Q56" i="2" s="1"/>
  <c r="O50" i="2"/>
  <c r="Q50" i="2" s="1"/>
  <c r="O44" i="2"/>
  <c r="Q44" i="2" s="1"/>
  <c r="O41" i="2"/>
  <c r="Q41" i="2" s="1"/>
  <c r="O29" i="2"/>
  <c r="Q29" i="2" s="1"/>
  <c r="O20" i="2"/>
  <c r="Q20" i="2" s="1"/>
  <c r="O14" i="2"/>
  <c r="Q14" i="2" s="1"/>
  <c r="O12" i="2"/>
  <c r="Q12" i="2" s="1"/>
  <c r="O8" i="2"/>
  <c r="Q8" i="2" s="1"/>
  <c r="O2" i="2"/>
  <c r="Q2" i="2" s="1"/>
  <c r="W2" i="2" s="1"/>
  <c r="O153" i="2"/>
  <c r="Q153" i="2" s="1"/>
  <c r="W153" i="2" s="1"/>
  <c r="O151" i="2"/>
  <c r="Q151" i="2" s="1"/>
  <c r="O149" i="2"/>
  <c r="Q149" i="2" s="1"/>
  <c r="W149" i="2" s="1"/>
  <c r="O139" i="2"/>
  <c r="Q139" i="2" s="1"/>
  <c r="W139" i="2" s="1"/>
  <c r="O137" i="2"/>
  <c r="Q137" i="2" s="1"/>
  <c r="W137" i="2" s="1"/>
  <c r="O135" i="2"/>
  <c r="Q135" i="2" s="1"/>
  <c r="O118" i="2"/>
  <c r="Q118" i="2" s="1"/>
  <c r="O103" i="2"/>
  <c r="Q103" i="2" s="1"/>
  <c r="O97" i="2"/>
  <c r="Q97" i="2" s="1"/>
  <c r="O91" i="2"/>
  <c r="Q91" i="2" s="1"/>
  <c r="O82" i="2"/>
  <c r="Q82" i="2" s="1"/>
  <c r="O80" i="2"/>
  <c r="Q80" i="2" s="1"/>
  <c r="O74" i="2"/>
  <c r="Q74" i="2" s="1"/>
  <c r="O70" i="2"/>
  <c r="Q70" i="2" s="1"/>
  <c r="O68" i="2"/>
  <c r="Q68" i="2" s="1"/>
  <c r="O66" i="2"/>
  <c r="Q66" i="2" s="1"/>
  <c r="O53" i="2"/>
  <c r="Q53" i="2" s="1"/>
  <c r="O45" i="2"/>
  <c r="Q45" i="2" s="1"/>
  <c r="O38" i="2"/>
  <c r="Q38" i="2" s="1"/>
  <c r="O34" i="2"/>
  <c r="Q34" i="2" s="1"/>
  <c r="O27" i="2"/>
  <c r="Q27" i="2" s="1"/>
  <c r="O25" i="2"/>
  <c r="Q25" i="2" s="1"/>
  <c r="O17" i="2"/>
  <c r="Q17" i="2" s="1"/>
  <c r="O143" i="2"/>
  <c r="Q143" i="2" s="1"/>
  <c r="O141" i="2"/>
  <c r="Q141" i="2" s="1"/>
  <c r="W141" i="2" s="1"/>
  <c r="O133" i="2"/>
  <c r="Q133" i="2" s="1"/>
  <c r="O131" i="2"/>
  <c r="Q131" i="2" s="1"/>
  <c r="O128" i="2"/>
  <c r="Q128" i="2" s="1"/>
  <c r="W128" i="2" s="1"/>
  <c r="O124" i="2"/>
  <c r="Q124" i="2" s="1"/>
  <c r="W124" i="2" s="1"/>
  <c r="O120" i="2"/>
  <c r="Q120" i="2" s="1"/>
  <c r="O93" i="2"/>
  <c r="Q93" i="2" s="1"/>
  <c r="W93" i="2" s="1"/>
  <c r="O78" i="2"/>
  <c r="Q78" i="2" s="1"/>
  <c r="O47" i="2"/>
  <c r="Q47" i="2" s="1"/>
  <c r="O39" i="2"/>
  <c r="Q39" i="2" s="1"/>
  <c r="O31" i="2"/>
  <c r="Q31" i="2" s="1"/>
  <c r="O11" i="2"/>
  <c r="Q11" i="2" s="1"/>
  <c r="O7" i="2"/>
  <c r="Q7" i="2" s="1"/>
  <c r="O4" i="2"/>
  <c r="Q4" i="2" s="1"/>
  <c r="O116" i="2"/>
  <c r="Q116" i="2" s="1"/>
  <c r="W116" i="2" s="1"/>
  <c r="O112" i="2"/>
  <c r="Q112" i="2" s="1"/>
  <c r="W112" i="2" s="1"/>
  <c r="O99" i="2"/>
  <c r="Q99" i="2" s="1"/>
  <c r="W99" i="2" s="1"/>
  <c r="O86" i="2"/>
  <c r="Q86" i="2" s="1"/>
  <c r="W86" i="2" s="1"/>
  <c r="O77" i="2"/>
  <c r="Q77" i="2" s="1"/>
  <c r="W77" i="2" s="1"/>
  <c r="O63" i="2"/>
  <c r="Q63" i="2" s="1"/>
  <c r="O57" i="2"/>
  <c r="Q57" i="2" s="1"/>
  <c r="W57" i="2" s="1"/>
  <c r="O52" i="2"/>
  <c r="Q52" i="2" s="1"/>
  <c r="O36" i="2"/>
  <c r="Q36" i="2" s="1"/>
  <c r="W36" i="2" s="1"/>
  <c r="O22" i="2"/>
  <c r="Q22" i="2" s="1"/>
  <c r="O18" i="2"/>
  <c r="Q18" i="2" s="1"/>
  <c r="O147" i="2"/>
  <c r="Q147" i="2" s="1"/>
  <c r="O144" i="2"/>
  <c r="Q144" i="2" s="1"/>
  <c r="W144" i="2" s="1"/>
  <c r="O127" i="2"/>
  <c r="Q127" i="2" s="1"/>
  <c r="O123" i="2"/>
  <c r="Q123" i="2" s="1"/>
  <c r="W123" i="2" s="1"/>
  <c r="O115" i="2"/>
  <c r="Q115" i="2" s="1"/>
  <c r="O111" i="2"/>
  <c r="Q111" i="2" s="1"/>
  <c r="O109" i="2"/>
  <c r="Q109" i="2" s="1"/>
  <c r="W109" i="2" s="1"/>
  <c r="O106" i="2"/>
  <c r="Q106" i="2" s="1"/>
  <c r="W106" i="2" s="1"/>
  <c r="O105" i="2"/>
  <c r="Q105" i="2" s="1"/>
  <c r="W105" i="2" s="1"/>
  <c r="O101" i="2"/>
  <c r="Q101" i="2" s="1"/>
  <c r="W101" i="2" s="1"/>
  <c r="O95" i="2"/>
  <c r="Q95" i="2" s="1"/>
  <c r="W95" i="2" s="1"/>
  <c r="O89" i="2"/>
  <c r="Q89" i="2" s="1"/>
  <c r="W89" i="2" s="1"/>
  <c r="O87" i="2"/>
  <c r="Q87" i="2" s="1"/>
  <c r="W87" i="2" s="1"/>
  <c r="O84" i="2"/>
  <c r="Q84" i="2" s="1"/>
  <c r="W84" i="2" s="1"/>
  <c r="O72" i="2"/>
  <c r="Q72" i="2" s="1"/>
  <c r="W72" i="2" s="1"/>
  <c r="O64" i="2"/>
  <c r="Q64" i="2" s="1"/>
  <c r="W64" i="2" s="1"/>
  <c r="O60" i="2"/>
  <c r="Q60" i="2" s="1"/>
  <c r="O58" i="2"/>
  <c r="Q58" i="2" s="1"/>
  <c r="O55" i="2"/>
  <c r="Q55" i="2" s="1"/>
  <c r="W55" i="2" s="1"/>
  <c r="O49" i="2"/>
  <c r="Q49" i="2" s="1"/>
  <c r="W49" i="2" s="1"/>
  <c r="O43" i="2"/>
  <c r="Q43" i="2" s="1"/>
  <c r="O42" i="2"/>
  <c r="Q42" i="2" s="1"/>
  <c r="W42" i="2" s="1"/>
  <c r="O21" i="2"/>
  <c r="Q21" i="2" s="1"/>
  <c r="O15" i="2"/>
  <c r="Q15" i="2" s="1"/>
  <c r="O13" i="2"/>
  <c r="Q13" i="2" s="1"/>
  <c r="O9" i="2"/>
  <c r="Q9" i="2" s="1"/>
  <c r="O3" i="2"/>
  <c r="Q3" i="2" s="1"/>
  <c r="W3" i="2" s="1"/>
  <c r="O152" i="2"/>
  <c r="Q152" i="2" s="1"/>
  <c r="W152" i="2" s="1"/>
  <c r="O150" i="2"/>
  <c r="Q150" i="2" s="1"/>
  <c r="O148" i="2"/>
  <c r="Q148" i="2" s="1"/>
  <c r="W148" i="2" s="1"/>
  <c r="O138" i="2"/>
  <c r="Q138" i="2" s="1"/>
  <c r="W138" i="2" s="1"/>
  <c r="O136" i="2"/>
  <c r="Q136" i="2" s="1"/>
  <c r="W136" i="2" s="1"/>
  <c r="O134" i="2"/>
  <c r="Q134" i="2" s="1"/>
  <c r="O119" i="2"/>
  <c r="Q119" i="2" s="1"/>
  <c r="W119" i="2" s="1"/>
  <c r="O104" i="2"/>
  <c r="Q104" i="2" s="1"/>
  <c r="W104" i="2" s="1"/>
  <c r="O98" i="2"/>
  <c r="Q98" i="2" s="1"/>
  <c r="O92" i="2"/>
  <c r="Q92" i="2" s="1"/>
  <c r="W92" i="2" s="1"/>
  <c r="O83" i="2"/>
  <c r="Q83" i="2" s="1"/>
  <c r="W83" i="2" s="1"/>
  <c r="O81" i="2"/>
  <c r="Q81" i="2" s="1"/>
  <c r="W81" i="2" s="1"/>
  <c r="O75" i="2"/>
  <c r="Q75" i="2" s="1"/>
  <c r="O71" i="2"/>
  <c r="Q71" i="2" s="1"/>
  <c r="O69" i="2"/>
  <c r="Q69" i="2" s="1"/>
  <c r="W69" i="2" s="1"/>
  <c r="O67" i="2"/>
  <c r="Q67" i="2" s="1"/>
  <c r="W67" i="2" s="1"/>
  <c r="O54" i="2"/>
  <c r="Q54" i="2" s="1"/>
  <c r="O46" i="2"/>
  <c r="Q46" i="2" s="1"/>
  <c r="O37" i="2"/>
  <c r="Q37" i="2" s="1"/>
  <c r="W37" i="2" s="1"/>
  <c r="O33" i="2"/>
  <c r="Q33" i="2" s="1"/>
  <c r="W33" i="2" s="1"/>
  <c r="O28" i="2"/>
  <c r="Q28" i="2" s="1"/>
  <c r="O26" i="2"/>
  <c r="Q26" i="2" s="1"/>
  <c r="O24" i="2"/>
  <c r="Q24" i="2" s="1"/>
  <c r="W24" i="2" s="1"/>
  <c r="O16" i="2"/>
  <c r="Q16" i="2" s="1"/>
  <c r="W71" i="2" l="1"/>
  <c r="W120" i="2"/>
  <c r="W133" i="2"/>
  <c r="W97" i="2"/>
  <c r="W103" i="2"/>
  <c r="W75" i="2"/>
  <c r="W9" i="2"/>
  <c r="W121" i="2"/>
  <c r="W132" i="2"/>
  <c r="W125" i="2"/>
  <c r="W140" i="2"/>
  <c r="W127" i="2"/>
  <c r="W63" i="2"/>
  <c r="W78" i="2"/>
  <c r="W143" i="2"/>
  <c r="W26" i="2"/>
  <c r="W46" i="2"/>
  <c r="W134" i="2"/>
  <c r="W150" i="2"/>
  <c r="W13" i="2"/>
  <c r="W58" i="2"/>
  <c r="W111" i="2"/>
  <c r="W131" i="2"/>
  <c r="W82" i="2"/>
  <c r="W118" i="2"/>
  <c r="W114" i="2"/>
  <c r="W146" i="2"/>
  <c r="W54" i="2"/>
  <c r="W98" i="2"/>
  <c r="W115" i="2"/>
  <c r="W147" i="2"/>
  <c r="W135" i="2"/>
  <c r="W151" i="2"/>
  <c r="W21" i="2"/>
  <c r="W18" i="2"/>
  <c r="W7" i="2"/>
  <c r="W47" i="2"/>
  <c r="W27" i="2"/>
  <c r="W53" i="2"/>
  <c r="W74" i="2"/>
  <c r="W14" i="2"/>
  <c r="W44" i="2"/>
  <c r="W61" i="2"/>
  <c r="W90" i="2"/>
  <c r="W126" i="2"/>
  <c r="W23" i="2"/>
  <c r="W76" i="2"/>
  <c r="W32" i="2"/>
  <c r="W94" i="2"/>
  <c r="W130" i="2"/>
  <c r="W22" i="2"/>
  <c r="W11" i="2"/>
  <c r="W34" i="2"/>
  <c r="W66" i="2"/>
  <c r="W80" i="2"/>
  <c r="W20" i="2"/>
  <c r="W50" i="2"/>
  <c r="W65" i="2"/>
  <c r="W96" i="2"/>
  <c r="W110" i="2"/>
  <c r="W35" i="2"/>
  <c r="W85" i="2"/>
  <c r="W5" i="2"/>
  <c r="W40" i="2"/>
  <c r="W31" i="2"/>
  <c r="W17" i="2"/>
  <c r="W38" i="2"/>
  <c r="W68" i="2"/>
  <c r="W8" i="2"/>
  <c r="W29" i="2"/>
  <c r="W56" i="2"/>
  <c r="W73" i="2"/>
  <c r="W102" i="2"/>
  <c r="W51" i="2"/>
  <c r="W100" i="2"/>
  <c r="W6" i="2"/>
  <c r="W48" i="2"/>
  <c r="W28" i="2"/>
  <c r="W15" i="2"/>
  <c r="W43" i="2"/>
  <c r="W60" i="2"/>
  <c r="W52" i="2"/>
  <c r="W4" i="2"/>
  <c r="W39" i="2"/>
  <c r="W25" i="2"/>
  <c r="W45" i="2"/>
  <c r="W70" i="2"/>
  <c r="W91" i="2"/>
  <c r="W12" i="2"/>
  <c r="W41" i="2"/>
  <c r="W59" i="2"/>
  <c r="W88" i="2"/>
  <c r="W107" i="2"/>
  <c r="W122" i="2"/>
  <c r="W19" i="2"/>
  <c r="W62" i="2"/>
  <c r="W113" i="2"/>
  <c r="W10" i="2"/>
  <c r="W79" i="2"/>
  <c r="W129" i="2"/>
  <c r="W142" i="2"/>
  <c r="W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Babatunde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Babatunde:</t>
        </r>
        <r>
          <rPr>
            <sz val="9"/>
            <color indexed="81"/>
            <rFont val="Tahoma"/>
            <family val="2"/>
          </rPr>
          <t xml:space="preserve">
Need to extract Caminos values when the key for the technique is made available by Martin</t>
        </r>
      </text>
    </comment>
  </commentList>
</comments>
</file>

<file path=xl/sharedStrings.xml><?xml version="1.0" encoding="utf-8"?>
<sst xmlns="http://schemas.openxmlformats.org/spreadsheetml/2006/main" count="1295" uniqueCount="155">
  <si>
    <t>No.</t>
  </si>
  <si>
    <t>Program</t>
  </si>
  <si>
    <t>Technique</t>
  </si>
  <si>
    <t>Version</t>
  </si>
  <si>
    <t>Group</t>
  </si>
  <si>
    <t>Rel. Exp. 1</t>
  </si>
  <si>
    <t>No. of classes</t>
  </si>
  <si>
    <t>No. of test cases</t>
  </si>
  <si>
    <t>% estimated defects</t>
  </si>
  <si>
    <t>Confidence</t>
  </si>
  <si>
    <t>Balparda  Bossi,  Nicolás</t>
  </si>
  <si>
    <t>Bridal  Dutra,  María  Antonia</t>
  </si>
  <si>
    <t>Burschtin  Najman,  Ariel</t>
  </si>
  <si>
    <t>Caldas  Longinotto,  Mathías  Hernán</t>
  </si>
  <si>
    <t>Chieza  Pietra,  Sofía</t>
  </si>
  <si>
    <t>Curbelo  Grene,  Diego  Manuel</t>
  </si>
  <si>
    <t>Filipovich  Rosso,  Valeria</t>
  </si>
  <si>
    <t>Gruszka  García,  Ivana  Denise</t>
  </si>
  <si>
    <t>Juste  Loureiro,  Álvaro  Daniel</t>
  </si>
  <si>
    <t>Klestorny  Galazka,  Gabriel</t>
  </si>
  <si>
    <t>Lapchik  Minski,  Yonathan</t>
  </si>
  <si>
    <t>Legelen  Sosa,  Juan  Pablo</t>
  </si>
  <si>
    <t>Lussich  Burgos,  Nicolás  Pablo</t>
  </si>
  <si>
    <t>Madfes  Kaczka,  Gabriel</t>
  </si>
  <si>
    <t>Mesorio  Brandt,  Gonzalo  Andrés</t>
  </si>
  <si>
    <t>Oliveri  Marrero,  Martín  Andrés</t>
  </si>
  <si>
    <t>Paz  López,  Patricio  Alejandro</t>
  </si>
  <si>
    <t>Rosas  Aldaya,  Marcelo  Javier</t>
  </si>
  <si>
    <t>Secco  Regules,  Agustina</t>
  </si>
  <si>
    <t>Sorhuet  Astigarraga,  Santiago</t>
  </si>
  <si>
    <t>Tabó  Abella,  Ignacio  Carlos</t>
  </si>
  <si>
    <t>Vilas  Saúl,  Guillermo  Bernardo</t>
  </si>
  <si>
    <t>Wolfson  Halegua,  Alejandro</t>
  </si>
  <si>
    <t>Yaffé  Leonoff,  Gabriel</t>
  </si>
  <si>
    <t>Achucarro  Príncipe,  Juan  Héctor</t>
  </si>
  <si>
    <t>Alzaradel  Zaions,  Sebastián  Eial</t>
  </si>
  <si>
    <t>Arrillaga  Maggi,  Juan  Antonio</t>
  </si>
  <si>
    <t>Badano  Barbosa,  Julio  Nicolás</t>
  </si>
  <si>
    <t>Bertola  Piccini,  Hugo</t>
  </si>
  <si>
    <t>Castellanos  Fernández,  Sebastián</t>
  </si>
  <si>
    <t>de la Orden  Iacovazzo,  Manuel</t>
  </si>
  <si>
    <t>Ferrari  Mazzeo,  Federico  Mauricio</t>
  </si>
  <si>
    <t>Garbora  Pesah,  Juan  Pablo</t>
  </si>
  <si>
    <t>Guidobono  Guimaraes,  Diego  Fernando</t>
  </si>
  <si>
    <t>Gutiérrez  Maeso,  Sebastián  Carlos</t>
  </si>
  <si>
    <t>Hernández  Lemes,  Santiago</t>
  </si>
  <si>
    <t>Jakter  Lempert,  Patrick  Jordan</t>
  </si>
  <si>
    <t>Lawlor  Olivera,  Federico</t>
  </si>
  <si>
    <t>Magnífico  Cruz,  María  Virginia</t>
  </si>
  <si>
    <t>Masdeu  Fortunatto,  Juan  Pablo</t>
  </si>
  <si>
    <t>Méndez  Castellatzzi,  Federico  Martín</t>
  </si>
  <si>
    <t>Nieves  Di Matteo,  Sebastián</t>
  </si>
  <si>
    <t>Paolino  Varela,  Miguel</t>
  </si>
  <si>
    <t>Pereyra  Montero,  Cecilia  Lady</t>
  </si>
  <si>
    <t>Perona  González,  Gustavo</t>
  </si>
  <si>
    <t>Pintado  Zabala,  Agustín</t>
  </si>
  <si>
    <t>Pucheu  Rodríguez,  Martín  Andrés</t>
  </si>
  <si>
    <t>Rohner  Monges,  Omar  Alexis</t>
  </si>
  <si>
    <t>Ruíz Díaz  Chiesa,  Pedro  Lazaro</t>
  </si>
  <si>
    <t>Sánchez  Vera,  Gonzalo  Andrés</t>
  </si>
  <si>
    <t>Venturino  Fein,  Pablo  José</t>
  </si>
  <si>
    <t>Vignola  Bertolotti,  Agustín</t>
  </si>
  <si>
    <t>Baudine  Simón,  Cecilia  Lourdes</t>
  </si>
  <si>
    <t>Bracco  Tangacis,  Alejandro</t>
  </si>
  <si>
    <t>Crosi  Perdomo,  Glenda  Elisa</t>
  </si>
  <si>
    <t>González  Cosentino,  Mauro</t>
  </si>
  <si>
    <t>Guillen  Graña,  Pablo  David</t>
  </si>
  <si>
    <t>Irrazábal  Camacho,  Valentina</t>
  </si>
  <si>
    <t>Levi  Knochen,  Federico</t>
  </si>
  <si>
    <t>Mangino  Arocena,  Federico</t>
  </si>
  <si>
    <t>Padula  Albornoz,  Nicolás</t>
  </si>
  <si>
    <t>Rebufello  Valerde,  Pietro</t>
  </si>
  <si>
    <t>Ros  Gadea,  Enrique  Javier</t>
  </si>
  <si>
    <t>Almeida  Techera,  Liber</t>
  </si>
  <si>
    <t>Álvarez  Noya,  Fernando  Eladio</t>
  </si>
  <si>
    <t>Amorín  Rodríguez,  Natalia  Beatriz</t>
  </si>
  <si>
    <t>Cattivelli  Dobarro,  Ignacio  Matías</t>
  </si>
  <si>
    <t>D'Alessandro  Marmissolle,  Juan  Eduardo</t>
  </si>
  <si>
    <t>Galusso  Iafigliola,  Pablo  César</t>
  </si>
  <si>
    <t>Luces  Goñi,  Javier</t>
  </si>
  <si>
    <t>Nicolais  Zabatta,  Claudio  Marcelo</t>
  </si>
  <si>
    <t>Rostan  Rostan,  Juan  Pablo</t>
  </si>
  <si>
    <t>Rumbo  Heredia,  Rogelio</t>
  </si>
  <si>
    <t>Santos  Sugliano,  Pablo  Ignacio</t>
  </si>
  <si>
    <t>Sarasua  Ruíz,  Florencia</t>
  </si>
  <si>
    <t>Sarasua  Ruíz,  Gonzalo  Matías</t>
  </si>
  <si>
    <t>Toso  Laporta,  Emmanuel  Héctor</t>
  </si>
  <si>
    <t>Varela  Cabrera,  Yaqueline  Rossana</t>
  </si>
  <si>
    <t>Order</t>
  </si>
  <si>
    <t xml:space="preserve">Abs. Exp. </t>
  </si>
  <si>
    <t>Qualification</t>
  </si>
  <si>
    <t>Execution and Id Time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</si>
  <si>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</si>
  <si>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</si>
  <si>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</si>
  <si>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</si>
  <si>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</si>
  <si>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</si>
  <si>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</si>
  <si>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</si>
  <si>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</si>
  <si>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structural</t>
  </si>
  <si>
    <t>functional</t>
  </si>
  <si>
    <t>nametbl</t>
  </si>
  <si>
    <t>cmdline</t>
  </si>
  <si>
    <t>Subject</t>
  </si>
  <si>
    <t>Paths</t>
  </si>
  <si>
    <t xml:space="preserve">Subject </t>
  </si>
  <si>
    <t>Visible</t>
  </si>
  <si>
    <t>DEGREE</t>
  </si>
  <si>
    <t>Engineering</t>
  </si>
  <si>
    <t>Bachelor</t>
  </si>
  <si>
    <t>Prog</t>
  </si>
  <si>
    <t>Tec</t>
  </si>
  <si>
    <t>Effec</t>
  </si>
  <si>
    <t>Carryover</t>
  </si>
  <si>
    <t>Prog1</t>
  </si>
  <si>
    <t>Grupo</t>
  </si>
  <si>
    <t>Orden</t>
  </si>
  <si>
    <t>Comparison</t>
  </si>
  <si>
    <t>Z</t>
  </si>
  <si>
    <t>Observaciones</t>
  </si>
  <si>
    <t>N</t>
  </si>
  <si>
    <t>r</t>
  </si>
  <si>
    <t>r2</t>
  </si>
  <si>
    <t>S - F</t>
  </si>
  <si>
    <t>cmdline-nametbl</t>
  </si>
  <si>
    <t>S=&gt;cmdline-nametbl</t>
  </si>
  <si>
    <t>F=&gt;cmdline-nametbl</t>
  </si>
  <si>
    <t>cmdline=&gt;S-F</t>
  </si>
  <si>
    <t>nametble=&gt;S-F</t>
  </si>
  <si>
    <t>G2-G4</t>
  </si>
  <si>
    <t>G3-G4</t>
  </si>
  <si>
    <t>G1-G2</t>
  </si>
  <si>
    <t>G1-G3</t>
  </si>
  <si>
    <t>G1-G4</t>
  </si>
  <si>
    <t>G2-G3</t>
  </si>
  <si>
    <t>Media</t>
  </si>
  <si>
    <t>S=&gt;S1-S2</t>
  </si>
  <si>
    <t>F=&gt;S1-S2</t>
  </si>
  <si>
    <t>S1=&gt;S-F</t>
  </si>
  <si>
    <t>S2=&gt;S-F</t>
  </si>
  <si>
    <t>S_Cm=&gt;S1-S2</t>
  </si>
  <si>
    <t>F_Cm=&gt;S1-S2</t>
  </si>
  <si>
    <t>S_Na=&gt;S1-S2</t>
  </si>
  <si>
    <t>F_Na=&gt;S1-S2</t>
  </si>
  <si>
    <t>GrupoT</t>
  </si>
  <si>
    <t>GrupoTP</t>
  </si>
  <si>
    <t>Estructural</t>
  </si>
  <si>
    <t>Funcional</t>
  </si>
  <si>
    <t>cm</t>
  </si>
  <si>
    <t>na</t>
  </si>
  <si>
    <t>P1</t>
  </si>
  <si>
    <t>P2</t>
  </si>
  <si>
    <t>S1-S2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</si>
</sst>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NumberFormat="1" applyFont="1" applyFill="1" applyBorder="1" applyAlignment="1" applyProtection="1">
      <alignment horizontal="center"/>
    </xf>
    <xf numFmtId="0" fontId="0" fillId="0" borderId="5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0" fillId="0" borderId="0" xfId="0" applyFont="1"/>
    <xf numFmtId="0" fontId="11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164" fontId="10" fillId="0" borderId="0" xfId="0" applyNumberFormat="1" applyFont="1"/>
    <xf numFmtId="164" fontId="1" fillId="0" borderId="0" xfId="0" applyNumberFormat="1" applyFont="1"/>
    <xf numFmtId="0" fontId="12" fillId="0" borderId="0" xfId="0" applyFont="1" applyAlignment="1">
      <alignment horizontal="center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zoomScaleNormal="100" workbookViewId="0">
      <selection activeCell="C153" sqref="A2:C153"/>
    </sheetView>
  </sheetViews>
  <sheetFormatPr baseColWidth="10" defaultColWidth="9.1640625" defaultRowHeight="15" x14ac:dyDescent="0.2"/>
  <cols>
    <col min="1" max="1" width="9.1640625" style="6"/>
    <col min="2" max="2" width="14.5" style="6" customWidth="1"/>
    <col min="3" max="3" width="31" style="6" bestFit="1" customWidth="1"/>
    <col min="4" max="5" width="9.1640625" style="6"/>
    <col min="6" max="6" width="0" style="6" hidden="1" customWidth="1"/>
    <col min="7" max="8" width="9.1640625" style="6"/>
    <col min="9" max="9" width="10.5" style="6" customWidth="1"/>
    <col min="10" max="10" width="9.1640625" style="6"/>
    <col min="11" max="12" width="0" style="6" hidden="1" customWidth="1"/>
    <col min="13" max="13" width="9.6640625" style="6" customWidth="1"/>
    <col min="14" max="14" width="10.1640625" style="6" hidden="1" customWidth="1"/>
    <col min="15" max="15" width="11.33203125" style="6" customWidth="1"/>
    <col min="16" max="16" width="11.33203125" style="6" hidden="1" customWidth="1"/>
    <col min="17" max="17" width="12.83203125" style="6" customWidth="1"/>
    <col min="18" max="16384" width="9.1640625" style="6"/>
  </cols>
  <sheetData>
    <row r="1" spans="1:18" s="9" customFormat="1" ht="44" thickTop="1" thickBot="1" x14ac:dyDescent="0.2">
      <c r="A1" s="4" t="s">
        <v>0</v>
      </c>
      <c r="B1" s="4" t="s">
        <v>109</v>
      </c>
      <c r="C1" s="4" t="s">
        <v>105</v>
      </c>
      <c r="D1" s="4" t="s">
        <v>1</v>
      </c>
      <c r="E1" s="4" t="s">
        <v>2</v>
      </c>
      <c r="F1" s="4" t="s">
        <v>3</v>
      </c>
      <c r="G1" s="4" t="s">
        <v>88</v>
      </c>
      <c r="H1" s="4" t="s">
        <v>4</v>
      </c>
      <c r="I1" s="4" t="s">
        <v>5</v>
      </c>
      <c r="J1" s="4" t="s">
        <v>89</v>
      </c>
      <c r="K1" s="7" t="s">
        <v>6</v>
      </c>
      <c r="L1" s="8" t="s">
        <v>106</v>
      </c>
      <c r="M1" s="8" t="s">
        <v>7</v>
      </c>
      <c r="N1" s="8" t="s">
        <v>8</v>
      </c>
      <c r="O1" s="8" t="s">
        <v>9</v>
      </c>
      <c r="P1" s="8" t="s">
        <v>91</v>
      </c>
      <c r="Q1" s="8" t="s">
        <v>90</v>
      </c>
    </row>
    <row r="2" spans="1:18" ht="17" thickTop="1" thickBot="1" x14ac:dyDescent="0.25">
      <c r="A2" s="3">
        <v>25</v>
      </c>
      <c r="B2" s="18" t="s">
        <v>110</v>
      </c>
      <c r="C2" s="12" t="s">
        <v>34</v>
      </c>
      <c r="D2" s="10" t="s">
        <v>104</v>
      </c>
      <c r="E2" s="10" t="s">
        <v>101</v>
      </c>
      <c r="F2" s="12">
        <v>1</v>
      </c>
      <c r="G2" s="10">
        <v>1</v>
      </c>
      <c r="H2" s="12">
        <v>2</v>
      </c>
      <c r="I2" s="10">
        <v>3</v>
      </c>
      <c r="J2" s="10">
        <v>3</v>
      </c>
      <c r="K2" s="10"/>
      <c r="L2" s="10">
        <v>53</v>
      </c>
      <c r="M2" s="10">
        <v>27</v>
      </c>
      <c r="N2" s="13"/>
      <c r="O2" s="10">
        <v>3</v>
      </c>
      <c r="P2" s="10">
        <v>120</v>
      </c>
      <c r="Q2" s="11">
        <v>5</v>
      </c>
      <c r="R2" s="6">
        <v>1</v>
      </c>
    </row>
    <row r="3" spans="1:18" ht="17" thickTop="1" thickBot="1" x14ac:dyDescent="0.25">
      <c r="A3" s="22">
        <v>102</v>
      </c>
      <c r="B3" s="18" t="s">
        <v>110</v>
      </c>
      <c r="C3" s="17" t="s">
        <v>34</v>
      </c>
      <c r="D3" s="16" t="s">
        <v>103</v>
      </c>
      <c r="E3" s="15" t="s">
        <v>102</v>
      </c>
      <c r="F3" s="17">
        <v>2</v>
      </c>
      <c r="G3" s="15">
        <v>2</v>
      </c>
      <c r="H3" s="17">
        <v>2</v>
      </c>
      <c r="I3" s="15">
        <v>3</v>
      </c>
      <c r="J3" s="15">
        <v>3</v>
      </c>
      <c r="K3" s="10">
        <v>9</v>
      </c>
      <c r="L3" s="13"/>
      <c r="M3" s="15">
        <v>3</v>
      </c>
      <c r="N3" s="1"/>
      <c r="O3" s="15">
        <v>3</v>
      </c>
      <c r="P3" s="15">
        <v>60</v>
      </c>
      <c r="Q3" s="16">
        <v>4</v>
      </c>
      <c r="R3" s="6">
        <v>1</v>
      </c>
    </row>
    <row r="4" spans="1:18" ht="17" thickTop="1" thickBot="1" x14ac:dyDescent="0.25">
      <c r="A4" s="2">
        <v>64</v>
      </c>
      <c r="B4" s="18" t="s">
        <v>110</v>
      </c>
      <c r="C4" s="14" t="s">
        <v>73</v>
      </c>
      <c r="D4" s="15" t="s">
        <v>104</v>
      </c>
      <c r="E4" s="15" t="s">
        <v>101</v>
      </c>
      <c r="F4" s="17">
        <v>1</v>
      </c>
      <c r="G4" s="15">
        <v>1</v>
      </c>
      <c r="H4" s="17">
        <v>3</v>
      </c>
      <c r="I4" s="15">
        <v>3</v>
      </c>
      <c r="J4" s="15">
        <v>1</v>
      </c>
      <c r="K4" s="10"/>
      <c r="L4" s="10">
        <v>39</v>
      </c>
      <c r="M4" s="15">
        <v>28</v>
      </c>
      <c r="N4" s="1"/>
      <c r="O4" s="15">
        <v>4</v>
      </c>
      <c r="P4" s="15">
        <v>180</v>
      </c>
      <c r="Q4" s="15">
        <v>5</v>
      </c>
      <c r="R4" s="6">
        <v>1</v>
      </c>
    </row>
    <row r="5" spans="1:18" ht="17" thickTop="1" thickBot="1" x14ac:dyDescent="0.25">
      <c r="A5" s="22">
        <v>138</v>
      </c>
      <c r="B5" s="18" t="s">
        <v>110</v>
      </c>
      <c r="C5" s="14" t="s">
        <v>73</v>
      </c>
      <c r="D5" s="16" t="s">
        <v>103</v>
      </c>
      <c r="E5" s="15" t="s">
        <v>102</v>
      </c>
      <c r="F5" s="17">
        <v>2</v>
      </c>
      <c r="G5" s="15">
        <v>2</v>
      </c>
      <c r="H5" s="17">
        <v>3</v>
      </c>
      <c r="I5" s="15">
        <v>3</v>
      </c>
      <c r="J5" s="15">
        <v>1</v>
      </c>
      <c r="K5" s="10">
        <v>19</v>
      </c>
      <c r="L5" s="13"/>
      <c r="M5" s="15">
        <v>6</v>
      </c>
      <c r="N5" s="1"/>
      <c r="O5" s="15">
        <v>4</v>
      </c>
      <c r="P5" s="15">
        <v>60</v>
      </c>
      <c r="Q5" s="15">
        <v>5</v>
      </c>
      <c r="R5" s="6">
        <v>1</v>
      </c>
    </row>
    <row r="6" spans="1:18" ht="17" thickTop="1" thickBot="1" x14ac:dyDescent="0.25">
      <c r="A6" s="2">
        <v>65</v>
      </c>
      <c r="B6" s="18" t="s">
        <v>110</v>
      </c>
      <c r="C6" s="14" t="s">
        <v>74</v>
      </c>
      <c r="D6" s="15" t="s">
        <v>104</v>
      </c>
      <c r="E6" s="15" t="s">
        <v>101</v>
      </c>
      <c r="F6" s="17">
        <v>1</v>
      </c>
      <c r="G6" s="15">
        <v>1</v>
      </c>
      <c r="H6" s="17">
        <v>3</v>
      </c>
      <c r="I6" s="15">
        <v>3</v>
      </c>
      <c r="J6" s="15">
        <v>0.5</v>
      </c>
      <c r="K6" s="10"/>
      <c r="L6" s="10">
        <v>39</v>
      </c>
      <c r="M6" s="15">
        <v>60</v>
      </c>
      <c r="N6" s="1"/>
      <c r="O6" s="15">
        <v>1</v>
      </c>
      <c r="P6" s="15">
        <v>150</v>
      </c>
      <c r="Q6" s="15">
        <v>5</v>
      </c>
      <c r="R6" s="6">
        <v>1</v>
      </c>
    </row>
    <row r="7" spans="1:18" ht="17" thickTop="1" thickBot="1" x14ac:dyDescent="0.25">
      <c r="A7" s="22">
        <v>139</v>
      </c>
      <c r="B7" s="18" t="s">
        <v>110</v>
      </c>
      <c r="C7" s="14" t="s">
        <v>74</v>
      </c>
      <c r="D7" s="16" t="s">
        <v>103</v>
      </c>
      <c r="E7" s="15" t="s">
        <v>102</v>
      </c>
      <c r="F7" s="17">
        <v>2</v>
      </c>
      <c r="G7" s="15">
        <v>2</v>
      </c>
      <c r="H7" s="17">
        <v>3</v>
      </c>
      <c r="I7" s="15">
        <v>3</v>
      </c>
      <c r="J7" s="15">
        <v>0.5</v>
      </c>
      <c r="K7" s="15">
        <v>13</v>
      </c>
      <c r="L7" s="1"/>
      <c r="M7" s="15">
        <v>8</v>
      </c>
      <c r="N7" s="1"/>
      <c r="O7" s="15">
        <v>3</v>
      </c>
      <c r="P7" s="15">
        <v>60</v>
      </c>
      <c r="Q7" s="15">
        <v>4</v>
      </c>
      <c r="R7" s="6">
        <v>1</v>
      </c>
    </row>
    <row r="8" spans="1:18" ht="17" thickTop="1" thickBot="1" x14ac:dyDescent="0.25">
      <c r="A8" s="2">
        <v>26</v>
      </c>
      <c r="B8" s="18" t="s">
        <v>110</v>
      </c>
      <c r="C8" s="17" t="s">
        <v>35</v>
      </c>
      <c r="D8" s="15" t="s">
        <v>104</v>
      </c>
      <c r="E8" s="15" t="s">
        <v>101</v>
      </c>
      <c r="F8" s="17">
        <v>1</v>
      </c>
      <c r="G8" s="15">
        <v>1</v>
      </c>
      <c r="H8" s="17">
        <v>2</v>
      </c>
      <c r="I8" s="15">
        <v>2</v>
      </c>
      <c r="J8" s="15">
        <v>0.5</v>
      </c>
      <c r="K8" s="15"/>
      <c r="L8" s="15">
        <v>40</v>
      </c>
      <c r="M8" s="15">
        <v>26</v>
      </c>
      <c r="N8" s="1"/>
      <c r="O8" s="15">
        <v>3</v>
      </c>
      <c r="P8" s="15">
        <v>120</v>
      </c>
      <c r="Q8" s="16">
        <v>5</v>
      </c>
      <c r="R8" s="6">
        <v>1</v>
      </c>
    </row>
    <row r="9" spans="1:18" ht="17" thickTop="1" thickBot="1" x14ac:dyDescent="0.25">
      <c r="A9" s="22">
        <v>103</v>
      </c>
      <c r="B9" s="18" t="s">
        <v>110</v>
      </c>
      <c r="C9" s="17" t="s">
        <v>35</v>
      </c>
      <c r="D9" s="16" t="s">
        <v>103</v>
      </c>
      <c r="E9" s="15" t="s">
        <v>102</v>
      </c>
      <c r="F9" s="17">
        <v>2</v>
      </c>
      <c r="G9" s="15">
        <v>2</v>
      </c>
      <c r="H9" s="17">
        <v>2</v>
      </c>
      <c r="I9" s="15">
        <v>2</v>
      </c>
      <c r="J9" s="15">
        <v>0.5</v>
      </c>
      <c r="K9" s="15">
        <v>9</v>
      </c>
      <c r="L9" s="1"/>
      <c r="M9" s="15">
        <v>4</v>
      </c>
      <c r="N9" s="1"/>
      <c r="O9" s="15">
        <v>4</v>
      </c>
      <c r="P9" s="15">
        <v>30</v>
      </c>
      <c r="Q9" s="16">
        <v>4</v>
      </c>
      <c r="R9" s="6">
        <v>1</v>
      </c>
    </row>
    <row r="10" spans="1:18" ht="17" thickTop="1" thickBot="1" x14ac:dyDescent="0.25">
      <c r="A10" s="2">
        <v>66</v>
      </c>
      <c r="B10" s="18" t="s">
        <v>110</v>
      </c>
      <c r="C10" s="14" t="s">
        <v>75</v>
      </c>
      <c r="D10" s="15" t="s">
        <v>104</v>
      </c>
      <c r="E10" s="15" t="s">
        <v>101</v>
      </c>
      <c r="F10" s="17">
        <v>1</v>
      </c>
      <c r="G10" s="15">
        <v>1</v>
      </c>
      <c r="H10" s="17">
        <v>3</v>
      </c>
      <c r="I10" s="15">
        <v>3</v>
      </c>
      <c r="J10" s="15"/>
      <c r="K10" s="15"/>
      <c r="L10" s="15">
        <v>42</v>
      </c>
      <c r="M10" s="15">
        <v>33</v>
      </c>
      <c r="N10" s="1"/>
      <c r="O10" s="15">
        <v>4</v>
      </c>
      <c r="P10" s="15">
        <v>200</v>
      </c>
      <c r="Q10" s="15">
        <v>5</v>
      </c>
      <c r="R10" s="6">
        <v>1</v>
      </c>
    </row>
    <row r="11" spans="1:18" ht="17" thickTop="1" thickBot="1" x14ac:dyDescent="0.25">
      <c r="A11" s="22">
        <v>140</v>
      </c>
      <c r="B11" s="18" t="s">
        <v>110</v>
      </c>
      <c r="C11" s="14" t="s">
        <v>75</v>
      </c>
      <c r="D11" s="16" t="s">
        <v>103</v>
      </c>
      <c r="E11" s="15" t="s">
        <v>102</v>
      </c>
      <c r="F11" s="17">
        <v>2</v>
      </c>
      <c r="G11" s="15">
        <v>2</v>
      </c>
      <c r="H11" s="17">
        <v>3</v>
      </c>
      <c r="I11" s="15">
        <v>3</v>
      </c>
      <c r="J11" s="15"/>
      <c r="K11" s="15">
        <v>19</v>
      </c>
      <c r="L11" s="1"/>
      <c r="M11" s="15">
        <v>37</v>
      </c>
      <c r="N11" s="1"/>
      <c r="O11" s="15">
        <v>4</v>
      </c>
      <c r="P11" s="15">
        <v>80</v>
      </c>
      <c r="Q11" s="15">
        <v>5</v>
      </c>
      <c r="R11" s="6">
        <v>1</v>
      </c>
    </row>
    <row r="12" spans="1:18" ht="17" thickTop="1" thickBot="1" x14ac:dyDescent="0.25">
      <c r="A12" s="2">
        <v>27</v>
      </c>
      <c r="B12" s="18" t="s">
        <v>110</v>
      </c>
      <c r="C12" s="17" t="s">
        <v>36</v>
      </c>
      <c r="D12" s="15" t="s">
        <v>104</v>
      </c>
      <c r="E12" s="15" t="s">
        <v>101</v>
      </c>
      <c r="F12" s="17">
        <v>1</v>
      </c>
      <c r="G12" s="15">
        <v>1</v>
      </c>
      <c r="H12" s="17">
        <v>2</v>
      </c>
      <c r="I12" s="15">
        <v>3</v>
      </c>
      <c r="J12" s="15">
        <v>1</v>
      </c>
      <c r="K12" s="15"/>
      <c r="L12" s="15">
        <v>38</v>
      </c>
      <c r="M12" s="15">
        <v>35</v>
      </c>
      <c r="N12" s="1"/>
      <c r="O12" s="15">
        <v>4</v>
      </c>
      <c r="P12" s="15">
        <v>150</v>
      </c>
      <c r="Q12" s="16">
        <v>5</v>
      </c>
      <c r="R12" s="6">
        <v>1</v>
      </c>
    </row>
    <row r="13" spans="1:18" ht="17" thickTop="1" thickBot="1" x14ac:dyDescent="0.25">
      <c r="A13" s="22">
        <v>104</v>
      </c>
      <c r="B13" s="18" t="s">
        <v>110</v>
      </c>
      <c r="C13" s="17" t="s">
        <v>36</v>
      </c>
      <c r="D13" s="16" t="s">
        <v>103</v>
      </c>
      <c r="E13" s="15" t="s">
        <v>102</v>
      </c>
      <c r="F13" s="17">
        <v>2</v>
      </c>
      <c r="G13" s="15">
        <v>2</v>
      </c>
      <c r="H13" s="17">
        <v>2</v>
      </c>
      <c r="I13" s="15">
        <v>3</v>
      </c>
      <c r="J13" s="15">
        <v>1</v>
      </c>
      <c r="K13" s="15">
        <v>12</v>
      </c>
      <c r="L13" s="1"/>
      <c r="M13" s="15">
        <v>5</v>
      </c>
      <c r="N13" s="1"/>
      <c r="O13" s="15">
        <v>5</v>
      </c>
      <c r="P13" s="15">
        <v>1</v>
      </c>
      <c r="Q13" s="16">
        <v>5</v>
      </c>
      <c r="R13" s="6">
        <v>1</v>
      </c>
    </row>
    <row r="14" spans="1:18" ht="17" thickTop="1" thickBot="1" x14ac:dyDescent="0.25">
      <c r="A14" s="2">
        <v>28</v>
      </c>
      <c r="B14" s="18" t="s">
        <v>110</v>
      </c>
      <c r="C14" s="17" t="s">
        <v>37</v>
      </c>
      <c r="D14" s="15" t="s">
        <v>104</v>
      </c>
      <c r="E14" s="15" t="s">
        <v>101</v>
      </c>
      <c r="F14" s="17">
        <v>1</v>
      </c>
      <c r="G14" s="15">
        <v>1</v>
      </c>
      <c r="H14" s="17">
        <v>2</v>
      </c>
      <c r="I14" s="15"/>
      <c r="J14" s="15"/>
      <c r="K14" s="15"/>
      <c r="L14" s="1"/>
      <c r="M14" s="15"/>
      <c r="N14" s="1"/>
      <c r="O14" s="15"/>
      <c r="P14" s="15"/>
      <c r="Q14" s="16">
        <v>3</v>
      </c>
      <c r="R14" s="6">
        <v>1</v>
      </c>
    </row>
    <row r="15" spans="1:18" ht="17" thickTop="1" thickBot="1" x14ac:dyDescent="0.25">
      <c r="A15" s="22">
        <v>105</v>
      </c>
      <c r="B15" s="18" t="s">
        <v>110</v>
      </c>
      <c r="C15" s="17" t="s">
        <v>37</v>
      </c>
      <c r="D15" s="16" t="s">
        <v>103</v>
      </c>
      <c r="E15" s="15" t="s">
        <v>102</v>
      </c>
      <c r="F15" s="17">
        <v>2</v>
      </c>
      <c r="G15" s="15">
        <v>2</v>
      </c>
      <c r="H15" s="17">
        <v>2</v>
      </c>
      <c r="I15" s="15"/>
      <c r="J15" s="15"/>
      <c r="K15" s="15"/>
      <c r="L15" s="1"/>
      <c r="M15" s="15"/>
      <c r="N15" s="1"/>
      <c r="O15" s="15"/>
      <c r="P15" s="15"/>
      <c r="Q15" s="16">
        <v>5</v>
      </c>
      <c r="R15" s="6">
        <v>1</v>
      </c>
    </row>
    <row r="16" spans="1:18" ht="17" thickTop="1" thickBot="1" x14ac:dyDescent="0.25">
      <c r="A16" s="2">
        <v>1</v>
      </c>
      <c r="B16" s="18" t="s">
        <v>110</v>
      </c>
      <c r="C16" s="14" t="s">
        <v>10</v>
      </c>
      <c r="D16" s="15" t="s">
        <v>104</v>
      </c>
      <c r="E16" s="15" t="s">
        <v>101</v>
      </c>
      <c r="F16" s="16">
        <v>1</v>
      </c>
      <c r="G16" s="15">
        <v>1</v>
      </c>
      <c r="H16" s="17">
        <v>1</v>
      </c>
      <c r="I16" s="15">
        <v>3</v>
      </c>
      <c r="J16" s="15">
        <v>0.5</v>
      </c>
      <c r="K16" s="15"/>
      <c r="L16" s="15">
        <v>39</v>
      </c>
      <c r="M16" s="15">
        <v>25</v>
      </c>
      <c r="N16" s="1"/>
      <c r="O16" s="15">
        <v>2</v>
      </c>
      <c r="P16" s="15">
        <v>180</v>
      </c>
      <c r="Q16" s="15">
        <v>5</v>
      </c>
      <c r="R16" s="6">
        <v>1</v>
      </c>
    </row>
    <row r="17" spans="1:18" ht="17" thickTop="1" thickBot="1" x14ac:dyDescent="0.25">
      <c r="A17" s="2">
        <v>79</v>
      </c>
      <c r="B17" s="18" t="s">
        <v>110</v>
      </c>
      <c r="C17" s="14" t="s">
        <v>10</v>
      </c>
      <c r="D17" s="16" t="s">
        <v>103</v>
      </c>
      <c r="E17" s="15" t="s">
        <v>102</v>
      </c>
      <c r="F17" s="16">
        <v>2</v>
      </c>
      <c r="G17" s="15">
        <v>2</v>
      </c>
      <c r="H17" s="17">
        <v>1</v>
      </c>
      <c r="I17" s="15">
        <v>3</v>
      </c>
      <c r="J17" s="15">
        <v>0.5</v>
      </c>
      <c r="K17" s="15">
        <v>16</v>
      </c>
      <c r="L17" s="1"/>
      <c r="M17" s="15">
        <v>5</v>
      </c>
      <c r="N17" s="1"/>
      <c r="O17" s="15">
        <v>2</v>
      </c>
      <c r="P17" s="15">
        <v>15</v>
      </c>
      <c r="Q17" s="15">
        <v>5</v>
      </c>
      <c r="R17" s="6">
        <v>1</v>
      </c>
    </row>
    <row r="18" spans="1:18" ht="17" thickTop="1" thickBot="1" x14ac:dyDescent="0.25">
      <c r="A18" s="2">
        <v>53</v>
      </c>
      <c r="B18" s="18" t="s">
        <v>111</v>
      </c>
      <c r="C18" s="17" t="s">
        <v>62</v>
      </c>
      <c r="D18" s="15" t="s">
        <v>104</v>
      </c>
      <c r="E18" s="15" t="s">
        <v>101</v>
      </c>
      <c r="F18" s="16">
        <v>1</v>
      </c>
      <c r="G18" s="15">
        <v>1</v>
      </c>
      <c r="H18" s="17">
        <v>4</v>
      </c>
      <c r="I18" s="15">
        <v>3</v>
      </c>
      <c r="J18" s="15"/>
      <c r="K18" s="15"/>
      <c r="L18" s="15">
        <v>40</v>
      </c>
      <c r="M18" s="15"/>
      <c r="N18" s="1"/>
      <c r="O18" s="15">
        <v>3</v>
      </c>
      <c r="P18" s="15">
        <v>125</v>
      </c>
      <c r="Q18" s="15"/>
      <c r="R18" s="6">
        <v>1</v>
      </c>
    </row>
    <row r="19" spans="1:18" ht="17" thickTop="1" thickBot="1" x14ac:dyDescent="0.25">
      <c r="A19" s="22">
        <v>128</v>
      </c>
      <c r="B19" s="18" t="s">
        <v>111</v>
      </c>
      <c r="C19" s="17" t="s">
        <v>62</v>
      </c>
      <c r="D19" s="16" t="s">
        <v>103</v>
      </c>
      <c r="E19" s="15" t="s">
        <v>102</v>
      </c>
      <c r="F19" s="16">
        <v>2</v>
      </c>
      <c r="G19" s="15">
        <v>2</v>
      </c>
      <c r="H19" s="17">
        <v>4</v>
      </c>
      <c r="I19" s="15">
        <v>3</v>
      </c>
      <c r="J19" s="15"/>
      <c r="K19" s="15">
        <v>6</v>
      </c>
      <c r="L19" s="1"/>
      <c r="M19" s="15"/>
      <c r="N19" s="1"/>
      <c r="O19" s="15"/>
      <c r="P19" s="15">
        <v>50</v>
      </c>
      <c r="Q19" s="15"/>
      <c r="R19" s="6">
        <v>1</v>
      </c>
    </row>
    <row r="20" spans="1:18" ht="17" thickTop="1" thickBot="1" x14ac:dyDescent="0.25">
      <c r="A20" s="2">
        <v>29</v>
      </c>
      <c r="B20" s="18" t="s">
        <v>110</v>
      </c>
      <c r="C20" s="17" t="s">
        <v>38</v>
      </c>
      <c r="D20" s="15" t="s">
        <v>104</v>
      </c>
      <c r="E20" s="15" t="s">
        <v>101</v>
      </c>
      <c r="F20" s="17">
        <v>1</v>
      </c>
      <c r="G20" s="15">
        <v>1</v>
      </c>
      <c r="H20" s="17">
        <v>2</v>
      </c>
      <c r="I20" s="15">
        <v>1</v>
      </c>
      <c r="J20" s="15"/>
      <c r="K20" s="15"/>
      <c r="L20" s="1"/>
      <c r="M20" s="15">
        <v>42</v>
      </c>
      <c r="N20" s="1"/>
      <c r="O20" s="15">
        <v>3</v>
      </c>
      <c r="P20" s="15">
        <v>55</v>
      </c>
      <c r="Q20" s="16">
        <v>5</v>
      </c>
      <c r="R20" s="6">
        <v>1</v>
      </c>
    </row>
    <row r="21" spans="1:18" ht="17" thickTop="1" thickBot="1" x14ac:dyDescent="0.25">
      <c r="A21" s="22">
        <v>106</v>
      </c>
      <c r="B21" s="18" t="s">
        <v>110</v>
      </c>
      <c r="C21" s="17" t="s">
        <v>38</v>
      </c>
      <c r="D21" s="16" t="s">
        <v>103</v>
      </c>
      <c r="E21" s="15" t="s">
        <v>102</v>
      </c>
      <c r="F21" s="17">
        <v>2</v>
      </c>
      <c r="G21" s="15">
        <v>2</v>
      </c>
      <c r="H21" s="17">
        <v>2</v>
      </c>
      <c r="I21" s="15">
        <v>1</v>
      </c>
      <c r="J21" s="15"/>
      <c r="K21" s="15"/>
      <c r="L21" s="1"/>
      <c r="M21" s="15">
        <v>8</v>
      </c>
      <c r="N21" s="1"/>
      <c r="O21" s="15">
        <v>4</v>
      </c>
      <c r="P21" s="15">
        <v>40</v>
      </c>
      <c r="Q21" s="16">
        <v>4</v>
      </c>
      <c r="R21" s="6">
        <v>1</v>
      </c>
    </row>
    <row r="22" spans="1:18" ht="17" thickTop="1" thickBot="1" x14ac:dyDescent="0.25">
      <c r="A22" s="2">
        <v>54</v>
      </c>
      <c r="B22" s="18" t="s">
        <v>111</v>
      </c>
      <c r="C22" s="17" t="s">
        <v>63</v>
      </c>
      <c r="D22" s="15" t="s">
        <v>104</v>
      </c>
      <c r="E22" s="15" t="s">
        <v>101</v>
      </c>
      <c r="F22" s="16">
        <v>1</v>
      </c>
      <c r="G22" s="15">
        <v>1</v>
      </c>
      <c r="H22" s="17">
        <v>4</v>
      </c>
      <c r="I22" s="15">
        <v>3</v>
      </c>
      <c r="J22" s="15"/>
      <c r="K22" s="15"/>
      <c r="L22" s="15">
        <v>50</v>
      </c>
      <c r="M22" s="15">
        <v>22</v>
      </c>
      <c r="N22" s="1"/>
      <c r="O22" s="15">
        <v>4</v>
      </c>
      <c r="P22" s="15">
        <v>120</v>
      </c>
      <c r="Q22" s="15"/>
      <c r="R22" s="6">
        <v>1</v>
      </c>
    </row>
    <row r="23" spans="1:18" ht="17" thickTop="1" thickBot="1" x14ac:dyDescent="0.25">
      <c r="A23" s="22">
        <v>129</v>
      </c>
      <c r="B23" s="18" t="s">
        <v>111</v>
      </c>
      <c r="C23" s="17" t="s">
        <v>63</v>
      </c>
      <c r="D23" s="16" t="s">
        <v>103</v>
      </c>
      <c r="E23" s="15" t="s">
        <v>102</v>
      </c>
      <c r="F23" s="16">
        <v>2</v>
      </c>
      <c r="G23" s="15">
        <v>2</v>
      </c>
      <c r="H23" s="17">
        <v>4</v>
      </c>
      <c r="I23" s="15">
        <v>3</v>
      </c>
      <c r="J23" s="15"/>
      <c r="K23" s="15">
        <v>8</v>
      </c>
      <c r="L23" s="1"/>
      <c r="M23" s="15">
        <v>8</v>
      </c>
      <c r="N23" s="1"/>
      <c r="O23" s="15"/>
      <c r="P23" s="15">
        <v>30</v>
      </c>
      <c r="Q23" s="15"/>
      <c r="R23" s="6">
        <v>1</v>
      </c>
    </row>
    <row r="24" spans="1:18" ht="17" thickTop="1" thickBot="1" x14ac:dyDescent="0.25">
      <c r="A24" s="2">
        <v>2</v>
      </c>
      <c r="B24" s="18" t="s">
        <v>110</v>
      </c>
      <c r="C24" s="14" t="s">
        <v>11</v>
      </c>
      <c r="D24" s="15" t="s">
        <v>104</v>
      </c>
      <c r="E24" s="15" t="s">
        <v>101</v>
      </c>
      <c r="F24" s="16">
        <v>1</v>
      </c>
      <c r="G24" s="15">
        <v>1</v>
      </c>
      <c r="H24" s="17">
        <v>1</v>
      </c>
      <c r="I24" s="15">
        <v>1.5</v>
      </c>
      <c r="J24" s="15">
        <v>1</v>
      </c>
      <c r="K24" s="15"/>
      <c r="L24" s="15">
        <v>39</v>
      </c>
      <c r="M24" s="15">
        <v>6</v>
      </c>
      <c r="N24" s="1"/>
      <c r="O24" s="15">
        <v>2</v>
      </c>
      <c r="P24" s="15">
        <v>195</v>
      </c>
      <c r="Q24" s="15">
        <v>3</v>
      </c>
      <c r="R24" s="6">
        <v>1</v>
      </c>
    </row>
    <row r="25" spans="1:18" ht="17" thickTop="1" thickBot="1" x14ac:dyDescent="0.25">
      <c r="A25" s="2">
        <v>80</v>
      </c>
      <c r="B25" s="18" t="s">
        <v>110</v>
      </c>
      <c r="C25" s="14" t="s">
        <v>11</v>
      </c>
      <c r="D25" s="16" t="s">
        <v>103</v>
      </c>
      <c r="E25" s="15" t="s">
        <v>102</v>
      </c>
      <c r="F25" s="16">
        <v>2</v>
      </c>
      <c r="G25" s="15">
        <v>2</v>
      </c>
      <c r="H25" s="17">
        <v>1</v>
      </c>
      <c r="I25" s="15">
        <v>1.5</v>
      </c>
      <c r="J25" s="15">
        <v>1</v>
      </c>
      <c r="K25" s="15">
        <v>16</v>
      </c>
      <c r="L25" s="1"/>
      <c r="M25" s="15">
        <v>4</v>
      </c>
      <c r="N25" s="1"/>
      <c r="O25" s="15">
        <v>3</v>
      </c>
      <c r="P25" s="15">
        <v>50</v>
      </c>
      <c r="Q25" s="15">
        <v>4</v>
      </c>
      <c r="R25" s="6">
        <v>1</v>
      </c>
    </row>
    <row r="26" spans="1:18" ht="17" thickTop="1" thickBot="1" x14ac:dyDescent="0.25">
      <c r="A26" s="2">
        <v>3</v>
      </c>
      <c r="B26" s="18" t="s">
        <v>110</v>
      </c>
      <c r="C26" s="14" t="s">
        <v>12</v>
      </c>
      <c r="D26" s="15" t="s">
        <v>104</v>
      </c>
      <c r="E26" s="15" t="s">
        <v>101</v>
      </c>
      <c r="F26" s="16">
        <v>1</v>
      </c>
      <c r="G26" s="15">
        <v>1</v>
      </c>
      <c r="H26" s="17">
        <v>1</v>
      </c>
      <c r="I26" s="15">
        <v>3</v>
      </c>
      <c r="J26" s="15">
        <v>1</v>
      </c>
      <c r="K26" s="15"/>
      <c r="L26" s="15">
        <v>39</v>
      </c>
      <c r="M26" s="15">
        <v>44</v>
      </c>
      <c r="N26" s="1"/>
      <c r="O26" s="15">
        <v>3</v>
      </c>
      <c r="P26" s="15">
        <v>135</v>
      </c>
      <c r="Q26" s="15">
        <v>5</v>
      </c>
      <c r="R26" s="6">
        <v>1</v>
      </c>
    </row>
    <row r="27" spans="1:18" ht="17" thickTop="1" thickBot="1" x14ac:dyDescent="0.25">
      <c r="A27" s="2">
        <v>81</v>
      </c>
      <c r="B27" s="18" t="s">
        <v>110</v>
      </c>
      <c r="C27" s="14" t="s">
        <v>12</v>
      </c>
      <c r="D27" s="16" t="s">
        <v>103</v>
      </c>
      <c r="E27" s="15" t="s">
        <v>102</v>
      </c>
      <c r="F27" s="16">
        <v>2</v>
      </c>
      <c r="G27" s="15">
        <v>2</v>
      </c>
      <c r="H27" s="17">
        <v>1</v>
      </c>
      <c r="I27" s="15">
        <v>3</v>
      </c>
      <c r="J27" s="15">
        <v>1</v>
      </c>
      <c r="K27" s="15">
        <v>17</v>
      </c>
      <c r="L27" s="1"/>
      <c r="M27" s="15">
        <v>8</v>
      </c>
      <c r="N27" s="1"/>
      <c r="O27" s="15">
        <v>4</v>
      </c>
      <c r="P27" s="15">
        <v>45</v>
      </c>
      <c r="Q27" s="15">
        <v>4</v>
      </c>
      <c r="R27" s="6">
        <v>1</v>
      </c>
    </row>
    <row r="28" spans="1:18" ht="17" thickTop="1" thickBot="1" x14ac:dyDescent="0.25">
      <c r="A28" s="2">
        <v>4</v>
      </c>
      <c r="B28" s="18" t="s">
        <v>110</v>
      </c>
      <c r="C28" s="14" t="s">
        <v>13</v>
      </c>
      <c r="D28" s="15" t="s">
        <v>104</v>
      </c>
      <c r="E28" s="15" t="s">
        <v>101</v>
      </c>
      <c r="F28" s="16">
        <v>1</v>
      </c>
      <c r="G28" s="15">
        <v>1</v>
      </c>
      <c r="H28" s="17">
        <v>1</v>
      </c>
      <c r="I28" s="15">
        <v>2.5</v>
      </c>
      <c r="J28" s="15">
        <v>0.5</v>
      </c>
      <c r="K28" s="15"/>
      <c r="L28" s="15">
        <v>39</v>
      </c>
      <c r="M28" s="15">
        <v>1</v>
      </c>
      <c r="N28" s="1"/>
      <c r="O28" s="15">
        <v>1</v>
      </c>
      <c r="P28" s="15">
        <v>120</v>
      </c>
      <c r="Q28" s="16">
        <v>1</v>
      </c>
      <c r="R28" s="6">
        <v>1</v>
      </c>
    </row>
    <row r="29" spans="1:18" ht="17" thickTop="1" thickBot="1" x14ac:dyDescent="0.25">
      <c r="A29" s="2">
        <v>30</v>
      </c>
      <c r="B29" s="18" t="s">
        <v>110</v>
      </c>
      <c r="C29" s="17" t="s">
        <v>39</v>
      </c>
      <c r="D29" s="15" t="s">
        <v>104</v>
      </c>
      <c r="E29" s="15" t="s">
        <v>101</v>
      </c>
      <c r="F29" s="17">
        <v>1</v>
      </c>
      <c r="G29" s="15">
        <v>1</v>
      </c>
      <c r="H29" s="17">
        <v>2</v>
      </c>
      <c r="I29" s="15">
        <v>3</v>
      </c>
      <c r="J29" s="15">
        <v>1</v>
      </c>
      <c r="K29" s="15"/>
      <c r="L29" s="1"/>
      <c r="M29" s="15"/>
      <c r="N29" s="1"/>
      <c r="O29" s="15">
        <v>2</v>
      </c>
      <c r="P29" s="15"/>
      <c r="Q29" s="16">
        <v>2</v>
      </c>
      <c r="R29" s="6">
        <v>1</v>
      </c>
    </row>
    <row r="30" spans="1:18" ht="17" thickTop="1" thickBot="1" x14ac:dyDescent="0.25">
      <c r="A30" s="22">
        <v>107</v>
      </c>
      <c r="B30" s="18" t="s">
        <v>110</v>
      </c>
      <c r="C30" s="17" t="s">
        <v>39</v>
      </c>
      <c r="D30" s="16" t="s">
        <v>103</v>
      </c>
      <c r="E30" s="15" t="s">
        <v>102</v>
      </c>
      <c r="F30" s="17">
        <v>2</v>
      </c>
      <c r="G30" s="15">
        <v>2</v>
      </c>
      <c r="H30" s="17">
        <v>2</v>
      </c>
      <c r="I30" s="15">
        <v>3</v>
      </c>
      <c r="J30" s="15">
        <v>1</v>
      </c>
      <c r="K30" s="15"/>
      <c r="L30" s="1"/>
      <c r="M30" s="15"/>
      <c r="N30" s="1"/>
      <c r="O30" s="15"/>
      <c r="P30" s="15"/>
      <c r="Q30" s="16">
        <v>4</v>
      </c>
      <c r="R30" s="6">
        <v>1</v>
      </c>
    </row>
    <row r="31" spans="1:18" ht="17" thickTop="1" thickBot="1" x14ac:dyDescent="0.25">
      <c r="A31" s="2">
        <v>67</v>
      </c>
      <c r="B31" s="18" t="s">
        <v>110</v>
      </c>
      <c r="C31" s="14" t="s">
        <v>76</v>
      </c>
      <c r="D31" s="16" t="s">
        <v>103</v>
      </c>
      <c r="E31" s="15" t="s">
        <v>101</v>
      </c>
      <c r="F31" s="16">
        <v>2</v>
      </c>
      <c r="G31" s="15">
        <v>1</v>
      </c>
      <c r="H31" s="17">
        <v>3</v>
      </c>
      <c r="I31" s="15">
        <v>3</v>
      </c>
      <c r="J31" s="15">
        <v>0.5</v>
      </c>
      <c r="K31" s="15"/>
      <c r="L31" s="15">
        <v>15</v>
      </c>
      <c r="M31" s="15">
        <v>7</v>
      </c>
      <c r="N31" s="1"/>
      <c r="O31" s="15">
        <v>5</v>
      </c>
      <c r="P31" s="15">
        <v>90</v>
      </c>
      <c r="Q31" s="16">
        <v>5</v>
      </c>
      <c r="R31" s="6">
        <v>3</v>
      </c>
    </row>
    <row r="32" spans="1:18" ht="17" thickTop="1" thickBot="1" x14ac:dyDescent="0.25">
      <c r="A32" s="22">
        <v>141</v>
      </c>
      <c r="B32" s="18" t="s">
        <v>110</v>
      </c>
      <c r="C32" s="14" t="s">
        <v>76</v>
      </c>
      <c r="D32" s="15" t="s">
        <v>104</v>
      </c>
      <c r="E32" s="15" t="s">
        <v>102</v>
      </c>
      <c r="F32" s="16">
        <v>1</v>
      </c>
      <c r="G32" s="15">
        <v>2</v>
      </c>
      <c r="H32" s="17">
        <v>3</v>
      </c>
      <c r="I32" s="15">
        <v>3</v>
      </c>
      <c r="J32" s="15">
        <v>0.5</v>
      </c>
      <c r="K32" s="15">
        <v>29</v>
      </c>
      <c r="L32" s="1"/>
      <c r="M32" s="15">
        <v>20</v>
      </c>
      <c r="N32" s="1"/>
      <c r="O32" s="15">
        <v>5</v>
      </c>
      <c r="P32" s="15">
        <v>90</v>
      </c>
      <c r="Q32" s="16">
        <v>5</v>
      </c>
      <c r="R32" s="6">
        <v>3</v>
      </c>
    </row>
    <row r="33" spans="1:18" ht="17" thickTop="1" thickBot="1" x14ac:dyDescent="0.25">
      <c r="A33" s="2">
        <v>5</v>
      </c>
      <c r="B33" s="18" t="s">
        <v>110</v>
      </c>
      <c r="C33" s="14" t="s">
        <v>14</v>
      </c>
      <c r="D33" s="15" t="s">
        <v>104</v>
      </c>
      <c r="E33" s="15" t="s">
        <v>101</v>
      </c>
      <c r="F33" s="16">
        <v>1</v>
      </c>
      <c r="G33" s="15">
        <v>1</v>
      </c>
      <c r="H33" s="17">
        <v>1</v>
      </c>
      <c r="I33" s="15">
        <v>3</v>
      </c>
      <c r="J33" s="15"/>
      <c r="K33" s="15"/>
      <c r="L33" s="15">
        <v>39</v>
      </c>
      <c r="M33" s="15">
        <v>18</v>
      </c>
      <c r="N33" s="1"/>
      <c r="O33" s="15">
        <v>4</v>
      </c>
      <c r="P33" s="15">
        <v>90</v>
      </c>
      <c r="Q33" s="16">
        <v>5</v>
      </c>
      <c r="R33" s="6">
        <v>1</v>
      </c>
    </row>
    <row r="34" spans="1:18" ht="17" thickTop="1" thickBot="1" x14ac:dyDescent="0.25">
      <c r="A34" s="2">
        <v>82</v>
      </c>
      <c r="B34" s="18" t="s">
        <v>110</v>
      </c>
      <c r="C34" s="14" t="s">
        <v>14</v>
      </c>
      <c r="D34" s="16" t="s">
        <v>103</v>
      </c>
      <c r="E34" s="15" t="s">
        <v>102</v>
      </c>
      <c r="F34" s="16">
        <v>2</v>
      </c>
      <c r="G34" s="15">
        <v>2</v>
      </c>
      <c r="H34" s="17">
        <v>1</v>
      </c>
      <c r="I34" s="15">
        <v>3</v>
      </c>
      <c r="J34" s="15"/>
      <c r="K34" s="15">
        <v>20</v>
      </c>
      <c r="L34" s="1"/>
      <c r="M34" s="15">
        <v>4</v>
      </c>
      <c r="N34" s="1"/>
      <c r="O34" s="15">
        <v>5</v>
      </c>
      <c r="P34" s="15"/>
      <c r="Q34" s="16">
        <v>4</v>
      </c>
      <c r="R34" s="6">
        <v>1</v>
      </c>
    </row>
    <row r="35" spans="1:18" ht="17" thickTop="1" thickBot="1" x14ac:dyDescent="0.25">
      <c r="A35" s="2">
        <v>55</v>
      </c>
      <c r="B35" s="18" t="s">
        <v>111</v>
      </c>
      <c r="C35" s="17" t="s">
        <v>64</v>
      </c>
      <c r="D35" s="16" t="s">
        <v>103</v>
      </c>
      <c r="E35" s="15" t="s">
        <v>101</v>
      </c>
      <c r="F35" s="17">
        <v>2</v>
      </c>
      <c r="G35" s="15">
        <v>1</v>
      </c>
      <c r="H35" s="17">
        <v>4</v>
      </c>
      <c r="I35" s="15">
        <v>3</v>
      </c>
      <c r="J35" s="15"/>
      <c r="K35" s="15"/>
      <c r="L35" s="1"/>
      <c r="M35" s="15"/>
      <c r="N35" s="1"/>
      <c r="O35" s="15"/>
      <c r="P35" s="15"/>
      <c r="Q35" s="15"/>
      <c r="R35" s="6">
        <v>3</v>
      </c>
    </row>
    <row r="36" spans="1:18" ht="17" thickTop="1" thickBot="1" x14ac:dyDescent="0.25">
      <c r="A36" s="22">
        <v>130</v>
      </c>
      <c r="B36" s="18" t="s">
        <v>111</v>
      </c>
      <c r="C36" s="17" t="s">
        <v>64</v>
      </c>
      <c r="D36" s="15" t="s">
        <v>104</v>
      </c>
      <c r="E36" s="15" t="s">
        <v>102</v>
      </c>
      <c r="F36" s="17">
        <v>1</v>
      </c>
      <c r="G36" s="15">
        <v>2</v>
      </c>
      <c r="H36" s="17">
        <v>4</v>
      </c>
      <c r="I36" s="15">
        <v>3</v>
      </c>
      <c r="J36" s="15"/>
      <c r="K36" s="15"/>
      <c r="L36" s="1"/>
      <c r="M36" s="15"/>
      <c r="N36" s="1"/>
      <c r="O36" s="15"/>
      <c r="P36" s="15"/>
      <c r="Q36" s="15"/>
      <c r="R36" s="6">
        <v>3</v>
      </c>
    </row>
    <row r="37" spans="1:18" ht="17" thickTop="1" thickBot="1" x14ac:dyDescent="0.25">
      <c r="A37" s="2">
        <v>6</v>
      </c>
      <c r="B37" s="18" t="s">
        <v>110</v>
      </c>
      <c r="C37" s="14" t="s">
        <v>15</v>
      </c>
      <c r="D37" s="15" t="s">
        <v>104</v>
      </c>
      <c r="E37" s="15" t="s">
        <v>101</v>
      </c>
      <c r="F37" s="16">
        <v>1</v>
      </c>
      <c r="G37" s="15">
        <v>1</v>
      </c>
      <c r="H37" s="17">
        <v>1</v>
      </c>
      <c r="I37" s="15">
        <v>3</v>
      </c>
      <c r="J37" s="15"/>
      <c r="K37" s="15"/>
      <c r="L37" s="1"/>
      <c r="M37" s="15"/>
      <c r="N37" s="1"/>
      <c r="O37" s="15"/>
      <c r="P37" s="15"/>
      <c r="Q37" s="16">
        <v>5</v>
      </c>
      <c r="R37" s="6">
        <v>1</v>
      </c>
    </row>
    <row r="38" spans="1:18" ht="17" thickTop="1" thickBot="1" x14ac:dyDescent="0.25">
      <c r="A38" s="2">
        <v>83</v>
      </c>
      <c r="B38" s="18" t="s">
        <v>110</v>
      </c>
      <c r="C38" s="14" t="s">
        <v>15</v>
      </c>
      <c r="D38" s="16" t="s">
        <v>103</v>
      </c>
      <c r="E38" s="15" t="s">
        <v>102</v>
      </c>
      <c r="F38" s="16">
        <v>2</v>
      </c>
      <c r="G38" s="15">
        <v>2</v>
      </c>
      <c r="H38" s="17">
        <v>1</v>
      </c>
      <c r="I38" s="15">
        <v>3</v>
      </c>
      <c r="J38" s="15"/>
      <c r="K38" s="15"/>
      <c r="L38" s="1"/>
      <c r="M38" s="15"/>
      <c r="N38" s="1"/>
      <c r="O38" s="15"/>
      <c r="P38" s="15"/>
      <c r="Q38" s="16">
        <v>3</v>
      </c>
      <c r="R38" s="6">
        <v>1</v>
      </c>
    </row>
    <row r="39" spans="1:18" ht="17" thickTop="1" thickBot="1" x14ac:dyDescent="0.25">
      <c r="A39" s="2">
        <v>68</v>
      </c>
      <c r="B39" s="18" t="s">
        <v>110</v>
      </c>
      <c r="C39" s="14" t="s">
        <v>77</v>
      </c>
      <c r="D39" s="16" t="s">
        <v>103</v>
      </c>
      <c r="E39" s="15" t="s">
        <v>101</v>
      </c>
      <c r="F39" s="16">
        <v>2</v>
      </c>
      <c r="G39" s="15">
        <v>1</v>
      </c>
      <c r="H39" s="17">
        <v>3</v>
      </c>
      <c r="I39" s="15"/>
      <c r="J39" s="15"/>
      <c r="K39" s="15"/>
      <c r="L39" s="1"/>
      <c r="M39" s="15"/>
      <c r="N39" s="1"/>
      <c r="O39" s="15"/>
      <c r="P39" s="15"/>
      <c r="Q39" s="16">
        <v>3</v>
      </c>
      <c r="R39" s="6">
        <v>3</v>
      </c>
    </row>
    <row r="40" spans="1:18" ht="17" thickTop="1" thickBot="1" x14ac:dyDescent="0.25">
      <c r="A40" s="22">
        <v>142</v>
      </c>
      <c r="B40" s="18" t="s">
        <v>110</v>
      </c>
      <c r="C40" s="14" t="s">
        <v>77</v>
      </c>
      <c r="D40" s="15" t="s">
        <v>104</v>
      </c>
      <c r="E40" s="15" t="s">
        <v>102</v>
      </c>
      <c r="F40" s="16">
        <v>1</v>
      </c>
      <c r="G40" s="15">
        <v>2</v>
      </c>
      <c r="H40" s="17">
        <v>3</v>
      </c>
      <c r="I40" s="15"/>
      <c r="J40" s="15"/>
      <c r="K40" s="15"/>
      <c r="L40" s="1"/>
      <c r="M40" s="15"/>
      <c r="N40" s="1"/>
      <c r="O40" s="15"/>
      <c r="P40" s="15"/>
      <c r="Q40" s="16">
        <v>3</v>
      </c>
      <c r="R40" s="6">
        <v>3</v>
      </c>
    </row>
    <row r="41" spans="1:18" ht="17" thickTop="1" thickBot="1" x14ac:dyDescent="0.25">
      <c r="A41" s="2">
        <v>31</v>
      </c>
      <c r="B41" s="18" t="s">
        <v>110</v>
      </c>
      <c r="C41" s="14" t="s">
        <v>40</v>
      </c>
      <c r="D41" s="15" t="s">
        <v>104</v>
      </c>
      <c r="E41" s="15" t="s">
        <v>101</v>
      </c>
      <c r="F41" s="17">
        <v>1</v>
      </c>
      <c r="G41" s="15">
        <v>1</v>
      </c>
      <c r="H41" s="17">
        <v>2</v>
      </c>
      <c r="I41" s="15">
        <v>2</v>
      </c>
      <c r="J41" s="15"/>
      <c r="K41" s="15"/>
      <c r="L41" s="1"/>
      <c r="M41" s="15"/>
      <c r="N41" s="1"/>
      <c r="O41" s="15">
        <v>2</v>
      </c>
      <c r="P41" s="15"/>
      <c r="Q41" s="16">
        <v>4</v>
      </c>
      <c r="R41" s="6">
        <v>1</v>
      </c>
    </row>
    <row r="42" spans="1:18" ht="17" thickTop="1" thickBot="1" x14ac:dyDescent="0.25">
      <c r="A42" s="22">
        <v>108</v>
      </c>
      <c r="B42" s="18" t="s">
        <v>110</v>
      </c>
      <c r="C42" s="14" t="s">
        <v>40</v>
      </c>
      <c r="D42" s="16" t="s">
        <v>103</v>
      </c>
      <c r="E42" s="15" t="s">
        <v>102</v>
      </c>
      <c r="F42" s="17">
        <v>2</v>
      </c>
      <c r="G42" s="15">
        <v>2</v>
      </c>
      <c r="H42" s="17">
        <v>2</v>
      </c>
      <c r="I42" s="15">
        <v>2</v>
      </c>
      <c r="J42" s="15"/>
      <c r="K42" s="15"/>
      <c r="L42" s="1"/>
      <c r="M42" s="15"/>
      <c r="N42" s="1"/>
      <c r="O42" s="15"/>
      <c r="P42" s="15"/>
      <c r="Q42" s="16">
        <v>5</v>
      </c>
      <c r="R42" s="6">
        <v>1</v>
      </c>
    </row>
    <row r="43" spans="1:18" ht="17" thickTop="1" thickBot="1" x14ac:dyDescent="0.25">
      <c r="A43" s="2">
        <v>32</v>
      </c>
      <c r="B43" s="18" t="s">
        <v>110</v>
      </c>
      <c r="C43" s="17" t="s">
        <v>41</v>
      </c>
      <c r="D43" s="16" t="s">
        <v>103</v>
      </c>
      <c r="E43" s="15" t="s">
        <v>101</v>
      </c>
      <c r="F43" s="17">
        <v>2</v>
      </c>
      <c r="G43" s="15">
        <v>1</v>
      </c>
      <c r="H43" s="17">
        <v>2</v>
      </c>
      <c r="I43" s="15">
        <v>2</v>
      </c>
      <c r="J43" s="15"/>
      <c r="K43" s="15"/>
      <c r="L43" s="15">
        <v>21</v>
      </c>
      <c r="M43" s="15">
        <v>24</v>
      </c>
      <c r="N43" s="1"/>
      <c r="O43" s="15">
        <v>3</v>
      </c>
      <c r="P43" s="15">
        <v>60</v>
      </c>
      <c r="Q43" s="16">
        <v>2</v>
      </c>
      <c r="R43" s="6">
        <v>3</v>
      </c>
    </row>
    <row r="44" spans="1:18" ht="17" thickTop="1" thickBot="1" x14ac:dyDescent="0.25">
      <c r="A44" s="22">
        <v>109</v>
      </c>
      <c r="B44" s="18" t="s">
        <v>110</v>
      </c>
      <c r="C44" s="17" t="s">
        <v>41</v>
      </c>
      <c r="D44" s="15" t="s">
        <v>104</v>
      </c>
      <c r="E44" s="15" t="s">
        <v>102</v>
      </c>
      <c r="F44" s="17">
        <v>1</v>
      </c>
      <c r="G44" s="15">
        <v>2</v>
      </c>
      <c r="H44" s="17">
        <v>2</v>
      </c>
      <c r="I44" s="15">
        <v>2</v>
      </c>
      <c r="J44" s="15"/>
      <c r="K44" s="15">
        <v>11</v>
      </c>
      <c r="L44" s="1"/>
      <c r="M44" s="15">
        <v>11</v>
      </c>
      <c r="N44" s="1"/>
      <c r="O44" s="15">
        <v>2</v>
      </c>
      <c r="P44" s="15">
        <v>70</v>
      </c>
      <c r="Q44" s="16">
        <v>4</v>
      </c>
      <c r="R44" s="6">
        <v>3</v>
      </c>
    </row>
    <row r="45" spans="1:18" ht="17" thickTop="1" thickBot="1" x14ac:dyDescent="0.25">
      <c r="A45" s="2">
        <v>7</v>
      </c>
      <c r="B45" s="18" t="s">
        <v>110</v>
      </c>
      <c r="C45" s="14" t="s">
        <v>16</v>
      </c>
      <c r="D45" s="16" t="s">
        <v>103</v>
      </c>
      <c r="E45" s="15" t="s">
        <v>101</v>
      </c>
      <c r="F45" s="16">
        <v>2</v>
      </c>
      <c r="G45" s="15">
        <v>1</v>
      </c>
      <c r="H45" s="17">
        <v>1</v>
      </c>
      <c r="I45" s="15">
        <v>3</v>
      </c>
      <c r="J45" s="15">
        <v>0.5</v>
      </c>
      <c r="K45" s="15"/>
      <c r="L45" s="15">
        <v>14</v>
      </c>
      <c r="M45" s="15">
        <v>5</v>
      </c>
      <c r="N45" s="1"/>
      <c r="O45" s="15">
        <v>4</v>
      </c>
      <c r="P45" s="15">
        <v>70</v>
      </c>
      <c r="Q45" s="16">
        <v>3</v>
      </c>
      <c r="R45" s="6">
        <v>3</v>
      </c>
    </row>
    <row r="46" spans="1:18" ht="17" thickTop="1" thickBot="1" x14ac:dyDescent="0.25">
      <c r="A46" s="2">
        <v>84</v>
      </c>
      <c r="B46" s="18" t="s">
        <v>110</v>
      </c>
      <c r="C46" s="14" t="s">
        <v>16</v>
      </c>
      <c r="D46" s="15" t="s">
        <v>104</v>
      </c>
      <c r="E46" s="15" t="s">
        <v>102</v>
      </c>
      <c r="F46" s="16">
        <v>1</v>
      </c>
      <c r="G46" s="15">
        <v>2</v>
      </c>
      <c r="H46" s="17">
        <v>1</v>
      </c>
      <c r="I46" s="15">
        <v>3</v>
      </c>
      <c r="J46" s="15">
        <v>0.5</v>
      </c>
      <c r="K46" s="15">
        <v>19</v>
      </c>
      <c r="L46" s="1"/>
      <c r="M46" s="15">
        <v>21</v>
      </c>
      <c r="N46" s="1"/>
      <c r="O46" s="15">
        <v>4</v>
      </c>
      <c r="P46" s="15">
        <v>60</v>
      </c>
      <c r="Q46" s="16">
        <v>5</v>
      </c>
      <c r="R46" s="6">
        <v>3</v>
      </c>
    </row>
    <row r="47" spans="1:18" ht="17" thickTop="1" thickBot="1" x14ac:dyDescent="0.25">
      <c r="A47" s="2">
        <v>69</v>
      </c>
      <c r="B47" s="18" t="s">
        <v>110</v>
      </c>
      <c r="C47" s="14" t="s">
        <v>78</v>
      </c>
      <c r="D47" s="16" t="s">
        <v>103</v>
      </c>
      <c r="E47" s="15" t="s">
        <v>101</v>
      </c>
      <c r="F47" s="16">
        <v>2</v>
      </c>
      <c r="G47" s="15">
        <v>1</v>
      </c>
      <c r="H47" s="17">
        <v>3</v>
      </c>
      <c r="I47" s="15">
        <v>0</v>
      </c>
      <c r="J47" s="15"/>
      <c r="K47" s="15"/>
      <c r="L47" s="1"/>
      <c r="M47" s="15"/>
      <c r="N47" s="1"/>
      <c r="O47" s="15">
        <v>1</v>
      </c>
      <c r="P47" s="15"/>
      <c r="Q47" s="16">
        <v>2</v>
      </c>
      <c r="R47" s="6">
        <v>3</v>
      </c>
    </row>
    <row r="48" spans="1:18" ht="17" thickTop="1" thickBot="1" x14ac:dyDescent="0.25">
      <c r="A48" s="22">
        <v>143</v>
      </c>
      <c r="B48" s="18" t="s">
        <v>110</v>
      </c>
      <c r="C48" s="14" t="s">
        <v>78</v>
      </c>
      <c r="D48" s="15" t="s">
        <v>104</v>
      </c>
      <c r="E48" s="15" t="s">
        <v>102</v>
      </c>
      <c r="F48" s="16">
        <v>1</v>
      </c>
      <c r="G48" s="15">
        <v>2</v>
      </c>
      <c r="H48" s="17">
        <v>3</v>
      </c>
      <c r="I48" s="15">
        <v>0</v>
      </c>
      <c r="J48" s="15"/>
      <c r="K48" s="15"/>
      <c r="L48" s="1"/>
      <c r="M48" s="15"/>
      <c r="N48" s="1"/>
      <c r="O48" s="15">
        <v>3</v>
      </c>
      <c r="P48" s="15"/>
      <c r="Q48" s="16">
        <v>5</v>
      </c>
      <c r="R48" s="6">
        <v>3</v>
      </c>
    </row>
    <row r="49" spans="1:18" ht="17" thickTop="1" thickBot="1" x14ac:dyDescent="0.25">
      <c r="A49" s="2">
        <v>33</v>
      </c>
      <c r="B49" s="18" t="s">
        <v>110</v>
      </c>
      <c r="C49" s="17" t="s">
        <v>42</v>
      </c>
      <c r="D49" s="16" t="s">
        <v>103</v>
      </c>
      <c r="E49" s="15" t="s">
        <v>101</v>
      </c>
      <c r="F49" s="17">
        <v>2</v>
      </c>
      <c r="G49" s="15">
        <v>1</v>
      </c>
      <c r="H49" s="17">
        <v>2</v>
      </c>
      <c r="I49" s="15">
        <v>3</v>
      </c>
      <c r="J49" s="15">
        <v>1</v>
      </c>
      <c r="K49" s="15"/>
      <c r="L49" s="1"/>
      <c r="M49" s="15">
        <v>4</v>
      </c>
      <c r="N49" s="1"/>
      <c r="O49" s="15">
        <v>4</v>
      </c>
      <c r="P49" s="15">
        <v>120</v>
      </c>
      <c r="Q49" s="16">
        <v>5</v>
      </c>
      <c r="R49" s="6">
        <v>3</v>
      </c>
    </row>
    <row r="50" spans="1:18" ht="17" thickTop="1" thickBot="1" x14ac:dyDescent="0.25">
      <c r="A50" s="22">
        <v>110</v>
      </c>
      <c r="B50" s="18" t="s">
        <v>110</v>
      </c>
      <c r="C50" s="17" t="s">
        <v>42</v>
      </c>
      <c r="D50" s="15" t="s">
        <v>104</v>
      </c>
      <c r="E50" s="15" t="s">
        <v>102</v>
      </c>
      <c r="F50" s="17">
        <v>1</v>
      </c>
      <c r="G50" s="15">
        <v>2</v>
      </c>
      <c r="H50" s="17">
        <v>2</v>
      </c>
      <c r="I50" s="15">
        <v>3</v>
      </c>
      <c r="J50" s="15">
        <v>1</v>
      </c>
      <c r="K50" s="15">
        <v>20</v>
      </c>
      <c r="L50" s="1"/>
      <c r="M50" s="15">
        <v>4</v>
      </c>
      <c r="N50" s="1"/>
      <c r="O50" s="15">
        <v>3</v>
      </c>
      <c r="P50" s="15">
        <v>45</v>
      </c>
      <c r="Q50" s="16">
        <v>4</v>
      </c>
      <c r="R50" s="6">
        <v>3</v>
      </c>
    </row>
    <row r="51" spans="1:18" ht="17" thickTop="1" thickBot="1" x14ac:dyDescent="0.25">
      <c r="A51" s="2">
        <v>56</v>
      </c>
      <c r="B51" s="18" t="s">
        <v>111</v>
      </c>
      <c r="C51" s="17" t="s">
        <v>65</v>
      </c>
      <c r="D51" s="16" t="s">
        <v>103</v>
      </c>
      <c r="E51" s="15" t="s">
        <v>101</v>
      </c>
      <c r="F51" s="17">
        <v>2</v>
      </c>
      <c r="G51" s="15">
        <v>1</v>
      </c>
      <c r="H51" s="17">
        <v>4</v>
      </c>
      <c r="I51" s="15">
        <v>3</v>
      </c>
      <c r="J51" s="15"/>
      <c r="K51" s="15"/>
      <c r="L51" s="15">
        <v>15</v>
      </c>
      <c r="M51" s="15"/>
      <c r="N51" s="1"/>
      <c r="O51" s="15">
        <v>4</v>
      </c>
      <c r="P51" s="15">
        <v>120</v>
      </c>
      <c r="Q51" s="15"/>
      <c r="R51" s="6">
        <v>3</v>
      </c>
    </row>
    <row r="52" spans="1:18" ht="17" thickTop="1" thickBot="1" x14ac:dyDescent="0.25">
      <c r="A52" s="22">
        <v>131</v>
      </c>
      <c r="B52" s="18" t="s">
        <v>111</v>
      </c>
      <c r="C52" s="17" t="s">
        <v>65</v>
      </c>
      <c r="D52" s="15" t="s">
        <v>104</v>
      </c>
      <c r="E52" s="15" t="s">
        <v>102</v>
      </c>
      <c r="F52" s="17">
        <v>1</v>
      </c>
      <c r="G52" s="15">
        <v>2</v>
      </c>
      <c r="H52" s="17">
        <v>4</v>
      </c>
      <c r="I52" s="15">
        <v>3</v>
      </c>
      <c r="J52" s="15"/>
      <c r="K52" s="15"/>
      <c r="L52" s="1"/>
      <c r="M52" s="15">
        <v>11</v>
      </c>
      <c r="N52" s="1"/>
      <c r="O52" s="15">
        <v>3</v>
      </c>
      <c r="P52" s="15"/>
      <c r="Q52" s="15"/>
      <c r="R52" s="6">
        <v>3</v>
      </c>
    </row>
    <row r="53" spans="1:18" ht="17" thickTop="1" thickBot="1" x14ac:dyDescent="0.25">
      <c r="A53" s="2">
        <v>8</v>
      </c>
      <c r="B53" s="18" t="s">
        <v>110</v>
      </c>
      <c r="C53" s="14" t="s">
        <v>17</v>
      </c>
      <c r="D53" s="16" t="s">
        <v>103</v>
      </c>
      <c r="E53" s="15" t="s">
        <v>101</v>
      </c>
      <c r="F53" s="16">
        <v>2</v>
      </c>
      <c r="G53" s="15">
        <v>1</v>
      </c>
      <c r="H53" s="17">
        <v>1</v>
      </c>
      <c r="I53" s="15">
        <v>3</v>
      </c>
      <c r="J53" s="15">
        <v>1</v>
      </c>
      <c r="K53" s="15"/>
      <c r="L53" s="15">
        <v>15</v>
      </c>
      <c r="M53" s="15">
        <v>2</v>
      </c>
      <c r="N53" s="1"/>
      <c r="O53" s="15">
        <v>3</v>
      </c>
      <c r="P53" s="15">
        <v>90</v>
      </c>
      <c r="Q53" s="16">
        <v>3</v>
      </c>
      <c r="R53" s="6">
        <v>3</v>
      </c>
    </row>
    <row r="54" spans="1:18" ht="17" thickTop="1" thickBot="1" x14ac:dyDescent="0.25">
      <c r="A54" s="2">
        <v>85</v>
      </c>
      <c r="B54" s="18" t="s">
        <v>110</v>
      </c>
      <c r="C54" s="14" t="s">
        <v>17</v>
      </c>
      <c r="D54" s="15" t="s">
        <v>104</v>
      </c>
      <c r="E54" s="15" t="s">
        <v>102</v>
      </c>
      <c r="F54" s="16">
        <v>1</v>
      </c>
      <c r="G54" s="15">
        <v>2</v>
      </c>
      <c r="H54" s="17">
        <v>1</v>
      </c>
      <c r="I54" s="15">
        <v>3</v>
      </c>
      <c r="J54" s="15">
        <v>1</v>
      </c>
      <c r="K54" s="15">
        <v>8</v>
      </c>
      <c r="L54" s="1"/>
      <c r="M54" s="15">
        <v>26</v>
      </c>
      <c r="N54" s="1"/>
      <c r="O54" s="15">
        <v>3</v>
      </c>
      <c r="P54" s="15">
        <v>60</v>
      </c>
      <c r="Q54" s="16">
        <v>4</v>
      </c>
      <c r="R54" s="6">
        <v>3</v>
      </c>
    </row>
    <row r="55" spans="1:18" ht="17" thickTop="1" thickBot="1" x14ac:dyDescent="0.25">
      <c r="A55" s="2">
        <v>34</v>
      </c>
      <c r="B55" s="18" t="s">
        <v>110</v>
      </c>
      <c r="C55" s="17" t="s">
        <v>43</v>
      </c>
      <c r="D55" s="16" t="s">
        <v>103</v>
      </c>
      <c r="E55" s="15" t="s">
        <v>101</v>
      </c>
      <c r="F55" s="17">
        <v>2</v>
      </c>
      <c r="G55" s="15">
        <v>1</v>
      </c>
      <c r="H55" s="17">
        <v>2</v>
      </c>
      <c r="I55" s="15">
        <v>3</v>
      </c>
      <c r="J55" s="15">
        <v>0</v>
      </c>
      <c r="K55" s="15"/>
      <c r="L55" s="1"/>
      <c r="M55" s="15">
        <v>8</v>
      </c>
      <c r="N55" s="1"/>
      <c r="O55" s="15">
        <v>2</v>
      </c>
      <c r="P55" s="15">
        <v>50</v>
      </c>
      <c r="Q55" s="16">
        <v>4</v>
      </c>
      <c r="R55" s="6">
        <v>3</v>
      </c>
    </row>
    <row r="56" spans="1:18" ht="17" thickTop="1" thickBot="1" x14ac:dyDescent="0.25">
      <c r="A56" s="22">
        <v>111</v>
      </c>
      <c r="B56" s="18" t="s">
        <v>110</v>
      </c>
      <c r="C56" s="17" t="s">
        <v>43</v>
      </c>
      <c r="D56" s="15" t="s">
        <v>104</v>
      </c>
      <c r="E56" s="15" t="s">
        <v>102</v>
      </c>
      <c r="F56" s="17">
        <v>1</v>
      </c>
      <c r="G56" s="15">
        <v>2</v>
      </c>
      <c r="H56" s="17">
        <v>2</v>
      </c>
      <c r="I56" s="15">
        <v>3</v>
      </c>
      <c r="J56" s="15">
        <v>0</v>
      </c>
      <c r="K56" s="15">
        <v>15</v>
      </c>
      <c r="L56" s="1"/>
      <c r="M56" s="15">
        <v>15</v>
      </c>
      <c r="N56" s="1"/>
      <c r="O56" s="15">
        <v>2</v>
      </c>
      <c r="P56" s="15">
        <v>40</v>
      </c>
      <c r="Q56" s="16">
        <v>5</v>
      </c>
      <c r="R56" s="6">
        <v>3</v>
      </c>
    </row>
    <row r="57" spans="1:18" ht="17" thickTop="1" thickBot="1" x14ac:dyDescent="0.25">
      <c r="A57" s="2">
        <v>57</v>
      </c>
      <c r="B57" s="18" t="s">
        <v>111</v>
      </c>
      <c r="C57" s="17" t="s">
        <v>66</v>
      </c>
      <c r="D57" s="16" t="s">
        <v>103</v>
      </c>
      <c r="E57" s="15" t="s">
        <v>101</v>
      </c>
      <c r="F57" s="17">
        <v>2</v>
      </c>
      <c r="G57" s="15">
        <v>1</v>
      </c>
      <c r="H57" s="17">
        <v>4</v>
      </c>
      <c r="I57" s="15">
        <v>2.5</v>
      </c>
      <c r="J57" s="15"/>
      <c r="K57" s="15"/>
      <c r="L57" s="1"/>
      <c r="M57" s="15"/>
      <c r="N57" s="1"/>
      <c r="O57" s="15"/>
      <c r="P57" s="15"/>
      <c r="Q57" s="15"/>
      <c r="R57" s="6">
        <v>3</v>
      </c>
    </row>
    <row r="58" spans="1:18" ht="17" thickTop="1" thickBot="1" x14ac:dyDescent="0.25">
      <c r="A58" s="2">
        <v>35</v>
      </c>
      <c r="B58" s="18" t="s">
        <v>110</v>
      </c>
      <c r="C58" s="17" t="s">
        <v>44</v>
      </c>
      <c r="D58" s="16" t="s">
        <v>103</v>
      </c>
      <c r="E58" s="15" t="s">
        <v>101</v>
      </c>
      <c r="F58" s="17">
        <v>2</v>
      </c>
      <c r="G58" s="15">
        <v>1</v>
      </c>
      <c r="H58" s="17">
        <v>2</v>
      </c>
      <c r="I58" s="15">
        <v>2</v>
      </c>
      <c r="J58" s="15">
        <v>0.25</v>
      </c>
      <c r="K58" s="15"/>
      <c r="L58" s="15">
        <v>15</v>
      </c>
      <c r="M58" s="15">
        <v>3</v>
      </c>
      <c r="N58" s="1"/>
      <c r="O58" s="15">
        <v>4</v>
      </c>
      <c r="P58" s="15">
        <v>70</v>
      </c>
      <c r="Q58" s="16">
        <v>5</v>
      </c>
      <c r="R58" s="6">
        <v>3</v>
      </c>
    </row>
    <row r="59" spans="1:18" ht="17" thickTop="1" thickBot="1" x14ac:dyDescent="0.25">
      <c r="A59" s="22">
        <v>112</v>
      </c>
      <c r="B59" s="18" t="s">
        <v>110</v>
      </c>
      <c r="C59" s="17" t="s">
        <v>44</v>
      </c>
      <c r="D59" s="15" t="s">
        <v>104</v>
      </c>
      <c r="E59" s="15" t="s">
        <v>102</v>
      </c>
      <c r="F59" s="17">
        <v>1</v>
      </c>
      <c r="G59" s="15">
        <v>2</v>
      </c>
      <c r="H59" s="17">
        <v>2</v>
      </c>
      <c r="I59" s="15">
        <v>2</v>
      </c>
      <c r="J59" s="15">
        <v>0.25</v>
      </c>
      <c r="K59" s="15">
        <v>19</v>
      </c>
      <c r="L59" s="1"/>
      <c r="M59" s="15">
        <v>18</v>
      </c>
      <c r="N59" s="1"/>
      <c r="O59" s="15">
        <v>4</v>
      </c>
      <c r="P59" s="15">
        <v>60</v>
      </c>
      <c r="Q59" s="16">
        <v>5</v>
      </c>
      <c r="R59" s="6">
        <v>3</v>
      </c>
    </row>
    <row r="60" spans="1:18" ht="17" thickTop="1" thickBot="1" x14ac:dyDescent="0.25">
      <c r="A60" s="2">
        <v>36</v>
      </c>
      <c r="B60" s="18" t="s">
        <v>110</v>
      </c>
      <c r="C60" s="17" t="s">
        <v>45</v>
      </c>
      <c r="D60" s="16" t="s">
        <v>103</v>
      </c>
      <c r="E60" s="15" t="s">
        <v>101</v>
      </c>
      <c r="F60" s="17">
        <v>2</v>
      </c>
      <c r="G60" s="15">
        <v>1</v>
      </c>
      <c r="H60" s="17">
        <v>2</v>
      </c>
      <c r="I60" s="15">
        <v>0</v>
      </c>
      <c r="J60" s="15">
        <v>0</v>
      </c>
      <c r="K60" s="15"/>
      <c r="L60" s="15">
        <v>19</v>
      </c>
      <c r="M60" s="15">
        <v>15</v>
      </c>
      <c r="N60" s="1"/>
      <c r="O60" s="15">
        <v>3</v>
      </c>
      <c r="P60" s="15">
        <v>125</v>
      </c>
      <c r="Q60" s="16">
        <v>3</v>
      </c>
      <c r="R60" s="6">
        <v>3</v>
      </c>
    </row>
    <row r="61" spans="1:18" ht="17" thickTop="1" thickBot="1" x14ac:dyDescent="0.25">
      <c r="A61" s="22">
        <v>113</v>
      </c>
      <c r="B61" s="18" t="s">
        <v>110</v>
      </c>
      <c r="C61" s="17" t="s">
        <v>45</v>
      </c>
      <c r="D61" s="15" t="s">
        <v>104</v>
      </c>
      <c r="E61" s="15" t="s">
        <v>102</v>
      </c>
      <c r="F61" s="17">
        <v>1</v>
      </c>
      <c r="G61" s="15">
        <v>2</v>
      </c>
      <c r="H61" s="17">
        <v>2</v>
      </c>
      <c r="I61" s="15">
        <v>0</v>
      </c>
      <c r="J61" s="15">
        <v>0</v>
      </c>
      <c r="K61" s="15"/>
      <c r="L61" s="1"/>
      <c r="M61" s="15"/>
      <c r="N61" s="1"/>
      <c r="O61" s="15"/>
      <c r="P61" s="15"/>
      <c r="Q61" s="16">
        <v>4</v>
      </c>
      <c r="R61" s="6">
        <v>3</v>
      </c>
    </row>
    <row r="62" spans="1:18" ht="17" thickTop="1" thickBot="1" x14ac:dyDescent="0.25">
      <c r="A62" s="2">
        <v>58</v>
      </c>
      <c r="B62" s="18" t="s">
        <v>111</v>
      </c>
      <c r="C62" s="17" t="s">
        <v>67</v>
      </c>
      <c r="D62" s="16" t="s">
        <v>103</v>
      </c>
      <c r="E62" s="15" t="s">
        <v>102</v>
      </c>
      <c r="F62" s="17">
        <v>1</v>
      </c>
      <c r="G62" s="15">
        <v>1</v>
      </c>
      <c r="H62" s="17">
        <v>4</v>
      </c>
      <c r="I62" s="15">
        <v>3</v>
      </c>
      <c r="J62" s="15">
        <v>1</v>
      </c>
      <c r="K62" s="15">
        <v>6</v>
      </c>
      <c r="L62" s="1"/>
      <c r="M62" s="15"/>
      <c r="N62" s="1"/>
      <c r="O62" s="15">
        <v>4</v>
      </c>
      <c r="P62" s="15">
        <v>30</v>
      </c>
      <c r="Q62" s="15"/>
      <c r="R62" s="6">
        <v>2</v>
      </c>
    </row>
    <row r="63" spans="1:18" ht="17" thickTop="1" thickBot="1" x14ac:dyDescent="0.25">
      <c r="A63" s="22">
        <v>132</v>
      </c>
      <c r="B63" s="18" t="s">
        <v>111</v>
      </c>
      <c r="C63" s="17" t="s">
        <v>67</v>
      </c>
      <c r="D63" s="15" t="s">
        <v>104</v>
      </c>
      <c r="E63" s="15" t="s">
        <v>101</v>
      </c>
      <c r="F63" s="17">
        <v>2</v>
      </c>
      <c r="G63" s="15">
        <v>2</v>
      </c>
      <c r="H63" s="17">
        <v>4</v>
      </c>
      <c r="I63" s="15">
        <v>3</v>
      </c>
      <c r="J63" s="15">
        <v>1</v>
      </c>
      <c r="K63" s="15"/>
      <c r="L63" s="1"/>
      <c r="M63" s="15">
        <v>12</v>
      </c>
      <c r="N63" s="1"/>
      <c r="O63" s="15">
        <v>2</v>
      </c>
      <c r="P63" s="15">
        <v>35</v>
      </c>
      <c r="Q63" s="15"/>
      <c r="R63" s="6">
        <v>3</v>
      </c>
    </row>
    <row r="64" spans="1:18" ht="17" thickTop="1" thickBot="1" x14ac:dyDescent="0.25">
      <c r="A64" s="2">
        <v>37</v>
      </c>
      <c r="B64" s="18" t="s">
        <v>110</v>
      </c>
      <c r="C64" s="17" t="s">
        <v>46</v>
      </c>
      <c r="D64" s="16" t="s">
        <v>103</v>
      </c>
      <c r="E64" s="15" t="s">
        <v>101</v>
      </c>
      <c r="F64" s="17">
        <v>2</v>
      </c>
      <c r="G64" s="15">
        <v>1</v>
      </c>
      <c r="H64" s="17">
        <v>2</v>
      </c>
      <c r="I64" s="15">
        <v>0</v>
      </c>
      <c r="J64" s="15"/>
      <c r="K64" s="15"/>
      <c r="L64" s="1"/>
      <c r="M64" s="15">
        <v>8</v>
      </c>
      <c r="N64" s="1"/>
      <c r="O64" s="15">
        <v>3</v>
      </c>
      <c r="P64" s="15">
        <v>120</v>
      </c>
      <c r="Q64" s="16">
        <v>0</v>
      </c>
      <c r="R64" s="6">
        <v>3</v>
      </c>
    </row>
    <row r="65" spans="1:18" ht="17" thickTop="1" thickBot="1" x14ac:dyDescent="0.25">
      <c r="A65" s="22">
        <v>114</v>
      </c>
      <c r="B65" s="18" t="s">
        <v>110</v>
      </c>
      <c r="C65" s="17" t="s">
        <v>46</v>
      </c>
      <c r="D65" s="15" t="s">
        <v>104</v>
      </c>
      <c r="E65" s="15" t="s">
        <v>102</v>
      </c>
      <c r="F65" s="17">
        <v>1</v>
      </c>
      <c r="G65" s="15">
        <v>2</v>
      </c>
      <c r="H65" s="17">
        <v>2</v>
      </c>
      <c r="I65" s="15">
        <v>0</v>
      </c>
      <c r="J65" s="15"/>
      <c r="K65" s="15"/>
      <c r="L65" s="1"/>
      <c r="M65" s="15"/>
      <c r="N65" s="1"/>
      <c r="O65" s="15">
        <v>1</v>
      </c>
      <c r="P65" s="15"/>
      <c r="Q65" s="16">
        <v>2</v>
      </c>
      <c r="R65" s="6">
        <v>3</v>
      </c>
    </row>
    <row r="66" spans="1:18" ht="17" thickTop="1" thickBot="1" x14ac:dyDescent="0.25">
      <c r="A66" s="2">
        <v>9</v>
      </c>
      <c r="B66" s="18" t="s">
        <v>110</v>
      </c>
      <c r="C66" s="14" t="s">
        <v>18</v>
      </c>
      <c r="D66" s="16" t="s">
        <v>103</v>
      </c>
      <c r="E66" s="15" t="s">
        <v>101</v>
      </c>
      <c r="F66" s="16">
        <v>2</v>
      </c>
      <c r="G66" s="15">
        <v>1</v>
      </c>
      <c r="H66" s="17">
        <v>1</v>
      </c>
      <c r="I66" s="15">
        <v>3</v>
      </c>
      <c r="J66" s="15">
        <v>2</v>
      </c>
      <c r="K66" s="15"/>
      <c r="L66" s="15">
        <v>30</v>
      </c>
      <c r="M66" s="15">
        <v>12</v>
      </c>
      <c r="N66" s="1"/>
      <c r="O66" s="15">
        <v>4</v>
      </c>
      <c r="P66" s="15">
        <v>90</v>
      </c>
      <c r="Q66" s="16">
        <v>5</v>
      </c>
      <c r="R66" s="6">
        <v>3</v>
      </c>
    </row>
    <row r="67" spans="1:18" ht="17" thickTop="1" thickBot="1" x14ac:dyDescent="0.25">
      <c r="A67" s="2">
        <v>86</v>
      </c>
      <c r="B67" s="18" t="s">
        <v>110</v>
      </c>
      <c r="C67" s="14" t="s">
        <v>18</v>
      </c>
      <c r="D67" s="15" t="s">
        <v>104</v>
      </c>
      <c r="E67" s="15" t="s">
        <v>102</v>
      </c>
      <c r="F67" s="16">
        <v>1</v>
      </c>
      <c r="G67" s="15">
        <v>2</v>
      </c>
      <c r="H67" s="17">
        <v>1</v>
      </c>
      <c r="I67" s="15">
        <v>3</v>
      </c>
      <c r="J67" s="15">
        <v>2</v>
      </c>
      <c r="K67" s="15">
        <v>30</v>
      </c>
      <c r="L67" s="1"/>
      <c r="M67" s="15">
        <v>29</v>
      </c>
      <c r="N67" s="1"/>
      <c r="O67" s="15">
        <v>4</v>
      </c>
      <c r="P67" s="15">
        <v>90</v>
      </c>
      <c r="Q67" s="16">
        <v>4</v>
      </c>
      <c r="R67" s="6">
        <v>3</v>
      </c>
    </row>
    <row r="68" spans="1:18" ht="17" thickTop="1" thickBot="1" x14ac:dyDescent="0.25">
      <c r="A68" s="2">
        <v>10</v>
      </c>
      <c r="B68" s="18" t="s">
        <v>110</v>
      </c>
      <c r="C68" s="14" t="s">
        <v>19</v>
      </c>
      <c r="D68" s="16" t="s">
        <v>103</v>
      </c>
      <c r="E68" s="15" t="s">
        <v>101</v>
      </c>
      <c r="F68" s="16">
        <v>2</v>
      </c>
      <c r="G68" s="15">
        <v>1</v>
      </c>
      <c r="H68" s="17">
        <v>1</v>
      </c>
      <c r="I68" s="15">
        <v>1.5</v>
      </c>
      <c r="J68" s="15">
        <v>0.5</v>
      </c>
      <c r="K68" s="15"/>
      <c r="L68" s="15">
        <v>15</v>
      </c>
      <c r="M68" s="15">
        <v>8</v>
      </c>
      <c r="N68" s="1"/>
      <c r="O68" s="15">
        <v>4</v>
      </c>
      <c r="P68" s="15">
        <v>140</v>
      </c>
      <c r="Q68" s="16">
        <v>5</v>
      </c>
      <c r="R68" s="6">
        <v>3</v>
      </c>
    </row>
    <row r="69" spans="1:18" ht="17" thickTop="1" thickBot="1" x14ac:dyDescent="0.25">
      <c r="A69" s="2">
        <v>87</v>
      </c>
      <c r="B69" s="18" t="s">
        <v>110</v>
      </c>
      <c r="C69" s="14" t="s">
        <v>19</v>
      </c>
      <c r="D69" s="15" t="s">
        <v>104</v>
      </c>
      <c r="E69" s="15" t="s">
        <v>102</v>
      </c>
      <c r="F69" s="16">
        <v>1</v>
      </c>
      <c r="G69" s="15">
        <v>2</v>
      </c>
      <c r="H69" s="17">
        <v>1</v>
      </c>
      <c r="I69" s="15">
        <v>1.5</v>
      </c>
      <c r="J69" s="15">
        <v>0.5</v>
      </c>
      <c r="K69" s="15">
        <v>25</v>
      </c>
      <c r="L69" s="1"/>
      <c r="M69" s="15">
        <v>25</v>
      </c>
      <c r="N69" s="1"/>
      <c r="O69" s="15">
        <v>3</v>
      </c>
      <c r="P69" s="15">
        <v>110</v>
      </c>
      <c r="Q69" s="16">
        <v>5</v>
      </c>
      <c r="R69" s="6">
        <v>3</v>
      </c>
    </row>
    <row r="70" spans="1:18" ht="17" thickTop="1" thickBot="1" x14ac:dyDescent="0.25">
      <c r="A70" s="2">
        <v>11</v>
      </c>
      <c r="B70" s="18" t="s">
        <v>110</v>
      </c>
      <c r="C70" s="14" t="s">
        <v>20</v>
      </c>
      <c r="D70" s="16" t="s">
        <v>103</v>
      </c>
      <c r="E70" s="15" t="s">
        <v>101</v>
      </c>
      <c r="F70" s="16">
        <v>2</v>
      </c>
      <c r="G70" s="15">
        <v>1</v>
      </c>
      <c r="H70" s="17">
        <v>1</v>
      </c>
      <c r="I70" s="15">
        <v>3</v>
      </c>
      <c r="J70" s="15">
        <v>0.5</v>
      </c>
      <c r="K70" s="15"/>
      <c r="L70" s="15">
        <v>15</v>
      </c>
      <c r="M70" s="15">
        <v>2</v>
      </c>
      <c r="N70" s="1"/>
      <c r="O70" s="15">
        <v>5</v>
      </c>
      <c r="P70" s="15">
        <v>45</v>
      </c>
      <c r="Q70" s="16">
        <v>5</v>
      </c>
      <c r="R70" s="6">
        <v>3</v>
      </c>
    </row>
    <row r="71" spans="1:18" ht="17" thickTop="1" thickBot="1" x14ac:dyDescent="0.25">
      <c r="A71" s="22">
        <v>88</v>
      </c>
      <c r="B71" s="18" t="s">
        <v>110</v>
      </c>
      <c r="C71" s="14" t="s">
        <v>20</v>
      </c>
      <c r="D71" s="15" t="s">
        <v>104</v>
      </c>
      <c r="E71" s="15" t="s">
        <v>102</v>
      </c>
      <c r="F71" s="16">
        <v>1</v>
      </c>
      <c r="G71" s="15">
        <v>2</v>
      </c>
      <c r="H71" s="17">
        <v>1</v>
      </c>
      <c r="I71" s="15">
        <v>3</v>
      </c>
      <c r="J71" s="15">
        <v>0.5</v>
      </c>
      <c r="K71" s="15">
        <v>19</v>
      </c>
      <c r="L71" s="1"/>
      <c r="M71" s="15">
        <v>13</v>
      </c>
      <c r="N71" s="1"/>
      <c r="O71" s="15">
        <v>5</v>
      </c>
      <c r="P71" s="15">
        <v>60</v>
      </c>
      <c r="Q71" s="16">
        <v>4</v>
      </c>
      <c r="R71" s="6">
        <v>3</v>
      </c>
    </row>
    <row r="72" spans="1:18" ht="17" thickTop="1" thickBot="1" x14ac:dyDescent="0.25">
      <c r="A72" s="2">
        <v>38</v>
      </c>
      <c r="B72" s="18" t="s">
        <v>110</v>
      </c>
      <c r="C72" s="17" t="s">
        <v>47</v>
      </c>
      <c r="D72" s="16" t="s">
        <v>103</v>
      </c>
      <c r="E72" s="15" t="s">
        <v>101</v>
      </c>
      <c r="F72" s="17">
        <v>2</v>
      </c>
      <c r="G72" s="15">
        <v>1</v>
      </c>
      <c r="H72" s="17">
        <v>2</v>
      </c>
      <c r="I72" s="15">
        <v>2</v>
      </c>
      <c r="J72" s="15"/>
      <c r="K72" s="15"/>
      <c r="L72" s="15">
        <v>25</v>
      </c>
      <c r="M72" s="15">
        <v>6</v>
      </c>
      <c r="N72" s="1"/>
      <c r="O72" s="15">
        <v>2</v>
      </c>
      <c r="P72" s="15">
        <v>120</v>
      </c>
      <c r="Q72" s="16">
        <v>5</v>
      </c>
      <c r="R72" s="6">
        <v>3</v>
      </c>
    </row>
    <row r="73" spans="1:18" ht="17" thickTop="1" thickBot="1" x14ac:dyDescent="0.25">
      <c r="A73" s="22">
        <v>115</v>
      </c>
      <c r="B73" s="18" t="s">
        <v>110</v>
      </c>
      <c r="C73" s="17" t="s">
        <v>47</v>
      </c>
      <c r="D73" s="15" t="s">
        <v>104</v>
      </c>
      <c r="E73" s="15" t="s">
        <v>102</v>
      </c>
      <c r="F73" s="17">
        <v>1</v>
      </c>
      <c r="G73" s="15">
        <v>2</v>
      </c>
      <c r="H73" s="17">
        <v>2</v>
      </c>
      <c r="I73" s="15">
        <v>2</v>
      </c>
      <c r="J73" s="15"/>
      <c r="K73" s="15">
        <v>10</v>
      </c>
      <c r="L73" s="1"/>
      <c r="M73" s="15">
        <v>15</v>
      </c>
      <c r="N73" s="1"/>
      <c r="O73" s="15">
        <v>2</v>
      </c>
      <c r="P73" s="15">
        <v>65</v>
      </c>
      <c r="Q73" s="16">
        <v>4</v>
      </c>
      <c r="R73" s="6">
        <v>3</v>
      </c>
    </row>
    <row r="74" spans="1:18" ht="17" thickTop="1" thickBot="1" x14ac:dyDescent="0.25">
      <c r="A74" s="2">
        <v>12</v>
      </c>
      <c r="B74" s="18" t="s">
        <v>110</v>
      </c>
      <c r="C74" s="14" t="s">
        <v>21</v>
      </c>
      <c r="D74" s="16" t="s">
        <v>103</v>
      </c>
      <c r="E74" s="15" t="s">
        <v>101</v>
      </c>
      <c r="F74" s="16">
        <v>2</v>
      </c>
      <c r="G74" s="15">
        <v>1</v>
      </c>
      <c r="H74" s="17">
        <v>1</v>
      </c>
      <c r="I74" s="15">
        <v>3</v>
      </c>
      <c r="J74" s="15">
        <v>0.5</v>
      </c>
      <c r="K74" s="15"/>
      <c r="L74" s="15">
        <v>15</v>
      </c>
      <c r="M74" s="15">
        <v>3</v>
      </c>
      <c r="N74" s="1"/>
      <c r="O74" s="15">
        <v>3</v>
      </c>
      <c r="P74" s="15">
        <v>120</v>
      </c>
      <c r="Q74" s="16">
        <v>5</v>
      </c>
      <c r="R74" s="6">
        <v>3</v>
      </c>
    </row>
    <row r="75" spans="1:18" ht="17" thickTop="1" thickBot="1" x14ac:dyDescent="0.25">
      <c r="A75" s="22">
        <v>89</v>
      </c>
      <c r="B75" s="18" t="s">
        <v>110</v>
      </c>
      <c r="C75" s="14" t="s">
        <v>21</v>
      </c>
      <c r="D75" s="15" t="s">
        <v>104</v>
      </c>
      <c r="E75" s="15" t="s">
        <v>102</v>
      </c>
      <c r="F75" s="16">
        <v>1</v>
      </c>
      <c r="G75" s="15">
        <v>2</v>
      </c>
      <c r="H75" s="17">
        <v>1</v>
      </c>
      <c r="I75" s="15">
        <v>3</v>
      </c>
      <c r="J75" s="15">
        <v>0.5</v>
      </c>
      <c r="K75" s="15">
        <v>23</v>
      </c>
      <c r="L75" s="1"/>
      <c r="M75" s="15">
        <v>15</v>
      </c>
      <c r="N75" s="1"/>
      <c r="O75" s="15">
        <v>3</v>
      </c>
      <c r="P75" s="15">
        <v>90</v>
      </c>
      <c r="Q75" s="16">
        <v>4</v>
      </c>
      <c r="R75" s="6">
        <v>3</v>
      </c>
    </row>
    <row r="76" spans="1:18" ht="17" thickTop="1" thickBot="1" x14ac:dyDescent="0.25">
      <c r="A76" s="2">
        <v>59</v>
      </c>
      <c r="B76" s="18" t="s">
        <v>111</v>
      </c>
      <c r="C76" s="17" t="s">
        <v>68</v>
      </c>
      <c r="D76" s="16" t="s">
        <v>103</v>
      </c>
      <c r="E76" s="15" t="s">
        <v>102</v>
      </c>
      <c r="F76" s="17">
        <v>1</v>
      </c>
      <c r="G76" s="15">
        <v>1</v>
      </c>
      <c r="H76" s="17">
        <v>4</v>
      </c>
      <c r="I76" s="15">
        <v>3</v>
      </c>
      <c r="J76" s="15"/>
      <c r="K76" s="15">
        <v>2</v>
      </c>
      <c r="L76" s="1"/>
      <c r="M76" s="15">
        <v>9</v>
      </c>
      <c r="N76" s="1"/>
      <c r="O76" s="15">
        <v>3</v>
      </c>
      <c r="P76" s="15">
        <v>20</v>
      </c>
      <c r="Q76" s="15"/>
      <c r="R76" s="6">
        <v>2</v>
      </c>
    </row>
    <row r="77" spans="1:18" ht="17" thickTop="1" thickBot="1" x14ac:dyDescent="0.25">
      <c r="A77" s="22">
        <v>133</v>
      </c>
      <c r="B77" s="18" t="s">
        <v>111</v>
      </c>
      <c r="C77" s="17" t="s">
        <v>68</v>
      </c>
      <c r="D77" s="15" t="s">
        <v>104</v>
      </c>
      <c r="E77" s="15" t="s">
        <v>101</v>
      </c>
      <c r="F77" s="17">
        <v>2</v>
      </c>
      <c r="G77" s="15">
        <v>2</v>
      </c>
      <c r="H77" s="17">
        <v>4</v>
      </c>
      <c r="I77" s="15">
        <v>3</v>
      </c>
      <c r="J77" s="15"/>
      <c r="K77" s="15"/>
      <c r="L77" s="1"/>
      <c r="M77" s="15"/>
      <c r="N77" s="1"/>
      <c r="O77" s="15">
        <v>2</v>
      </c>
      <c r="P77" s="15"/>
      <c r="Q77" s="15"/>
      <c r="R77" s="6">
        <v>2</v>
      </c>
    </row>
    <row r="78" spans="1:18" ht="17" thickTop="1" thickBot="1" x14ac:dyDescent="0.25">
      <c r="A78" s="2">
        <v>70</v>
      </c>
      <c r="B78" s="18" t="s">
        <v>110</v>
      </c>
      <c r="C78" s="14" t="s">
        <v>79</v>
      </c>
      <c r="D78" s="16" t="s">
        <v>103</v>
      </c>
      <c r="E78" s="15" t="s">
        <v>101</v>
      </c>
      <c r="F78" s="16">
        <v>2</v>
      </c>
      <c r="G78" s="15">
        <v>1</v>
      </c>
      <c r="H78" s="17">
        <v>3</v>
      </c>
      <c r="I78" s="15">
        <v>2</v>
      </c>
      <c r="J78" s="15">
        <v>1</v>
      </c>
      <c r="K78" s="15"/>
      <c r="L78" s="15">
        <v>12</v>
      </c>
      <c r="M78" s="15">
        <v>23</v>
      </c>
      <c r="N78" s="1"/>
      <c r="O78" s="15">
        <v>2</v>
      </c>
      <c r="P78" s="15">
        <v>95</v>
      </c>
      <c r="Q78" s="16">
        <v>4</v>
      </c>
      <c r="R78" s="6">
        <v>3</v>
      </c>
    </row>
    <row r="79" spans="1:18" ht="17" thickTop="1" thickBot="1" x14ac:dyDescent="0.25">
      <c r="A79" s="22">
        <v>144</v>
      </c>
      <c r="B79" s="18" t="s">
        <v>110</v>
      </c>
      <c r="C79" s="14" t="s">
        <v>79</v>
      </c>
      <c r="D79" s="15" t="s">
        <v>104</v>
      </c>
      <c r="E79" s="15" t="s">
        <v>102</v>
      </c>
      <c r="F79" s="16">
        <v>1</v>
      </c>
      <c r="G79" s="15">
        <v>2</v>
      </c>
      <c r="H79" s="17">
        <v>3</v>
      </c>
      <c r="I79" s="15">
        <v>2</v>
      </c>
      <c r="J79" s="15">
        <v>1</v>
      </c>
      <c r="K79" s="15">
        <v>14</v>
      </c>
      <c r="L79" s="1"/>
      <c r="M79" s="15">
        <v>17</v>
      </c>
      <c r="N79" s="1"/>
      <c r="O79" s="15">
        <v>1</v>
      </c>
      <c r="P79" s="15">
        <v>105</v>
      </c>
      <c r="Q79" s="16">
        <v>4</v>
      </c>
      <c r="R79" s="6">
        <v>3</v>
      </c>
    </row>
    <row r="80" spans="1:18" ht="17" thickTop="1" thickBot="1" x14ac:dyDescent="0.25">
      <c r="A80" s="2">
        <v>13</v>
      </c>
      <c r="B80" s="18" t="s">
        <v>110</v>
      </c>
      <c r="C80" s="14" t="s">
        <v>22</v>
      </c>
      <c r="D80" s="16" t="s">
        <v>103</v>
      </c>
      <c r="E80" s="15" t="s">
        <v>102</v>
      </c>
      <c r="F80" s="16">
        <v>1</v>
      </c>
      <c r="G80" s="15">
        <v>1</v>
      </c>
      <c r="H80" s="17">
        <v>1</v>
      </c>
      <c r="I80" s="15">
        <v>3</v>
      </c>
      <c r="J80" s="15">
        <v>0.5</v>
      </c>
      <c r="K80" s="15">
        <v>15</v>
      </c>
      <c r="L80" s="1"/>
      <c r="M80" s="15">
        <v>10</v>
      </c>
      <c r="N80" s="1"/>
      <c r="O80" s="15">
        <v>3.5</v>
      </c>
      <c r="P80" s="15">
        <v>56</v>
      </c>
      <c r="Q80" s="16">
        <v>4</v>
      </c>
      <c r="R80" s="6">
        <v>2</v>
      </c>
    </row>
    <row r="81" spans="1:18" ht="17" thickTop="1" thickBot="1" x14ac:dyDescent="0.25">
      <c r="A81" s="22">
        <v>90</v>
      </c>
      <c r="B81" s="18" t="s">
        <v>110</v>
      </c>
      <c r="C81" s="14" t="s">
        <v>22</v>
      </c>
      <c r="D81" s="15" t="s">
        <v>104</v>
      </c>
      <c r="E81" s="15" t="s">
        <v>101</v>
      </c>
      <c r="F81" s="16">
        <v>2</v>
      </c>
      <c r="G81" s="15">
        <v>2</v>
      </c>
      <c r="H81" s="17">
        <v>1</v>
      </c>
      <c r="I81" s="15">
        <v>3</v>
      </c>
      <c r="J81" s="15">
        <v>0.5</v>
      </c>
      <c r="K81" s="15"/>
      <c r="L81" s="1"/>
      <c r="M81" s="15"/>
      <c r="N81" s="1"/>
      <c r="O81" s="15"/>
      <c r="P81" s="15"/>
      <c r="Q81" s="16">
        <v>4</v>
      </c>
      <c r="R81" s="6">
        <v>2</v>
      </c>
    </row>
    <row r="82" spans="1:18" ht="17" thickTop="1" thickBot="1" x14ac:dyDescent="0.25">
      <c r="A82" s="2">
        <v>14</v>
      </c>
      <c r="B82" s="18" t="s">
        <v>110</v>
      </c>
      <c r="C82" s="14" t="s">
        <v>23</v>
      </c>
      <c r="D82" s="16" t="s">
        <v>103</v>
      </c>
      <c r="E82" s="15" t="s">
        <v>102</v>
      </c>
      <c r="F82" s="16">
        <v>1</v>
      </c>
      <c r="G82" s="15">
        <v>1</v>
      </c>
      <c r="H82" s="17">
        <v>1</v>
      </c>
      <c r="I82" s="15">
        <v>2</v>
      </c>
      <c r="J82" s="15"/>
      <c r="K82" s="15">
        <v>21</v>
      </c>
      <c r="L82" s="1"/>
      <c r="M82" s="15">
        <v>6</v>
      </c>
      <c r="N82" s="1"/>
      <c r="O82" s="15">
        <v>4</v>
      </c>
      <c r="P82" s="15">
        <v>40</v>
      </c>
      <c r="Q82" s="16">
        <v>4</v>
      </c>
      <c r="R82" s="6">
        <v>2</v>
      </c>
    </row>
    <row r="83" spans="1:18" ht="17" thickTop="1" thickBot="1" x14ac:dyDescent="0.25">
      <c r="A83" s="22">
        <v>91</v>
      </c>
      <c r="B83" s="18" t="s">
        <v>110</v>
      </c>
      <c r="C83" s="14" t="s">
        <v>23</v>
      </c>
      <c r="D83" s="15" t="s">
        <v>104</v>
      </c>
      <c r="E83" s="15" t="s">
        <v>101</v>
      </c>
      <c r="F83" s="16">
        <v>2</v>
      </c>
      <c r="G83" s="15">
        <v>2</v>
      </c>
      <c r="H83" s="17">
        <v>1</v>
      </c>
      <c r="I83" s="15">
        <v>2</v>
      </c>
      <c r="J83" s="15"/>
      <c r="K83" s="15"/>
      <c r="L83" s="1"/>
      <c r="M83" s="15">
        <v>24</v>
      </c>
      <c r="N83" s="1"/>
      <c r="O83" s="15">
        <v>2</v>
      </c>
      <c r="P83" s="15">
        <v>140</v>
      </c>
      <c r="Q83" s="16">
        <v>5</v>
      </c>
      <c r="R83" s="6">
        <v>2</v>
      </c>
    </row>
    <row r="84" spans="1:18" ht="17" thickTop="1" thickBot="1" x14ac:dyDescent="0.25">
      <c r="A84" s="2">
        <v>39</v>
      </c>
      <c r="B84" s="18" t="s">
        <v>110</v>
      </c>
      <c r="C84" s="17" t="s">
        <v>48</v>
      </c>
      <c r="D84" s="16" t="s">
        <v>103</v>
      </c>
      <c r="E84" s="15" t="s">
        <v>102</v>
      </c>
      <c r="F84" s="17">
        <v>1</v>
      </c>
      <c r="G84" s="15">
        <v>1</v>
      </c>
      <c r="H84" s="17">
        <v>2</v>
      </c>
      <c r="I84" s="15">
        <v>2.5</v>
      </c>
      <c r="J84" s="15">
        <v>0.5</v>
      </c>
      <c r="K84" s="15">
        <v>12</v>
      </c>
      <c r="L84" s="1"/>
      <c r="M84" s="15">
        <v>24</v>
      </c>
      <c r="N84" s="1"/>
      <c r="O84" s="15">
        <v>3</v>
      </c>
      <c r="P84" s="15">
        <v>65</v>
      </c>
      <c r="Q84" s="16">
        <v>1</v>
      </c>
      <c r="R84" s="6">
        <v>2</v>
      </c>
    </row>
    <row r="85" spans="1:18" ht="17" thickTop="1" thickBot="1" x14ac:dyDescent="0.25">
      <c r="A85" s="2">
        <v>60</v>
      </c>
      <c r="B85" s="18" t="s">
        <v>111</v>
      </c>
      <c r="C85" s="17" t="s">
        <v>69</v>
      </c>
      <c r="D85" s="16" t="s">
        <v>103</v>
      </c>
      <c r="E85" s="15" t="s">
        <v>102</v>
      </c>
      <c r="F85" s="17">
        <v>1</v>
      </c>
      <c r="G85" s="15">
        <v>1</v>
      </c>
      <c r="H85" s="17">
        <v>4</v>
      </c>
      <c r="I85" s="15">
        <v>2</v>
      </c>
      <c r="J85" s="15"/>
      <c r="K85" s="15">
        <v>11</v>
      </c>
      <c r="L85" s="1"/>
      <c r="M85" s="15">
        <v>15</v>
      </c>
      <c r="N85" s="1"/>
      <c r="O85" s="15">
        <v>4</v>
      </c>
      <c r="P85" s="15">
        <v>60</v>
      </c>
      <c r="Q85" s="15"/>
      <c r="R85" s="6">
        <v>2</v>
      </c>
    </row>
    <row r="86" spans="1:18" ht="17" thickTop="1" thickBot="1" x14ac:dyDescent="0.25">
      <c r="A86" s="22">
        <v>134</v>
      </c>
      <c r="B86" s="18" t="s">
        <v>111</v>
      </c>
      <c r="C86" s="17" t="s">
        <v>69</v>
      </c>
      <c r="D86" s="15" t="s">
        <v>104</v>
      </c>
      <c r="E86" s="15" t="s">
        <v>101</v>
      </c>
      <c r="F86" s="17">
        <v>2</v>
      </c>
      <c r="G86" s="15">
        <v>2</v>
      </c>
      <c r="H86" s="17">
        <v>4</v>
      </c>
      <c r="I86" s="15">
        <v>2</v>
      </c>
      <c r="J86" s="15"/>
      <c r="K86" s="15"/>
      <c r="L86" s="1"/>
      <c r="M86" s="15"/>
      <c r="N86" s="1"/>
      <c r="O86" s="15"/>
      <c r="P86" s="15"/>
      <c r="Q86" s="15"/>
      <c r="R86" s="6">
        <v>2</v>
      </c>
    </row>
    <row r="87" spans="1:18" ht="17" thickTop="1" thickBot="1" x14ac:dyDescent="0.25">
      <c r="A87" s="2">
        <v>40</v>
      </c>
      <c r="B87" s="18" t="s">
        <v>110</v>
      </c>
      <c r="C87" s="17" t="s">
        <v>49</v>
      </c>
      <c r="D87" s="16" t="s">
        <v>103</v>
      </c>
      <c r="E87" s="15" t="s">
        <v>102</v>
      </c>
      <c r="F87" s="17">
        <v>1</v>
      </c>
      <c r="G87" s="15">
        <v>1</v>
      </c>
      <c r="H87" s="17">
        <v>2</v>
      </c>
      <c r="I87" s="15">
        <v>3</v>
      </c>
      <c r="J87" s="15"/>
      <c r="K87" s="15">
        <v>6</v>
      </c>
      <c r="L87" s="1"/>
      <c r="M87" s="15">
        <v>7</v>
      </c>
      <c r="N87" s="1"/>
      <c r="O87" s="15">
        <v>3</v>
      </c>
      <c r="P87" s="15">
        <v>60</v>
      </c>
      <c r="Q87" s="16">
        <v>5</v>
      </c>
      <c r="R87" s="6">
        <v>2</v>
      </c>
    </row>
    <row r="88" spans="1:18" ht="17" thickTop="1" thickBot="1" x14ac:dyDescent="0.25">
      <c r="A88" s="24">
        <v>116</v>
      </c>
      <c r="B88" s="18" t="s">
        <v>110</v>
      </c>
      <c r="C88" s="17" t="s">
        <v>49</v>
      </c>
      <c r="D88" s="15" t="s">
        <v>104</v>
      </c>
      <c r="E88" s="15" t="s">
        <v>101</v>
      </c>
      <c r="F88" s="17">
        <v>2</v>
      </c>
      <c r="G88" s="15">
        <v>2</v>
      </c>
      <c r="H88" s="17">
        <v>2</v>
      </c>
      <c r="I88" s="15">
        <v>3</v>
      </c>
      <c r="J88" s="15"/>
      <c r="K88" s="15"/>
      <c r="L88" s="15">
        <v>26</v>
      </c>
      <c r="M88" s="15">
        <v>3</v>
      </c>
      <c r="N88" s="1"/>
      <c r="O88" s="15">
        <v>2</v>
      </c>
      <c r="P88" s="15">
        <v>120</v>
      </c>
      <c r="Q88" s="16">
        <v>4</v>
      </c>
      <c r="R88" s="6">
        <v>2</v>
      </c>
    </row>
    <row r="89" spans="1:18" ht="17" thickTop="1" thickBot="1" x14ac:dyDescent="0.25">
      <c r="A89" s="23">
        <v>41</v>
      </c>
      <c r="B89" s="18" t="s">
        <v>110</v>
      </c>
      <c r="C89" s="17" t="s">
        <v>50</v>
      </c>
      <c r="D89" s="16" t="s">
        <v>103</v>
      </c>
      <c r="E89" s="15" t="s">
        <v>102</v>
      </c>
      <c r="F89" s="17">
        <v>1</v>
      </c>
      <c r="G89" s="15">
        <v>1</v>
      </c>
      <c r="H89" s="17">
        <v>2</v>
      </c>
      <c r="I89" s="15">
        <v>2</v>
      </c>
      <c r="J89" s="15"/>
      <c r="K89" s="15">
        <v>30</v>
      </c>
      <c r="L89" s="1"/>
      <c r="M89" s="15">
        <v>6</v>
      </c>
      <c r="N89" s="1"/>
      <c r="O89" s="15">
        <v>4</v>
      </c>
      <c r="P89" s="15">
        <v>90</v>
      </c>
      <c r="Q89" s="16">
        <v>4</v>
      </c>
      <c r="R89" s="6">
        <v>2</v>
      </c>
    </row>
    <row r="90" spans="1:18" ht="17" thickTop="1" thickBot="1" x14ac:dyDescent="0.25">
      <c r="A90" s="18">
        <v>117</v>
      </c>
      <c r="B90" s="18" t="s">
        <v>110</v>
      </c>
      <c r="C90" s="17" t="s">
        <v>50</v>
      </c>
      <c r="D90" s="15" t="s">
        <v>104</v>
      </c>
      <c r="E90" s="15" t="s">
        <v>101</v>
      </c>
      <c r="F90" s="17">
        <v>2</v>
      </c>
      <c r="G90" s="15">
        <v>2</v>
      </c>
      <c r="H90" s="17">
        <v>2</v>
      </c>
      <c r="I90" s="15">
        <v>2</v>
      </c>
      <c r="J90" s="15"/>
      <c r="K90" s="15"/>
      <c r="L90" s="15">
        <v>26</v>
      </c>
      <c r="M90" s="15">
        <v>3</v>
      </c>
      <c r="N90" s="1"/>
      <c r="O90" s="15">
        <v>2</v>
      </c>
      <c r="P90" s="15">
        <v>60</v>
      </c>
      <c r="Q90" s="16">
        <v>4</v>
      </c>
      <c r="R90" s="6">
        <v>2</v>
      </c>
    </row>
    <row r="91" spans="1:18" ht="17" thickTop="1" thickBot="1" x14ac:dyDescent="0.25">
      <c r="A91" s="23">
        <v>15</v>
      </c>
      <c r="B91" s="18" t="s">
        <v>110</v>
      </c>
      <c r="C91" s="14" t="s">
        <v>24</v>
      </c>
      <c r="D91" s="16" t="s">
        <v>103</v>
      </c>
      <c r="E91" s="15" t="s">
        <v>102</v>
      </c>
      <c r="F91" s="16">
        <v>1</v>
      </c>
      <c r="G91" s="15">
        <v>1</v>
      </c>
      <c r="H91" s="17">
        <v>1</v>
      </c>
      <c r="I91" s="15">
        <v>3</v>
      </c>
      <c r="J91" s="15"/>
      <c r="K91" s="15">
        <v>18</v>
      </c>
      <c r="L91" s="1"/>
      <c r="M91" s="15">
        <v>11</v>
      </c>
      <c r="N91" s="1"/>
      <c r="O91" s="15">
        <v>5</v>
      </c>
      <c r="P91" s="15">
        <v>76</v>
      </c>
      <c r="Q91" s="16">
        <v>4</v>
      </c>
      <c r="R91" s="6">
        <v>2</v>
      </c>
    </row>
    <row r="92" spans="1:18" ht="17" thickTop="1" thickBot="1" x14ac:dyDescent="0.25">
      <c r="A92" s="18">
        <v>92</v>
      </c>
      <c r="B92" s="18" t="s">
        <v>110</v>
      </c>
      <c r="C92" s="14" t="s">
        <v>24</v>
      </c>
      <c r="D92" s="15" t="s">
        <v>104</v>
      </c>
      <c r="E92" s="15" t="s">
        <v>101</v>
      </c>
      <c r="F92" s="16">
        <v>2</v>
      </c>
      <c r="G92" s="15">
        <v>2</v>
      </c>
      <c r="H92" s="17">
        <v>1</v>
      </c>
      <c r="I92" s="15">
        <v>3</v>
      </c>
      <c r="J92" s="15"/>
      <c r="K92" s="15"/>
      <c r="L92" s="15">
        <v>38</v>
      </c>
      <c r="M92" s="15">
        <v>20</v>
      </c>
      <c r="N92" s="1"/>
      <c r="O92" s="15">
        <v>2.5</v>
      </c>
      <c r="P92" s="15">
        <v>135</v>
      </c>
      <c r="Q92" s="16">
        <v>4</v>
      </c>
      <c r="R92" s="6">
        <v>2</v>
      </c>
    </row>
    <row r="93" spans="1:18" ht="17" thickTop="1" thickBot="1" x14ac:dyDescent="0.25">
      <c r="A93" s="23">
        <v>71</v>
      </c>
      <c r="B93" s="18" t="s">
        <v>110</v>
      </c>
      <c r="C93" s="14" t="s">
        <v>80</v>
      </c>
      <c r="D93" s="16" t="s">
        <v>103</v>
      </c>
      <c r="E93" s="15" t="s">
        <v>102</v>
      </c>
      <c r="F93" s="16">
        <v>1</v>
      </c>
      <c r="G93" s="15">
        <v>1</v>
      </c>
      <c r="H93" s="17">
        <v>3</v>
      </c>
      <c r="I93" s="15">
        <v>3</v>
      </c>
      <c r="J93" s="15"/>
      <c r="K93" s="15">
        <v>11</v>
      </c>
      <c r="L93" s="1"/>
      <c r="M93" s="15">
        <v>11</v>
      </c>
      <c r="N93" s="1"/>
      <c r="O93" s="15">
        <v>4</v>
      </c>
      <c r="P93" s="15">
        <v>45</v>
      </c>
      <c r="Q93" s="16">
        <v>5</v>
      </c>
      <c r="R93" s="6">
        <v>2</v>
      </c>
    </row>
    <row r="94" spans="1:18" ht="17" thickTop="1" thickBot="1" x14ac:dyDescent="0.25">
      <c r="A94" s="18">
        <v>145</v>
      </c>
      <c r="B94" s="18" t="s">
        <v>110</v>
      </c>
      <c r="C94" s="14" t="s">
        <v>80</v>
      </c>
      <c r="D94" s="15" t="s">
        <v>104</v>
      </c>
      <c r="E94" s="15" t="s">
        <v>101</v>
      </c>
      <c r="F94" s="16">
        <v>2</v>
      </c>
      <c r="G94" s="15">
        <v>2</v>
      </c>
      <c r="H94" s="17">
        <v>3</v>
      </c>
      <c r="I94" s="15">
        <v>3</v>
      </c>
      <c r="J94" s="15"/>
      <c r="K94" s="15"/>
      <c r="L94" s="1"/>
      <c r="M94" s="15"/>
      <c r="N94" s="1"/>
      <c r="O94" s="15">
        <v>2</v>
      </c>
      <c r="P94" s="15">
        <v>120</v>
      </c>
      <c r="Q94" s="16">
        <v>4</v>
      </c>
      <c r="R94" s="6">
        <v>3</v>
      </c>
    </row>
    <row r="95" spans="1:18" ht="17" thickTop="1" thickBot="1" x14ac:dyDescent="0.25">
      <c r="A95" s="23">
        <v>42</v>
      </c>
      <c r="B95" s="18" t="s">
        <v>110</v>
      </c>
      <c r="C95" s="17" t="s">
        <v>51</v>
      </c>
      <c r="D95" s="16" t="s">
        <v>103</v>
      </c>
      <c r="E95" s="15" t="s">
        <v>102</v>
      </c>
      <c r="F95" s="17">
        <v>1</v>
      </c>
      <c r="G95" s="15">
        <v>1</v>
      </c>
      <c r="H95" s="17">
        <v>2</v>
      </c>
      <c r="I95" s="15">
        <v>3</v>
      </c>
      <c r="J95" s="15"/>
      <c r="K95" s="15">
        <v>15</v>
      </c>
      <c r="L95" s="1"/>
      <c r="M95" s="15">
        <v>5</v>
      </c>
      <c r="N95" s="1"/>
      <c r="O95" s="15">
        <v>4</v>
      </c>
      <c r="P95" s="15">
        <v>60</v>
      </c>
      <c r="Q95" s="16">
        <v>5</v>
      </c>
      <c r="R95" s="6">
        <v>2</v>
      </c>
    </row>
    <row r="96" spans="1:18" ht="17" thickTop="1" thickBot="1" x14ac:dyDescent="0.25">
      <c r="A96" s="18">
        <v>118</v>
      </c>
      <c r="B96" s="18" t="s">
        <v>110</v>
      </c>
      <c r="C96" s="17" t="s">
        <v>51</v>
      </c>
      <c r="D96" s="15" t="s">
        <v>104</v>
      </c>
      <c r="E96" s="15" t="s">
        <v>101</v>
      </c>
      <c r="F96" s="17">
        <v>2</v>
      </c>
      <c r="G96" s="15">
        <v>2</v>
      </c>
      <c r="H96" s="17">
        <v>2</v>
      </c>
      <c r="I96" s="15">
        <v>3</v>
      </c>
      <c r="J96" s="15"/>
      <c r="K96" s="15"/>
      <c r="L96" s="15">
        <v>33</v>
      </c>
      <c r="M96" s="15">
        <v>30</v>
      </c>
      <c r="N96" s="1"/>
      <c r="O96" s="15">
        <v>3</v>
      </c>
      <c r="P96" s="15">
        <v>150</v>
      </c>
      <c r="Q96" s="16">
        <v>5</v>
      </c>
      <c r="R96" s="6">
        <v>2</v>
      </c>
    </row>
    <row r="97" spans="1:18" ht="17" thickTop="1" thickBot="1" x14ac:dyDescent="0.25">
      <c r="A97" s="23">
        <v>16</v>
      </c>
      <c r="B97" s="18" t="s">
        <v>110</v>
      </c>
      <c r="C97" s="14" t="s">
        <v>25</v>
      </c>
      <c r="D97" s="16" t="s">
        <v>103</v>
      </c>
      <c r="E97" s="15" t="s">
        <v>102</v>
      </c>
      <c r="F97" s="16">
        <v>1</v>
      </c>
      <c r="G97" s="15">
        <v>1</v>
      </c>
      <c r="H97" s="17">
        <v>1</v>
      </c>
      <c r="I97" s="15">
        <v>3.5</v>
      </c>
      <c r="J97" s="15">
        <v>4</v>
      </c>
      <c r="K97" s="15">
        <v>19</v>
      </c>
      <c r="L97" s="1"/>
      <c r="M97" s="15">
        <v>17</v>
      </c>
      <c r="N97" s="1"/>
      <c r="O97" s="15">
        <v>3</v>
      </c>
      <c r="P97" s="15">
        <v>120</v>
      </c>
      <c r="Q97" s="16">
        <v>4</v>
      </c>
      <c r="R97" s="6">
        <v>2</v>
      </c>
    </row>
    <row r="98" spans="1:18" ht="17" thickTop="1" thickBot="1" x14ac:dyDescent="0.25">
      <c r="A98" s="18">
        <v>93</v>
      </c>
      <c r="B98" s="18" t="s">
        <v>110</v>
      </c>
      <c r="C98" s="14" t="s">
        <v>25</v>
      </c>
      <c r="D98" s="15" t="s">
        <v>104</v>
      </c>
      <c r="E98" s="15" t="s">
        <v>101</v>
      </c>
      <c r="F98" s="16">
        <v>2</v>
      </c>
      <c r="G98" s="15">
        <v>2</v>
      </c>
      <c r="H98" s="17">
        <v>1</v>
      </c>
      <c r="I98" s="15">
        <v>3.5</v>
      </c>
      <c r="J98" s="15">
        <v>4</v>
      </c>
      <c r="K98" s="15"/>
      <c r="L98" s="15">
        <v>56</v>
      </c>
      <c r="M98" s="15">
        <v>27</v>
      </c>
      <c r="N98" s="1"/>
      <c r="O98" s="15">
        <v>2</v>
      </c>
      <c r="P98" s="15">
        <v>150</v>
      </c>
      <c r="Q98" s="16">
        <v>5</v>
      </c>
      <c r="R98" s="6">
        <v>2</v>
      </c>
    </row>
    <row r="99" spans="1:18" ht="17" thickTop="1" thickBot="1" x14ac:dyDescent="0.25">
      <c r="A99" s="23">
        <v>61</v>
      </c>
      <c r="B99" s="18" t="s">
        <v>111</v>
      </c>
      <c r="C99" s="17" t="s">
        <v>70</v>
      </c>
      <c r="D99" s="15" t="s">
        <v>104</v>
      </c>
      <c r="E99" s="15" t="s">
        <v>102</v>
      </c>
      <c r="F99" s="17">
        <v>2</v>
      </c>
      <c r="G99" s="15">
        <v>1</v>
      </c>
      <c r="H99" s="17">
        <v>4</v>
      </c>
      <c r="I99" s="15">
        <v>3</v>
      </c>
      <c r="J99" s="15"/>
      <c r="K99" s="15">
        <v>7</v>
      </c>
      <c r="L99" s="1"/>
      <c r="M99" s="15">
        <v>16</v>
      </c>
      <c r="N99" s="1"/>
      <c r="O99" s="15">
        <v>3</v>
      </c>
      <c r="P99" s="15">
        <v>60</v>
      </c>
      <c r="Q99" s="15"/>
      <c r="R99" s="6">
        <v>4</v>
      </c>
    </row>
    <row r="100" spans="1:18" ht="17" thickTop="1" thickBot="1" x14ac:dyDescent="0.25">
      <c r="A100" s="18">
        <v>135</v>
      </c>
      <c r="B100" s="18" t="s">
        <v>111</v>
      </c>
      <c r="C100" s="17" t="s">
        <v>70</v>
      </c>
      <c r="D100" s="16" t="s">
        <v>103</v>
      </c>
      <c r="E100" s="15" t="s">
        <v>101</v>
      </c>
      <c r="F100" s="17">
        <v>1</v>
      </c>
      <c r="G100" s="15">
        <v>2</v>
      </c>
      <c r="H100" s="17">
        <v>4</v>
      </c>
      <c r="I100" s="15">
        <v>3</v>
      </c>
      <c r="J100" s="15"/>
      <c r="K100" s="15"/>
      <c r="L100" s="15">
        <v>24</v>
      </c>
      <c r="M100" s="15">
        <v>25</v>
      </c>
      <c r="N100" s="1"/>
      <c r="O100" s="15">
        <v>3.5</v>
      </c>
      <c r="P100" s="15">
        <v>65</v>
      </c>
      <c r="Q100" s="15"/>
      <c r="R100" s="6">
        <v>4</v>
      </c>
    </row>
    <row r="101" spans="1:18" ht="17" thickTop="1" thickBot="1" x14ac:dyDescent="0.25">
      <c r="A101" s="23">
        <v>43</v>
      </c>
      <c r="B101" s="18" t="s">
        <v>110</v>
      </c>
      <c r="C101" s="17" t="s">
        <v>52</v>
      </c>
      <c r="D101" s="16" t="s">
        <v>103</v>
      </c>
      <c r="E101" s="15" t="s">
        <v>102</v>
      </c>
      <c r="F101" s="17">
        <v>1</v>
      </c>
      <c r="G101" s="15">
        <v>1</v>
      </c>
      <c r="H101" s="17">
        <v>2</v>
      </c>
      <c r="I101" s="15">
        <v>3</v>
      </c>
      <c r="J101" s="15">
        <v>1</v>
      </c>
      <c r="K101" s="15">
        <v>3</v>
      </c>
      <c r="L101" s="1"/>
      <c r="M101" s="15">
        <v>5</v>
      </c>
      <c r="N101" s="1"/>
      <c r="O101" s="15">
        <v>0</v>
      </c>
      <c r="P101" s="15">
        <v>75</v>
      </c>
      <c r="Q101" s="16">
        <v>4</v>
      </c>
      <c r="R101" s="6">
        <v>2</v>
      </c>
    </row>
    <row r="102" spans="1:18" ht="17" thickTop="1" thickBot="1" x14ac:dyDescent="0.25">
      <c r="A102" s="18">
        <v>119</v>
      </c>
      <c r="B102" s="18" t="s">
        <v>110</v>
      </c>
      <c r="C102" s="17" t="s">
        <v>52</v>
      </c>
      <c r="D102" s="15" t="s">
        <v>104</v>
      </c>
      <c r="E102" s="15" t="s">
        <v>101</v>
      </c>
      <c r="F102" s="17">
        <v>2</v>
      </c>
      <c r="G102" s="15">
        <v>2</v>
      </c>
      <c r="H102" s="17">
        <v>2</v>
      </c>
      <c r="I102" s="15">
        <v>3</v>
      </c>
      <c r="J102" s="15">
        <v>1</v>
      </c>
      <c r="K102" s="15"/>
      <c r="L102" s="15">
        <v>39</v>
      </c>
      <c r="M102" s="15">
        <v>23</v>
      </c>
      <c r="N102" s="1"/>
      <c r="O102" s="15">
        <v>2</v>
      </c>
      <c r="P102" s="15"/>
      <c r="Q102" s="16">
        <v>4</v>
      </c>
      <c r="R102" s="6">
        <v>2</v>
      </c>
    </row>
    <row r="103" spans="1:18" ht="17" thickTop="1" thickBot="1" x14ac:dyDescent="0.25">
      <c r="A103" s="23">
        <v>17</v>
      </c>
      <c r="B103" s="18" t="s">
        <v>110</v>
      </c>
      <c r="C103" s="14" t="s">
        <v>26</v>
      </c>
      <c r="D103" s="16" t="s">
        <v>103</v>
      </c>
      <c r="E103" s="15" t="s">
        <v>102</v>
      </c>
      <c r="F103" s="16">
        <v>1</v>
      </c>
      <c r="G103" s="15">
        <v>1</v>
      </c>
      <c r="H103" s="17">
        <v>1</v>
      </c>
      <c r="I103" s="15">
        <v>3</v>
      </c>
      <c r="J103" s="15">
        <v>2</v>
      </c>
      <c r="K103" s="15">
        <v>23</v>
      </c>
      <c r="L103" s="1"/>
      <c r="M103" s="15"/>
      <c r="N103" s="1"/>
      <c r="O103" s="15">
        <v>4</v>
      </c>
      <c r="P103" s="15">
        <v>90</v>
      </c>
      <c r="Q103" s="16">
        <v>3</v>
      </c>
      <c r="R103" s="6">
        <v>2</v>
      </c>
    </row>
    <row r="104" spans="1:18" ht="17" thickTop="1" thickBot="1" x14ac:dyDescent="0.25">
      <c r="A104" s="18">
        <v>94</v>
      </c>
      <c r="B104" s="18" t="s">
        <v>110</v>
      </c>
      <c r="C104" s="14" t="s">
        <v>26</v>
      </c>
      <c r="D104" s="15" t="s">
        <v>104</v>
      </c>
      <c r="E104" s="15" t="s">
        <v>101</v>
      </c>
      <c r="F104" s="16">
        <v>2</v>
      </c>
      <c r="G104" s="15">
        <v>2</v>
      </c>
      <c r="H104" s="17">
        <v>1</v>
      </c>
      <c r="I104" s="15">
        <v>3</v>
      </c>
      <c r="J104" s="15">
        <v>2</v>
      </c>
      <c r="K104" s="15"/>
      <c r="L104" s="15">
        <v>39</v>
      </c>
      <c r="M104" s="15">
        <v>13</v>
      </c>
      <c r="N104" s="1"/>
      <c r="O104" s="15">
        <v>3</v>
      </c>
      <c r="P104" s="15">
        <v>80</v>
      </c>
      <c r="Q104" s="16">
        <v>5</v>
      </c>
      <c r="R104" s="6">
        <v>2</v>
      </c>
    </row>
    <row r="105" spans="1:18" ht="17" thickTop="1" thickBot="1" x14ac:dyDescent="0.25">
      <c r="A105" s="23">
        <v>44</v>
      </c>
      <c r="B105" s="18" t="s">
        <v>110</v>
      </c>
      <c r="C105" s="17" t="s">
        <v>53</v>
      </c>
      <c r="D105" s="16" t="s">
        <v>103</v>
      </c>
      <c r="E105" s="15" t="s">
        <v>102</v>
      </c>
      <c r="F105" s="17">
        <v>1</v>
      </c>
      <c r="G105" s="15">
        <v>1</v>
      </c>
      <c r="H105" s="17">
        <v>2</v>
      </c>
      <c r="I105" s="15">
        <v>2</v>
      </c>
      <c r="J105" s="15"/>
      <c r="K105" s="15">
        <v>8</v>
      </c>
      <c r="L105" s="1"/>
      <c r="M105" s="15">
        <v>5</v>
      </c>
      <c r="N105" s="1"/>
      <c r="O105" s="15">
        <v>2</v>
      </c>
      <c r="P105" s="15">
        <v>90</v>
      </c>
      <c r="Q105" s="16">
        <v>0</v>
      </c>
      <c r="R105" s="6">
        <v>2</v>
      </c>
    </row>
    <row r="106" spans="1:18" ht="17" thickTop="1" thickBot="1" x14ac:dyDescent="0.25">
      <c r="A106" s="23">
        <v>45</v>
      </c>
      <c r="B106" s="18" t="s">
        <v>110</v>
      </c>
      <c r="C106" s="17" t="s">
        <v>54</v>
      </c>
      <c r="D106" s="16" t="s">
        <v>103</v>
      </c>
      <c r="E106" s="15" t="s">
        <v>102</v>
      </c>
      <c r="F106" s="17">
        <v>1</v>
      </c>
      <c r="G106" s="15">
        <v>1</v>
      </c>
      <c r="H106" s="17">
        <v>2</v>
      </c>
      <c r="I106" s="15">
        <v>3</v>
      </c>
      <c r="J106" s="15"/>
      <c r="K106" s="15">
        <v>4</v>
      </c>
      <c r="L106" s="1"/>
      <c r="M106" s="15">
        <v>18</v>
      </c>
      <c r="N106" s="1"/>
      <c r="O106" s="15">
        <v>4</v>
      </c>
      <c r="P106" s="15">
        <v>60</v>
      </c>
      <c r="Q106" s="16">
        <v>2</v>
      </c>
      <c r="R106" s="6">
        <v>2</v>
      </c>
    </row>
    <row r="107" spans="1:18" ht="17" thickTop="1" thickBot="1" x14ac:dyDescent="0.25">
      <c r="A107" s="18">
        <v>120</v>
      </c>
      <c r="B107" s="18" t="s">
        <v>110</v>
      </c>
      <c r="C107" s="17" t="s">
        <v>54</v>
      </c>
      <c r="D107" s="15" t="s">
        <v>104</v>
      </c>
      <c r="E107" s="15" t="s">
        <v>101</v>
      </c>
      <c r="F107" s="17">
        <v>2</v>
      </c>
      <c r="G107" s="15">
        <v>2</v>
      </c>
      <c r="H107" s="17">
        <v>2</v>
      </c>
      <c r="I107" s="15">
        <v>3</v>
      </c>
      <c r="J107" s="15"/>
      <c r="K107" s="15"/>
      <c r="L107" s="1"/>
      <c r="M107" s="15"/>
      <c r="N107" s="1"/>
      <c r="O107" s="15"/>
      <c r="P107" s="15"/>
      <c r="Q107" s="16">
        <v>4</v>
      </c>
      <c r="R107" s="6">
        <v>2</v>
      </c>
    </row>
    <row r="108" spans="1:18" ht="17" thickTop="1" thickBot="1" x14ac:dyDescent="0.25">
      <c r="A108" s="23">
        <v>46</v>
      </c>
      <c r="B108" s="18" t="s">
        <v>110</v>
      </c>
      <c r="C108" s="17" t="s">
        <v>55</v>
      </c>
      <c r="D108" s="15" t="s">
        <v>104</v>
      </c>
      <c r="E108" s="15" t="s">
        <v>102</v>
      </c>
      <c r="F108" s="17">
        <v>2</v>
      </c>
      <c r="G108" s="15">
        <v>1</v>
      </c>
      <c r="H108" s="17">
        <v>2</v>
      </c>
      <c r="I108" s="15">
        <v>2</v>
      </c>
      <c r="J108" s="15"/>
      <c r="K108" s="15">
        <v>16</v>
      </c>
      <c r="L108" s="1"/>
      <c r="M108" s="15">
        <v>16</v>
      </c>
      <c r="N108" s="1"/>
      <c r="O108" s="15">
        <v>2</v>
      </c>
      <c r="P108" s="15">
        <v>90</v>
      </c>
      <c r="Q108" s="16">
        <v>2</v>
      </c>
      <c r="R108" s="6">
        <v>4</v>
      </c>
    </row>
    <row r="109" spans="1:18" ht="17" thickTop="1" thickBot="1" x14ac:dyDescent="0.25">
      <c r="A109" s="18">
        <v>121</v>
      </c>
      <c r="B109" s="18" t="s">
        <v>110</v>
      </c>
      <c r="C109" s="17" t="s">
        <v>55</v>
      </c>
      <c r="D109" s="16" t="s">
        <v>103</v>
      </c>
      <c r="E109" s="15" t="s">
        <v>101</v>
      </c>
      <c r="F109" s="17">
        <v>1</v>
      </c>
      <c r="G109" s="15">
        <v>2</v>
      </c>
      <c r="H109" s="17">
        <v>2</v>
      </c>
      <c r="I109" s="15">
        <v>2</v>
      </c>
      <c r="J109" s="15"/>
      <c r="K109" s="15"/>
      <c r="L109" s="1"/>
      <c r="M109" s="15"/>
      <c r="N109" s="1"/>
      <c r="O109" s="15"/>
      <c r="P109" s="15"/>
      <c r="Q109" s="16">
        <v>4</v>
      </c>
      <c r="R109" s="6">
        <v>4</v>
      </c>
    </row>
    <row r="110" spans="1:18" ht="17" thickTop="1" thickBot="1" x14ac:dyDescent="0.25">
      <c r="A110" s="23">
        <v>47</v>
      </c>
      <c r="B110" s="18" t="s">
        <v>110</v>
      </c>
      <c r="C110" s="17" t="s">
        <v>56</v>
      </c>
      <c r="D110" s="15" t="s">
        <v>104</v>
      </c>
      <c r="E110" s="15" t="s">
        <v>102</v>
      </c>
      <c r="F110" s="17">
        <v>2</v>
      </c>
      <c r="G110" s="15">
        <v>1</v>
      </c>
      <c r="H110" s="17">
        <v>2</v>
      </c>
      <c r="I110" s="15">
        <v>3</v>
      </c>
      <c r="J110" s="15"/>
      <c r="K110" s="15">
        <v>7</v>
      </c>
      <c r="L110" s="1"/>
      <c r="M110" s="15">
        <v>30</v>
      </c>
      <c r="N110" s="1"/>
      <c r="O110" s="15">
        <v>3</v>
      </c>
      <c r="P110" s="15">
        <v>90</v>
      </c>
      <c r="Q110" s="16">
        <v>4</v>
      </c>
      <c r="R110" s="6">
        <v>4</v>
      </c>
    </row>
    <row r="111" spans="1:18" ht="17" thickTop="1" thickBot="1" x14ac:dyDescent="0.25">
      <c r="A111" s="18">
        <v>122</v>
      </c>
      <c r="B111" s="18" t="s">
        <v>110</v>
      </c>
      <c r="C111" s="17" t="s">
        <v>56</v>
      </c>
      <c r="D111" s="16" t="s">
        <v>103</v>
      </c>
      <c r="E111" s="15" t="s">
        <v>101</v>
      </c>
      <c r="F111" s="17">
        <v>1</v>
      </c>
      <c r="G111" s="15">
        <v>2</v>
      </c>
      <c r="H111" s="17">
        <v>2</v>
      </c>
      <c r="I111" s="15">
        <v>3</v>
      </c>
      <c r="J111" s="15"/>
      <c r="K111" s="15"/>
      <c r="L111" s="15">
        <v>22</v>
      </c>
      <c r="M111" s="15">
        <v>10</v>
      </c>
      <c r="N111" s="1"/>
      <c r="O111" s="15">
        <v>2</v>
      </c>
      <c r="P111" s="15">
        <v>90</v>
      </c>
      <c r="Q111" s="16">
        <v>4</v>
      </c>
      <c r="R111" s="6">
        <v>4</v>
      </c>
    </row>
    <row r="112" spans="1:18" ht="17" thickTop="1" thickBot="1" x14ac:dyDescent="0.25">
      <c r="A112" s="23">
        <v>62</v>
      </c>
      <c r="B112" s="18" t="s">
        <v>111</v>
      </c>
      <c r="C112" s="17" t="s">
        <v>71</v>
      </c>
      <c r="D112" s="15" t="s">
        <v>104</v>
      </c>
      <c r="E112" s="15" t="s">
        <v>102</v>
      </c>
      <c r="F112" s="17">
        <v>2</v>
      </c>
      <c r="G112" s="15">
        <v>1</v>
      </c>
      <c r="H112" s="17">
        <v>4</v>
      </c>
      <c r="I112" s="15">
        <v>0</v>
      </c>
      <c r="J112" s="15">
        <v>1</v>
      </c>
      <c r="K112" s="15">
        <v>2</v>
      </c>
      <c r="L112" s="1"/>
      <c r="M112" s="15">
        <v>25</v>
      </c>
      <c r="N112" s="1"/>
      <c r="O112" s="15">
        <v>3</v>
      </c>
      <c r="P112" s="15">
        <v>90</v>
      </c>
      <c r="Q112" s="15"/>
      <c r="R112" s="6">
        <v>4</v>
      </c>
    </row>
    <row r="113" spans="1:18" ht="17" thickTop="1" thickBot="1" x14ac:dyDescent="0.25">
      <c r="A113" s="18">
        <v>136</v>
      </c>
      <c r="B113" s="18" t="s">
        <v>111</v>
      </c>
      <c r="C113" s="17" t="s">
        <v>71</v>
      </c>
      <c r="D113" s="16" t="s">
        <v>103</v>
      </c>
      <c r="E113" s="15" t="s">
        <v>101</v>
      </c>
      <c r="F113" s="17">
        <v>1</v>
      </c>
      <c r="G113" s="15">
        <v>2</v>
      </c>
      <c r="H113" s="17">
        <v>4</v>
      </c>
      <c r="I113" s="15">
        <v>0</v>
      </c>
      <c r="J113" s="15">
        <v>1</v>
      </c>
      <c r="K113" s="15"/>
      <c r="L113" s="15">
        <v>25</v>
      </c>
      <c r="M113" s="15">
        <v>10</v>
      </c>
      <c r="N113" s="1"/>
      <c r="O113" s="15">
        <v>2</v>
      </c>
      <c r="P113" s="15">
        <v>60</v>
      </c>
      <c r="Q113" s="15"/>
      <c r="R113" s="6">
        <v>4</v>
      </c>
    </row>
    <row r="114" spans="1:18" ht="17" thickTop="1" thickBot="1" x14ac:dyDescent="0.25">
      <c r="A114" s="23">
        <v>48</v>
      </c>
      <c r="B114" s="18" t="s">
        <v>110</v>
      </c>
      <c r="C114" s="17" t="s">
        <v>57</v>
      </c>
      <c r="D114" s="15" t="s">
        <v>104</v>
      </c>
      <c r="E114" s="15" t="s">
        <v>102</v>
      </c>
      <c r="F114" s="17">
        <v>2</v>
      </c>
      <c r="G114" s="15">
        <v>1</v>
      </c>
      <c r="H114" s="17">
        <v>2</v>
      </c>
      <c r="I114" s="15">
        <v>0.5</v>
      </c>
      <c r="J114" s="15"/>
      <c r="K114" s="15">
        <v>12</v>
      </c>
      <c r="L114" s="1"/>
      <c r="M114" s="15">
        <v>12</v>
      </c>
      <c r="N114" s="1"/>
      <c r="O114" s="15">
        <v>2.5</v>
      </c>
      <c r="P114" s="15">
        <v>45</v>
      </c>
      <c r="Q114" s="16">
        <v>5</v>
      </c>
      <c r="R114" s="6">
        <v>4</v>
      </c>
    </row>
    <row r="115" spans="1:18" ht="17" thickTop="1" thickBot="1" x14ac:dyDescent="0.25">
      <c r="A115" s="18">
        <v>123</v>
      </c>
      <c r="B115" s="18" t="s">
        <v>110</v>
      </c>
      <c r="C115" s="17" t="s">
        <v>57</v>
      </c>
      <c r="D115" s="16" t="s">
        <v>103</v>
      </c>
      <c r="E115" s="15" t="s">
        <v>101</v>
      </c>
      <c r="F115" s="17">
        <v>1</v>
      </c>
      <c r="G115" s="15">
        <v>2</v>
      </c>
      <c r="H115" s="17">
        <v>2</v>
      </c>
      <c r="I115" s="15">
        <v>0.5</v>
      </c>
      <c r="J115" s="15"/>
      <c r="K115" s="15"/>
      <c r="L115" s="15">
        <v>19</v>
      </c>
      <c r="M115" s="15">
        <v>10</v>
      </c>
      <c r="N115" s="1"/>
      <c r="O115" s="15">
        <v>2.5</v>
      </c>
      <c r="P115" s="15">
        <v>50</v>
      </c>
      <c r="Q115" s="16">
        <v>4</v>
      </c>
      <c r="R115" s="6">
        <v>4</v>
      </c>
    </row>
    <row r="116" spans="1:18" ht="17" thickTop="1" thickBot="1" x14ac:dyDescent="0.25">
      <c r="A116" s="23">
        <v>63</v>
      </c>
      <c r="B116" s="18" t="s">
        <v>111</v>
      </c>
      <c r="C116" s="17" t="s">
        <v>72</v>
      </c>
      <c r="D116" s="15" t="s">
        <v>104</v>
      </c>
      <c r="E116" s="15" t="s">
        <v>102</v>
      </c>
      <c r="F116" s="17">
        <v>2</v>
      </c>
      <c r="G116" s="15">
        <v>1</v>
      </c>
      <c r="H116" s="17">
        <v>4</v>
      </c>
      <c r="I116" s="15">
        <v>3</v>
      </c>
      <c r="J116" s="15">
        <v>1</v>
      </c>
      <c r="K116" s="15">
        <v>6</v>
      </c>
      <c r="L116" s="1"/>
      <c r="M116" s="15">
        <v>13</v>
      </c>
      <c r="N116" s="1"/>
      <c r="O116" s="15">
        <v>3</v>
      </c>
      <c r="P116" s="15">
        <v>60</v>
      </c>
      <c r="Q116" s="15"/>
      <c r="R116" s="6">
        <v>4</v>
      </c>
    </row>
    <row r="117" spans="1:18" ht="17" thickTop="1" thickBot="1" x14ac:dyDescent="0.25">
      <c r="A117" s="18">
        <v>137</v>
      </c>
      <c r="B117" s="18" t="s">
        <v>111</v>
      </c>
      <c r="C117" s="17" t="s">
        <v>72</v>
      </c>
      <c r="D117" s="16" t="s">
        <v>103</v>
      </c>
      <c r="E117" s="15" t="s">
        <v>101</v>
      </c>
      <c r="F117" s="17">
        <v>1</v>
      </c>
      <c r="G117" s="15">
        <v>2</v>
      </c>
      <c r="H117" s="17">
        <v>4</v>
      </c>
      <c r="I117" s="15">
        <v>3</v>
      </c>
      <c r="J117" s="15">
        <v>1</v>
      </c>
      <c r="K117" s="15"/>
      <c r="L117" s="15">
        <v>22</v>
      </c>
      <c r="M117" s="15">
        <v>26</v>
      </c>
      <c r="N117" s="1"/>
      <c r="O117" s="15">
        <v>3</v>
      </c>
      <c r="P117" s="15">
        <v>50</v>
      </c>
      <c r="Q117" s="15"/>
      <c r="R117" s="6">
        <v>4</v>
      </c>
    </row>
    <row r="118" spans="1:18" ht="17" thickTop="1" thickBot="1" x14ac:dyDescent="0.25">
      <c r="A118" s="23">
        <v>18</v>
      </c>
      <c r="B118" s="18" t="s">
        <v>110</v>
      </c>
      <c r="C118" s="14" t="s">
        <v>27</v>
      </c>
      <c r="D118" s="16" t="s">
        <v>103</v>
      </c>
      <c r="E118" s="15" t="s">
        <v>102</v>
      </c>
      <c r="F118" s="16">
        <v>1</v>
      </c>
      <c r="G118" s="15">
        <v>1</v>
      </c>
      <c r="H118" s="17">
        <v>1</v>
      </c>
      <c r="I118" s="15">
        <v>0</v>
      </c>
      <c r="J118" s="15">
        <v>0</v>
      </c>
      <c r="K118" s="15">
        <v>21</v>
      </c>
      <c r="L118" s="1"/>
      <c r="M118" s="15">
        <v>4</v>
      </c>
      <c r="N118" s="1"/>
      <c r="O118" s="15">
        <v>2.5</v>
      </c>
      <c r="P118" s="15">
        <v>60</v>
      </c>
      <c r="Q118" s="16">
        <v>4</v>
      </c>
      <c r="R118" s="6">
        <v>2</v>
      </c>
    </row>
    <row r="119" spans="1:18" ht="17" thickTop="1" thickBot="1" x14ac:dyDescent="0.25">
      <c r="A119" s="18">
        <v>95</v>
      </c>
      <c r="B119" s="18" t="s">
        <v>110</v>
      </c>
      <c r="C119" s="14" t="s">
        <v>27</v>
      </c>
      <c r="D119" s="15" t="s">
        <v>104</v>
      </c>
      <c r="E119" s="15" t="s">
        <v>101</v>
      </c>
      <c r="F119" s="16">
        <v>2</v>
      </c>
      <c r="G119" s="15">
        <v>2</v>
      </c>
      <c r="H119" s="17">
        <v>1</v>
      </c>
      <c r="I119" s="15">
        <v>0</v>
      </c>
      <c r="J119" s="15">
        <v>0</v>
      </c>
      <c r="K119" s="15"/>
      <c r="L119" s="15">
        <v>37</v>
      </c>
      <c r="M119" s="15">
        <v>20</v>
      </c>
      <c r="N119" s="1"/>
      <c r="O119" s="15">
        <v>1</v>
      </c>
      <c r="P119" s="15"/>
      <c r="Q119" s="16">
        <v>5</v>
      </c>
      <c r="R119" s="6">
        <v>2</v>
      </c>
    </row>
    <row r="120" spans="1:18" ht="17" thickTop="1" thickBot="1" x14ac:dyDescent="0.25">
      <c r="A120" s="23">
        <v>72</v>
      </c>
      <c r="B120" s="18" t="s">
        <v>110</v>
      </c>
      <c r="C120" s="14" t="s">
        <v>81</v>
      </c>
      <c r="D120" s="16" t="s">
        <v>103</v>
      </c>
      <c r="E120" s="15" t="s">
        <v>102</v>
      </c>
      <c r="F120" s="16">
        <v>1</v>
      </c>
      <c r="G120" s="15">
        <v>1</v>
      </c>
      <c r="H120" s="17">
        <v>3</v>
      </c>
      <c r="I120" s="15">
        <v>3</v>
      </c>
      <c r="J120" s="15">
        <v>1</v>
      </c>
      <c r="K120" s="15">
        <v>20</v>
      </c>
      <c r="L120" s="1"/>
      <c r="M120" s="15">
        <v>14</v>
      </c>
      <c r="N120" s="1"/>
      <c r="O120" s="15">
        <v>1</v>
      </c>
      <c r="P120" s="15">
        <v>60</v>
      </c>
      <c r="Q120" s="16">
        <v>4</v>
      </c>
      <c r="R120" s="6">
        <v>2</v>
      </c>
    </row>
    <row r="121" spans="1:18" ht="17" thickTop="1" thickBot="1" x14ac:dyDescent="0.25">
      <c r="A121" s="18">
        <v>146</v>
      </c>
      <c r="B121" s="18" t="s">
        <v>110</v>
      </c>
      <c r="C121" s="14" t="s">
        <v>81</v>
      </c>
      <c r="D121" s="15" t="s">
        <v>104</v>
      </c>
      <c r="E121" s="15" t="s">
        <v>101</v>
      </c>
      <c r="F121" s="16">
        <v>2</v>
      </c>
      <c r="G121" s="15">
        <v>2</v>
      </c>
      <c r="H121" s="17">
        <v>3</v>
      </c>
      <c r="I121" s="15">
        <v>3</v>
      </c>
      <c r="J121" s="15">
        <v>1</v>
      </c>
      <c r="K121" s="15"/>
      <c r="L121" s="15">
        <v>26</v>
      </c>
      <c r="M121" s="15">
        <v>25</v>
      </c>
      <c r="N121" s="1"/>
      <c r="O121" s="15">
        <v>1</v>
      </c>
      <c r="P121" s="15">
        <v>150</v>
      </c>
      <c r="Q121" s="16">
        <v>4</v>
      </c>
      <c r="R121" s="6">
        <v>2</v>
      </c>
    </row>
    <row r="122" spans="1:18" ht="17" thickTop="1" thickBot="1" x14ac:dyDescent="0.25">
      <c r="A122" s="23">
        <v>49</v>
      </c>
      <c r="B122" s="18" t="s">
        <v>110</v>
      </c>
      <c r="C122" s="17" t="s">
        <v>58</v>
      </c>
      <c r="D122" s="15" t="s">
        <v>104</v>
      </c>
      <c r="E122" s="15" t="s">
        <v>102</v>
      </c>
      <c r="F122" s="17">
        <v>2</v>
      </c>
      <c r="G122" s="15">
        <v>1</v>
      </c>
      <c r="H122" s="17">
        <v>2</v>
      </c>
      <c r="I122" s="15">
        <v>2</v>
      </c>
      <c r="J122" s="15"/>
      <c r="K122" s="15">
        <v>12</v>
      </c>
      <c r="L122" s="1"/>
      <c r="M122" s="15">
        <v>11</v>
      </c>
      <c r="N122" s="1"/>
      <c r="O122" s="15">
        <v>2</v>
      </c>
      <c r="P122" s="15">
        <v>100</v>
      </c>
      <c r="Q122" s="16">
        <v>5</v>
      </c>
      <c r="R122" s="6">
        <v>1</v>
      </c>
    </row>
    <row r="123" spans="1:18" ht="17" thickTop="1" thickBot="1" x14ac:dyDescent="0.25">
      <c r="A123" s="18">
        <v>124</v>
      </c>
      <c r="B123" s="18" t="s">
        <v>110</v>
      </c>
      <c r="C123" s="17" t="s">
        <v>58</v>
      </c>
      <c r="D123" s="16" t="s">
        <v>103</v>
      </c>
      <c r="E123" s="15" t="s">
        <v>101</v>
      </c>
      <c r="F123" s="17">
        <v>1</v>
      </c>
      <c r="G123" s="15">
        <v>2</v>
      </c>
      <c r="H123" s="17">
        <v>2</v>
      </c>
      <c r="I123" s="15">
        <v>2</v>
      </c>
      <c r="J123" s="15"/>
      <c r="K123" s="15"/>
      <c r="L123" s="15">
        <v>14</v>
      </c>
      <c r="M123" s="15">
        <v>12</v>
      </c>
      <c r="N123" s="1"/>
      <c r="O123" s="15">
        <v>3</v>
      </c>
      <c r="P123" s="15">
        <v>100</v>
      </c>
      <c r="Q123" s="16">
        <v>4</v>
      </c>
      <c r="R123" s="6">
        <v>4</v>
      </c>
    </row>
    <row r="124" spans="1:18" ht="17" thickTop="1" thickBot="1" x14ac:dyDescent="0.25">
      <c r="A124" s="23">
        <v>73</v>
      </c>
      <c r="B124" s="18" t="s">
        <v>110</v>
      </c>
      <c r="C124" s="14" t="s">
        <v>82</v>
      </c>
      <c r="D124" s="16" t="s">
        <v>103</v>
      </c>
      <c r="E124" s="15" t="s">
        <v>102</v>
      </c>
      <c r="F124" s="16">
        <v>1</v>
      </c>
      <c r="G124" s="15">
        <v>1</v>
      </c>
      <c r="H124" s="17">
        <v>3</v>
      </c>
      <c r="I124" s="15">
        <v>3</v>
      </c>
      <c r="J124" s="15">
        <v>0.5</v>
      </c>
      <c r="K124" s="15">
        <v>18</v>
      </c>
      <c r="L124" s="1"/>
      <c r="M124" s="15">
        <v>8</v>
      </c>
      <c r="N124" s="1"/>
      <c r="O124" s="15">
        <v>4</v>
      </c>
      <c r="P124" s="15">
        <v>40</v>
      </c>
      <c r="Q124" s="16">
        <v>2</v>
      </c>
      <c r="R124" s="6">
        <v>2</v>
      </c>
    </row>
    <row r="125" spans="1:18" ht="17" thickTop="1" thickBot="1" x14ac:dyDescent="0.25">
      <c r="A125" s="18">
        <v>147</v>
      </c>
      <c r="B125" s="18" t="s">
        <v>110</v>
      </c>
      <c r="C125" s="14" t="s">
        <v>82</v>
      </c>
      <c r="D125" s="15" t="s">
        <v>104</v>
      </c>
      <c r="E125" s="15" t="s">
        <v>101</v>
      </c>
      <c r="F125" s="16">
        <v>2</v>
      </c>
      <c r="G125" s="15">
        <v>2</v>
      </c>
      <c r="H125" s="17">
        <v>3</v>
      </c>
      <c r="I125" s="15">
        <v>3</v>
      </c>
      <c r="J125" s="15">
        <v>0.5</v>
      </c>
      <c r="K125" s="15"/>
      <c r="L125" s="15">
        <v>39</v>
      </c>
      <c r="M125" s="15"/>
      <c r="N125" s="1"/>
      <c r="O125" s="15">
        <v>2</v>
      </c>
      <c r="P125" s="15"/>
      <c r="Q125" s="16">
        <v>4</v>
      </c>
      <c r="R125" s="6">
        <v>2</v>
      </c>
    </row>
    <row r="126" spans="1:18" ht="17" thickTop="1" thickBot="1" x14ac:dyDescent="0.25">
      <c r="A126" s="23">
        <v>50</v>
      </c>
      <c r="B126" s="18" t="s">
        <v>110</v>
      </c>
      <c r="C126" s="17" t="s">
        <v>59</v>
      </c>
      <c r="D126" s="15" t="s">
        <v>104</v>
      </c>
      <c r="E126" s="15" t="s">
        <v>102</v>
      </c>
      <c r="F126" s="17">
        <v>2</v>
      </c>
      <c r="G126" s="15">
        <v>1</v>
      </c>
      <c r="H126" s="17">
        <v>2</v>
      </c>
      <c r="I126" s="15">
        <v>3</v>
      </c>
      <c r="J126" s="15"/>
      <c r="K126" s="15">
        <v>15</v>
      </c>
      <c r="L126" s="1"/>
      <c r="M126" s="15">
        <v>15</v>
      </c>
      <c r="N126" s="1"/>
      <c r="O126" s="15">
        <v>3</v>
      </c>
      <c r="P126" s="15">
        <v>90</v>
      </c>
      <c r="Q126" s="16">
        <v>3</v>
      </c>
      <c r="R126" s="6">
        <v>4</v>
      </c>
    </row>
    <row r="127" spans="1:18" ht="17" thickTop="1" thickBot="1" x14ac:dyDescent="0.25">
      <c r="A127" s="18">
        <v>125</v>
      </c>
      <c r="B127" s="18" t="s">
        <v>110</v>
      </c>
      <c r="C127" s="17" t="s">
        <v>59</v>
      </c>
      <c r="D127" s="16" t="s">
        <v>103</v>
      </c>
      <c r="E127" s="15" t="s">
        <v>101</v>
      </c>
      <c r="F127" s="17">
        <v>1</v>
      </c>
      <c r="G127" s="15">
        <v>2</v>
      </c>
      <c r="H127" s="17">
        <v>2</v>
      </c>
      <c r="I127" s="15">
        <v>3</v>
      </c>
      <c r="J127" s="15"/>
      <c r="K127" s="15"/>
      <c r="L127" s="15">
        <v>15</v>
      </c>
      <c r="M127" s="15">
        <v>8</v>
      </c>
      <c r="N127" s="1"/>
      <c r="O127" s="15">
        <v>1</v>
      </c>
      <c r="P127" s="15">
        <v>120</v>
      </c>
      <c r="Q127" s="16">
        <v>4</v>
      </c>
      <c r="R127" s="6">
        <v>4</v>
      </c>
    </row>
    <row r="128" spans="1:18" ht="17" thickTop="1" thickBot="1" x14ac:dyDescent="0.25">
      <c r="A128" s="23">
        <v>74</v>
      </c>
      <c r="B128" s="18" t="s">
        <v>110</v>
      </c>
      <c r="C128" s="14" t="s">
        <v>83</v>
      </c>
      <c r="D128" s="16" t="s">
        <v>103</v>
      </c>
      <c r="E128" s="15" t="s">
        <v>102</v>
      </c>
      <c r="F128" s="16">
        <v>1</v>
      </c>
      <c r="G128" s="15">
        <v>1</v>
      </c>
      <c r="H128" s="17">
        <v>3</v>
      </c>
      <c r="I128" s="15">
        <v>2</v>
      </c>
      <c r="J128" s="15">
        <v>0</v>
      </c>
      <c r="K128" s="15">
        <v>18</v>
      </c>
      <c r="L128" s="1"/>
      <c r="M128" s="15">
        <v>6</v>
      </c>
      <c r="N128" s="1"/>
      <c r="O128" s="15">
        <v>3</v>
      </c>
      <c r="P128" s="15">
        <v>120</v>
      </c>
      <c r="Q128" s="16">
        <v>3</v>
      </c>
      <c r="R128" s="6">
        <v>2</v>
      </c>
    </row>
    <row r="129" spans="1:18" ht="17" thickTop="1" thickBot="1" x14ac:dyDescent="0.25">
      <c r="A129" s="18">
        <v>148</v>
      </c>
      <c r="B129" s="18" t="s">
        <v>110</v>
      </c>
      <c r="C129" s="14" t="s">
        <v>83</v>
      </c>
      <c r="D129" s="15" t="s">
        <v>104</v>
      </c>
      <c r="E129" s="15" t="s">
        <v>101</v>
      </c>
      <c r="F129" s="16">
        <v>2</v>
      </c>
      <c r="G129" s="15">
        <v>2</v>
      </c>
      <c r="H129" s="17">
        <v>3</v>
      </c>
      <c r="I129" s="15">
        <v>2</v>
      </c>
      <c r="J129" s="15">
        <v>0</v>
      </c>
      <c r="K129" s="15"/>
      <c r="L129" s="15">
        <v>40</v>
      </c>
      <c r="M129" s="15">
        <v>15</v>
      </c>
      <c r="N129" s="1"/>
      <c r="O129" s="15">
        <v>0</v>
      </c>
      <c r="P129" s="15">
        <v>3</v>
      </c>
      <c r="Q129" s="16">
        <v>5</v>
      </c>
      <c r="R129" s="6">
        <v>2</v>
      </c>
    </row>
    <row r="130" spans="1:18" ht="17" thickTop="1" thickBot="1" x14ac:dyDescent="0.25">
      <c r="A130" s="23">
        <v>75</v>
      </c>
      <c r="B130" s="18" t="s">
        <v>110</v>
      </c>
      <c r="C130" s="14" t="s">
        <v>84</v>
      </c>
      <c r="D130" s="15" t="s">
        <v>104</v>
      </c>
      <c r="E130" s="15" t="s">
        <v>102</v>
      </c>
      <c r="F130" s="16">
        <v>2</v>
      </c>
      <c r="G130" s="15">
        <v>1</v>
      </c>
      <c r="H130" s="17">
        <v>3</v>
      </c>
      <c r="I130" s="15">
        <v>3</v>
      </c>
      <c r="J130" s="15">
        <v>0.5</v>
      </c>
      <c r="K130" s="15">
        <v>17</v>
      </c>
      <c r="L130" s="1"/>
      <c r="M130" s="15">
        <v>26</v>
      </c>
      <c r="N130" s="1"/>
      <c r="O130" s="15">
        <v>3</v>
      </c>
      <c r="P130" s="15">
        <v>70</v>
      </c>
      <c r="Q130" s="16">
        <v>5</v>
      </c>
      <c r="R130" s="6">
        <v>4</v>
      </c>
    </row>
    <row r="131" spans="1:18" ht="17" thickTop="1" thickBot="1" x14ac:dyDescent="0.25">
      <c r="A131" s="18">
        <v>149</v>
      </c>
      <c r="B131" s="18" t="s">
        <v>110</v>
      </c>
      <c r="C131" s="14" t="s">
        <v>84</v>
      </c>
      <c r="D131" s="16" t="s">
        <v>103</v>
      </c>
      <c r="E131" s="15" t="s">
        <v>101</v>
      </c>
      <c r="F131" s="16">
        <v>1</v>
      </c>
      <c r="G131" s="15">
        <v>2</v>
      </c>
      <c r="H131" s="17">
        <v>3</v>
      </c>
      <c r="I131" s="15">
        <v>3</v>
      </c>
      <c r="J131" s="15">
        <v>0.5</v>
      </c>
      <c r="K131" s="15"/>
      <c r="L131" s="15">
        <v>31</v>
      </c>
      <c r="M131" s="15">
        <v>13</v>
      </c>
      <c r="N131" s="1"/>
      <c r="O131" s="15">
        <v>3</v>
      </c>
      <c r="P131" s="15">
        <v>90</v>
      </c>
      <c r="Q131" s="16">
        <v>5</v>
      </c>
      <c r="R131" s="6">
        <v>4</v>
      </c>
    </row>
    <row r="132" spans="1:18" ht="17" thickTop="1" thickBot="1" x14ac:dyDescent="0.25">
      <c r="A132" s="23">
        <v>76</v>
      </c>
      <c r="B132" s="18" t="s">
        <v>110</v>
      </c>
      <c r="C132" s="14" t="s">
        <v>85</v>
      </c>
      <c r="D132" s="15" t="s">
        <v>104</v>
      </c>
      <c r="E132" s="15" t="s">
        <v>102</v>
      </c>
      <c r="F132" s="16">
        <v>2</v>
      </c>
      <c r="G132" s="15">
        <v>1</v>
      </c>
      <c r="H132" s="17">
        <v>3</v>
      </c>
      <c r="I132" s="15">
        <v>3</v>
      </c>
      <c r="J132" s="15"/>
      <c r="K132" s="15">
        <v>20</v>
      </c>
      <c r="L132" s="1"/>
      <c r="M132" s="15">
        <v>20</v>
      </c>
      <c r="N132" s="1"/>
      <c r="O132" s="15">
        <v>4</v>
      </c>
      <c r="P132" s="15">
        <v>80</v>
      </c>
      <c r="Q132" s="16">
        <v>4</v>
      </c>
      <c r="R132" s="6">
        <v>4</v>
      </c>
    </row>
    <row r="133" spans="1:18" ht="17" thickTop="1" thickBot="1" x14ac:dyDescent="0.25">
      <c r="A133" s="18">
        <v>150</v>
      </c>
      <c r="B133" s="18" t="s">
        <v>110</v>
      </c>
      <c r="C133" s="14" t="s">
        <v>85</v>
      </c>
      <c r="D133" s="16" t="s">
        <v>103</v>
      </c>
      <c r="E133" s="15" t="s">
        <v>101</v>
      </c>
      <c r="F133" s="16">
        <v>1</v>
      </c>
      <c r="G133" s="15">
        <v>2</v>
      </c>
      <c r="H133" s="17">
        <v>3</v>
      </c>
      <c r="I133" s="15">
        <v>3</v>
      </c>
      <c r="J133" s="15"/>
      <c r="K133" s="15"/>
      <c r="L133" s="15">
        <v>15</v>
      </c>
      <c r="M133" s="15">
        <v>11</v>
      </c>
      <c r="N133" s="1"/>
      <c r="O133" s="15">
        <v>4</v>
      </c>
      <c r="P133" s="15">
        <v>30</v>
      </c>
      <c r="Q133" s="16">
        <v>5</v>
      </c>
      <c r="R133" s="6">
        <v>4</v>
      </c>
    </row>
    <row r="134" spans="1:18" ht="17" thickTop="1" thickBot="1" x14ac:dyDescent="0.25">
      <c r="A134" s="23">
        <v>19</v>
      </c>
      <c r="B134" s="18" t="s">
        <v>110</v>
      </c>
      <c r="C134" s="14" t="s">
        <v>28</v>
      </c>
      <c r="D134" s="15" t="s">
        <v>104</v>
      </c>
      <c r="E134" s="15" t="s">
        <v>102</v>
      </c>
      <c r="F134" s="16">
        <v>2</v>
      </c>
      <c r="G134" s="15">
        <v>1</v>
      </c>
      <c r="H134" s="17">
        <v>1</v>
      </c>
      <c r="I134" s="15">
        <v>3</v>
      </c>
      <c r="J134" s="15">
        <v>0.5</v>
      </c>
      <c r="K134" s="15">
        <v>15</v>
      </c>
      <c r="L134" s="1"/>
      <c r="M134" s="15">
        <v>6</v>
      </c>
      <c r="N134" s="1"/>
      <c r="O134" s="15">
        <v>3</v>
      </c>
      <c r="P134" s="15">
        <v>50</v>
      </c>
      <c r="Q134" s="16">
        <v>3</v>
      </c>
      <c r="R134" s="6">
        <v>4</v>
      </c>
    </row>
    <row r="135" spans="1:18" ht="17" thickTop="1" thickBot="1" x14ac:dyDescent="0.25">
      <c r="A135" s="18">
        <v>96</v>
      </c>
      <c r="B135" s="18" t="s">
        <v>110</v>
      </c>
      <c r="C135" s="14" t="s">
        <v>28</v>
      </c>
      <c r="D135" s="16" t="s">
        <v>103</v>
      </c>
      <c r="E135" s="15" t="s">
        <v>101</v>
      </c>
      <c r="F135" s="16">
        <v>1</v>
      </c>
      <c r="G135" s="15">
        <v>2</v>
      </c>
      <c r="H135" s="17">
        <v>1</v>
      </c>
      <c r="I135" s="15">
        <v>3</v>
      </c>
      <c r="J135" s="15">
        <v>0.5</v>
      </c>
      <c r="K135" s="15"/>
      <c r="L135" s="15">
        <v>15</v>
      </c>
      <c r="M135" s="15">
        <v>4</v>
      </c>
      <c r="N135" s="1"/>
      <c r="O135" s="15">
        <v>3</v>
      </c>
      <c r="P135" s="15">
        <v>70</v>
      </c>
      <c r="Q135" s="16">
        <v>5</v>
      </c>
      <c r="R135" s="6">
        <v>4</v>
      </c>
    </row>
    <row r="136" spans="1:18" ht="17" thickTop="1" thickBot="1" x14ac:dyDescent="0.25">
      <c r="A136" s="23">
        <v>20</v>
      </c>
      <c r="B136" s="18" t="s">
        <v>110</v>
      </c>
      <c r="C136" s="14" t="s">
        <v>29</v>
      </c>
      <c r="D136" s="15" t="s">
        <v>104</v>
      </c>
      <c r="E136" s="15" t="s">
        <v>102</v>
      </c>
      <c r="F136" s="16">
        <v>2</v>
      </c>
      <c r="G136" s="15">
        <v>1</v>
      </c>
      <c r="H136" s="17">
        <v>1</v>
      </c>
      <c r="I136" s="15">
        <v>3</v>
      </c>
      <c r="J136" s="15">
        <v>0.5</v>
      </c>
      <c r="K136" s="15">
        <v>11</v>
      </c>
      <c r="L136" s="1"/>
      <c r="M136" s="15">
        <v>10</v>
      </c>
      <c r="N136" s="1"/>
      <c r="O136" s="15">
        <v>2</v>
      </c>
      <c r="P136" s="15">
        <v>60</v>
      </c>
      <c r="Q136" s="16">
        <v>4</v>
      </c>
      <c r="R136" s="6">
        <v>4</v>
      </c>
    </row>
    <row r="137" spans="1:18" ht="17" thickTop="1" thickBot="1" x14ac:dyDescent="0.25">
      <c r="A137" s="18">
        <v>97</v>
      </c>
      <c r="B137" s="18" t="s">
        <v>110</v>
      </c>
      <c r="C137" s="14" t="s">
        <v>29</v>
      </c>
      <c r="D137" s="16" t="s">
        <v>103</v>
      </c>
      <c r="E137" s="15" t="s">
        <v>101</v>
      </c>
      <c r="F137" s="16">
        <v>1</v>
      </c>
      <c r="G137" s="15">
        <v>2</v>
      </c>
      <c r="H137" s="17">
        <v>1</v>
      </c>
      <c r="I137" s="15">
        <v>3</v>
      </c>
      <c r="J137" s="15">
        <v>0.5</v>
      </c>
      <c r="K137" s="15"/>
      <c r="L137" s="15">
        <v>15</v>
      </c>
      <c r="M137" s="15">
        <v>4</v>
      </c>
      <c r="N137" s="1"/>
      <c r="O137" s="15">
        <v>3</v>
      </c>
      <c r="P137" s="15">
        <v>120</v>
      </c>
      <c r="Q137" s="16">
        <v>5</v>
      </c>
      <c r="R137" s="6">
        <v>4</v>
      </c>
    </row>
    <row r="138" spans="1:18" ht="17" thickTop="1" thickBot="1" x14ac:dyDescent="0.25">
      <c r="A138" s="23">
        <v>21</v>
      </c>
      <c r="B138" s="18" t="s">
        <v>110</v>
      </c>
      <c r="C138" s="14" t="s">
        <v>30</v>
      </c>
      <c r="D138" s="15" t="s">
        <v>104</v>
      </c>
      <c r="E138" s="15" t="s">
        <v>102</v>
      </c>
      <c r="F138" s="16">
        <v>2</v>
      </c>
      <c r="G138" s="15">
        <v>1</v>
      </c>
      <c r="H138" s="17">
        <v>1</v>
      </c>
      <c r="I138" s="15">
        <v>3</v>
      </c>
      <c r="J138" s="15">
        <v>0.5</v>
      </c>
      <c r="K138" s="15">
        <v>9</v>
      </c>
      <c r="L138" s="1"/>
      <c r="M138" s="15">
        <v>14</v>
      </c>
      <c r="N138" s="1"/>
      <c r="O138" s="15">
        <v>4</v>
      </c>
      <c r="P138" s="15">
        <v>50</v>
      </c>
      <c r="Q138" s="16">
        <v>3</v>
      </c>
      <c r="R138" s="6">
        <v>4</v>
      </c>
    </row>
    <row r="139" spans="1:18" ht="17" thickTop="1" thickBot="1" x14ac:dyDescent="0.25">
      <c r="A139" s="18">
        <v>98</v>
      </c>
      <c r="B139" s="18" t="s">
        <v>110</v>
      </c>
      <c r="C139" s="14" t="s">
        <v>30</v>
      </c>
      <c r="D139" s="16" t="s">
        <v>103</v>
      </c>
      <c r="E139" s="15" t="s">
        <v>101</v>
      </c>
      <c r="F139" s="16">
        <v>1</v>
      </c>
      <c r="G139" s="15">
        <v>2</v>
      </c>
      <c r="H139" s="17">
        <v>1</v>
      </c>
      <c r="I139" s="15">
        <v>3</v>
      </c>
      <c r="J139" s="15">
        <v>0.5</v>
      </c>
      <c r="K139" s="15"/>
      <c r="L139" s="15">
        <v>15</v>
      </c>
      <c r="M139" s="15">
        <v>5</v>
      </c>
      <c r="N139" s="1"/>
      <c r="O139" s="15">
        <v>3</v>
      </c>
      <c r="P139" s="15">
        <v>90</v>
      </c>
      <c r="Q139" s="16">
        <v>4</v>
      </c>
      <c r="R139" s="6">
        <v>4</v>
      </c>
    </row>
    <row r="140" spans="1:18" ht="17" thickTop="1" thickBot="1" x14ac:dyDescent="0.25">
      <c r="A140" s="23">
        <v>77</v>
      </c>
      <c r="B140" s="18" t="s">
        <v>110</v>
      </c>
      <c r="C140" s="14" t="s">
        <v>86</v>
      </c>
      <c r="D140" s="15" t="s">
        <v>104</v>
      </c>
      <c r="E140" s="15" t="s">
        <v>102</v>
      </c>
      <c r="F140" s="16">
        <v>2</v>
      </c>
      <c r="G140" s="15">
        <v>1</v>
      </c>
      <c r="H140" s="17">
        <v>3</v>
      </c>
      <c r="I140" s="15">
        <v>1</v>
      </c>
      <c r="J140" s="15"/>
      <c r="K140" s="15">
        <v>21</v>
      </c>
      <c r="L140" s="1"/>
      <c r="M140" s="15">
        <v>9</v>
      </c>
      <c r="N140" s="1"/>
      <c r="O140" s="15">
        <v>4</v>
      </c>
      <c r="P140" s="15">
        <v>140</v>
      </c>
      <c r="Q140" s="16">
        <v>4</v>
      </c>
      <c r="R140" s="6">
        <v>4</v>
      </c>
    </row>
    <row r="141" spans="1:18" ht="17" thickTop="1" thickBot="1" x14ac:dyDescent="0.25">
      <c r="A141" s="18">
        <v>151</v>
      </c>
      <c r="B141" s="18" t="s">
        <v>110</v>
      </c>
      <c r="C141" s="14" t="s">
        <v>86</v>
      </c>
      <c r="D141" s="16" t="s">
        <v>103</v>
      </c>
      <c r="E141" s="15" t="s">
        <v>101</v>
      </c>
      <c r="F141" s="16">
        <v>1</v>
      </c>
      <c r="G141" s="15">
        <v>2</v>
      </c>
      <c r="H141" s="17">
        <v>3</v>
      </c>
      <c r="I141" s="15">
        <v>1</v>
      </c>
      <c r="J141" s="15"/>
      <c r="K141" s="15"/>
      <c r="L141" s="15">
        <v>19</v>
      </c>
      <c r="M141" s="15">
        <v>14</v>
      </c>
      <c r="N141" s="1"/>
      <c r="O141" s="15">
        <v>3</v>
      </c>
      <c r="P141" s="15">
        <v>150</v>
      </c>
      <c r="Q141" s="16">
        <v>4</v>
      </c>
      <c r="R141" s="6">
        <v>4</v>
      </c>
    </row>
    <row r="142" spans="1:18" ht="17" thickTop="1" thickBot="1" x14ac:dyDescent="0.25">
      <c r="A142" s="23">
        <v>78</v>
      </c>
      <c r="B142" s="18" t="s">
        <v>110</v>
      </c>
      <c r="C142" s="14" t="s">
        <v>87</v>
      </c>
      <c r="D142" s="15" t="s">
        <v>104</v>
      </c>
      <c r="E142" s="15" t="s">
        <v>102</v>
      </c>
      <c r="F142" s="16">
        <v>2</v>
      </c>
      <c r="G142" s="15">
        <v>1</v>
      </c>
      <c r="H142" s="17">
        <v>3</v>
      </c>
      <c r="I142" s="15">
        <v>3</v>
      </c>
      <c r="J142" s="15">
        <v>1</v>
      </c>
      <c r="K142" s="15">
        <v>10</v>
      </c>
      <c r="L142" s="1"/>
      <c r="M142" s="15">
        <v>23</v>
      </c>
      <c r="N142" s="1"/>
      <c r="O142" s="15">
        <v>2</v>
      </c>
      <c r="P142" s="15">
        <v>90</v>
      </c>
      <c r="Q142" s="16">
        <v>4</v>
      </c>
      <c r="R142" s="6">
        <v>4</v>
      </c>
    </row>
    <row r="143" spans="1:18" ht="17" thickTop="1" thickBot="1" x14ac:dyDescent="0.25">
      <c r="A143" s="18">
        <v>152</v>
      </c>
      <c r="B143" s="18" t="s">
        <v>110</v>
      </c>
      <c r="C143" s="14" t="s">
        <v>87</v>
      </c>
      <c r="D143" s="16" t="s">
        <v>103</v>
      </c>
      <c r="E143" s="15" t="s">
        <v>101</v>
      </c>
      <c r="F143" s="16">
        <v>1</v>
      </c>
      <c r="G143" s="15">
        <v>2</v>
      </c>
      <c r="H143" s="17">
        <v>3</v>
      </c>
      <c r="I143" s="15">
        <v>3</v>
      </c>
      <c r="J143" s="15">
        <v>1</v>
      </c>
      <c r="K143" s="15"/>
      <c r="L143" s="15">
        <v>13</v>
      </c>
      <c r="M143" s="15"/>
      <c r="N143" s="1"/>
      <c r="O143" s="15">
        <v>0</v>
      </c>
      <c r="P143" s="15"/>
      <c r="Q143" s="16">
        <v>5</v>
      </c>
      <c r="R143" s="6">
        <v>4</v>
      </c>
    </row>
    <row r="144" spans="1:18" ht="17" thickTop="1" thickBot="1" x14ac:dyDescent="0.25">
      <c r="A144" s="23">
        <v>51</v>
      </c>
      <c r="B144" s="18" t="s">
        <v>110</v>
      </c>
      <c r="C144" s="17" t="s">
        <v>60</v>
      </c>
      <c r="D144" s="15" t="s">
        <v>104</v>
      </c>
      <c r="E144" s="15" t="s">
        <v>102</v>
      </c>
      <c r="F144" s="17">
        <v>2</v>
      </c>
      <c r="G144" s="15">
        <v>1</v>
      </c>
      <c r="H144" s="17">
        <v>2</v>
      </c>
      <c r="I144" s="15">
        <v>2</v>
      </c>
      <c r="J144" s="15">
        <v>0.2</v>
      </c>
      <c r="K144" s="15">
        <v>13</v>
      </c>
      <c r="L144" s="1"/>
      <c r="M144" s="15">
        <v>13</v>
      </c>
      <c r="N144" s="1"/>
      <c r="O144" s="15">
        <v>3</v>
      </c>
      <c r="P144" s="15">
        <v>50</v>
      </c>
      <c r="Q144" s="16">
        <v>5</v>
      </c>
      <c r="R144" s="6">
        <v>4</v>
      </c>
    </row>
    <row r="145" spans="1:18" ht="17" thickTop="1" thickBot="1" x14ac:dyDescent="0.25">
      <c r="A145" s="18">
        <v>126</v>
      </c>
      <c r="B145" s="18" t="s">
        <v>110</v>
      </c>
      <c r="C145" s="17" t="s">
        <v>60</v>
      </c>
      <c r="D145" s="16" t="s">
        <v>103</v>
      </c>
      <c r="E145" s="15" t="s">
        <v>101</v>
      </c>
      <c r="F145" s="17">
        <v>1</v>
      </c>
      <c r="G145" s="15">
        <v>2</v>
      </c>
      <c r="H145" s="17">
        <v>2</v>
      </c>
      <c r="I145" s="15">
        <v>2</v>
      </c>
      <c r="J145" s="15">
        <v>0.2</v>
      </c>
      <c r="K145" s="15"/>
      <c r="L145" s="15">
        <v>11</v>
      </c>
      <c r="M145" s="15">
        <v>4</v>
      </c>
      <c r="N145" s="1"/>
      <c r="O145" s="15">
        <v>4</v>
      </c>
      <c r="P145" s="15">
        <v>110</v>
      </c>
      <c r="Q145" s="16">
        <v>4</v>
      </c>
      <c r="R145" s="6">
        <v>4</v>
      </c>
    </row>
    <row r="146" spans="1:18" ht="17" thickTop="1" thickBot="1" x14ac:dyDescent="0.25">
      <c r="A146" s="23">
        <v>52</v>
      </c>
      <c r="B146" s="18" t="s">
        <v>110</v>
      </c>
      <c r="C146" s="17" t="s">
        <v>61</v>
      </c>
      <c r="D146" s="15" t="s">
        <v>104</v>
      </c>
      <c r="E146" s="15" t="s">
        <v>102</v>
      </c>
      <c r="F146" s="17">
        <v>2</v>
      </c>
      <c r="G146" s="15">
        <v>1</v>
      </c>
      <c r="H146" s="17">
        <v>2</v>
      </c>
      <c r="I146" s="15">
        <v>2</v>
      </c>
      <c r="J146" s="15"/>
      <c r="K146" s="15">
        <v>8</v>
      </c>
      <c r="L146" s="1"/>
      <c r="M146" s="15">
        <v>17</v>
      </c>
      <c r="N146" s="1"/>
      <c r="O146" s="15">
        <v>3</v>
      </c>
      <c r="P146" s="15">
        <v>75</v>
      </c>
      <c r="Q146" s="16">
        <v>4</v>
      </c>
      <c r="R146" s="6">
        <v>4</v>
      </c>
    </row>
    <row r="147" spans="1:18" ht="17" thickTop="1" thickBot="1" x14ac:dyDescent="0.25">
      <c r="A147" s="18">
        <v>127</v>
      </c>
      <c r="B147" s="18" t="s">
        <v>110</v>
      </c>
      <c r="C147" s="17" t="s">
        <v>61</v>
      </c>
      <c r="D147" s="16" t="s">
        <v>103</v>
      </c>
      <c r="E147" s="15" t="s">
        <v>101</v>
      </c>
      <c r="F147" s="17">
        <v>1</v>
      </c>
      <c r="G147" s="15">
        <v>2</v>
      </c>
      <c r="H147" s="17">
        <v>2</v>
      </c>
      <c r="I147" s="15">
        <v>2</v>
      </c>
      <c r="J147" s="15"/>
      <c r="K147" s="15"/>
      <c r="L147" s="15">
        <v>15</v>
      </c>
      <c r="M147" s="15">
        <v>5</v>
      </c>
      <c r="N147" s="1"/>
      <c r="O147" s="15">
        <v>4</v>
      </c>
      <c r="P147" s="15">
        <v>125</v>
      </c>
      <c r="Q147" s="16">
        <v>4</v>
      </c>
      <c r="R147" s="6">
        <v>4</v>
      </c>
    </row>
    <row r="148" spans="1:18" ht="17" thickTop="1" thickBot="1" x14ac:dyDescent="0.25">
      <c r="A148" s="23">
        <v>22</v>
      </c>
      <c r="B148" s="18" t="s">
        <v>110</v>
      </c>
      <c r="C148" s="14" t="s">
        <v>31</v>
      </c>
      <c r="D148" s="15" t="s">
        <v>104</v>
      </c>
      <c r="E148" s="15" t="s">
        <v>102</v>
      </c>
      <c r="F148" s="16">
        <v>2</v>
      </c>
      <c r="G148" s="15">
        <v>1</v>
      </c>
      <c r="H148" s="17">
        <v>1</v>
      </c>
      <c r="I148" s="15">
        <v>3</v>
      </c>
      <c r="J148" s="15"/>
      <c r="K148" s="15">
        <v>30</v>
      </c>
      <c r="L148" s="1"/>
      <c r="M148" s="15">
        <v>7</v>
      </c>
      <c r="N148" s="1"/>
      <c r="O148" s="15">
        <v>3</v>
      </c>
      <c r="P148" s="15">
        <v>20</v>
      </c>
      <c r="Q148" s="16">
        <v>3</v>
      </c>
      <c r="R148" s="6">
        <v>4</v>
      </c>
    </row>
    <row r="149" spans="1:18" ht="17" thickTop="1" thickBot="1" x14ac:dyDescent="0.25">
      <c r="A149" s="18">
        <v>99</v>
      </c>
      <c r="B149" s="18" t="s">
        <v>110</v>
      </c>
      <c r="C149" s="14" t="s">
        <v>31</v>
      </c>
      <c r="D149" s="16" t="s">
        <v>103</v>
      </c>
      <c r="E149" s="15" t="s">
        <v>101</v>
      </c>
      <c r="F149" s="16">
        <v>1</v>
      </c>
      <c r="G149" s="15">
        <v>2</v>
      </c>
      <c r="H149" s="17">
        <v>1</v>
      </c>
      <c r="I149" s="15">
        <v>3</v>
      </c>
      <c r="J149" s="15"/>
      <c r="K149" s="15"/>
      <c r="L149" s="15">
        <v>15</v>
      </c>
      <c r="M149" s="15">
        <v>6</v>
      </c>
      <c r="N149" s="1"/>
      <c r="O149" s="15">
        <v>3</v>
      </c>
      <c r="P149" s="15">
        <v>75</v>
      </c>
      <c r="Q149" s="16">
        <v>3</v>
      </c>
      <c r="R149" s="6">
        <v>4</v>
      </c>
    </row>
    <row r="150" spans="1:18" ht="17" thickTop="1" thickBot="1" x14ac:dyDescent="0.25">
      <c r="A150" s="23">
        <v>23</v>
      </c>
      <c r="B150" s="18" t="s">
        <v>110</v>
      </c>
      <c r="C150" s="14" t="s">
        <v>32</v>
      </c>
      <c r="D150" s="15" t="s">
        <v>104</v>
      </c>
      <c r="E150" s="15" t="s">
        <v>102</v>
      </c>
      <c r="F150" s="16">
        <v>2</v>
      </c>
      <c r="G150" s="15">
        <v>1</v>
      </c>
      <c r="H150" s="17">
        <v>1</v>
      </c>
      <c r="I150" s="15">
        <v>3</v>
      </c>
      <c r="J150" s="15">
        <v>0.5</v>
      </c>
      <c r="K150" s="15">
        <v>13</v>
      </c>
      <c r="L150" s="1"/>
      <c r="M150" s="15">
        <v>22</v>
      </c>
      <c r="N150" s="1"/>
      <c r="O150" s="15">
        <v>4</v>
      </c>
      <c r="P150" s="15">
        <v>110</v>
      </c>
      <c r="Q150" s="16">
        <v>5</v>
      </c>
      <c r="R150" s="6">
        <v>4</v>
      </c>
    </row>
    <row r="151" spans="1:18" ht="17" thickTop="1" thickBot="1" x14ac:dyDescent="0.25">
      <c r="A151" s="18">
        <v>100</v>
      </c>
      <c r="B151" s="18" t="s">
        <v>110</v>
      </c>
      <c r="C151" s="14" t="s">
        <v>32</v>
      </c>
      <c r="D151" s="16" t="s">
        <v>103</v>
      </c>
      <c r="E151" s="15" t="s">
        <v>101</v>
      </c>
      <c r="F151" s="16">
        <v>1</v>
      </c>
      <c r="G151" s="15">
        <v>2</v>
      </c>
      <c r="H151" s="17">
        <v>1</v>
      </c>
      <c r="I151" s="15">
        <v>3</v>
      </c>
      <c r="J151" s="15">
        <v>0.5</v>
      </c>
      <c r="K151" s="15"/>
      <c r="L151" s="1"/>
      <c r="M151" s="15"/>
      <c r="N151" s="1"/>
      <c r="O151" s="15"/>
      <c r="P151" s="15"/>
      <c r="Q151" s="16">
        <v>5</v>
      </c>
      <c r="R151" s="6">
        <v>4</v>
      </c>
    </row>
    <row r="152" spans="1:18" ht="17" thickTop="1" thickBot="1" x14ac:dyDescent="0.25">
      <c r="A152" s="23">
        <v>24</v>
      </c>
      <c r="B152" s="18" t="s">
        <v>110</v>
      </c>
      <c r="C152" s="14" t="s">
        <v>33</v>
      </c>
      <c r="D152" s="15" t="s">
        <v>104</v>
      </c>
      <c r="E152" s="15" t="s">
        <v>102</v>
      </c>
      <c r="F152" s="16">
        <v>2</v>
      </c>
      <c r="G152" s="15">
        <v>1</v>
      </c>
      <c r="H152" s="17">
        <v>1</v>
      </c>
      <c r="I152" s="15">
        <v>0</v>
      </c>
      <c r="J152" s="15"/>
      <c r="K152" s="15">
        <v>18</v>
      </c>
      <c r="L152" s="1"/>
      <c r="M152" s="15">
        <v>17</v>
      </c>
      <c r="N152" s="1"/>
      <c r="O152" s="15">
        <v>5</v>
      </c>
      <c r="P152" s="15">
        <v>75</v>
      </c>
      <c r="Q152" s="16">
        <v>4</v>
      </c>
      <c r="R152" s="6">
        <v>4</v>
      </c>
    </row>
    <row r="153" spans="1:18" ht="17" thickTop="1" thickBot="1" x14ac:dyDescent="0.25">
      <c r="A153" s="18">
        <v>101</v>
      </c>
      <c r="B153" s="18" t="s">
        <v>110</v>
      </c>
      <c r="C153" s="14" t="s">
        <v>33</v>
      </c>
      <c r="D153" s="16" t="s">
        <v>103</v>
      </c>
      <c r="E153" s="15" t="s">
        <v>101</v>
      </c>
      <c r="F153" s="16">
        <v>1</v>
      </c>
      <c r="G153" s="15">
        <v>2</v>
      </c>
      <c r="H153" s="17">
        <v>1</v>
      </c>
      <c r="I153" s="15">
        <v>0</v>
      </c>
      <c r="J153" s="15"/>
      <c r="K153" s="15"/>
      <c r="L153" s="15">
        <v>15</v>
      </c>
      <c r="M153" s="15">
        <v>11</v>
      </c>
      <c r="N153" s="1"/>
      <c r="O153" s="15">
        <v>4</v>
      </c>
      <c r="P153" s="15">
        <v>180</v>
      </c>
      <c r="Q153" s="16">
        <v>4</v>
      </c>
      <c r="R153" s="6">
        <v>4</v>
      </c>
    </row>
    <row r="154" spans="1:18" ht="16" thickTop="1" x14ac:dyDescent="0.2"/>
  </sheetData>
  <autoFilter ref="A1:S153" xr:uid="{A4516AF5-0A64-4A40-9E6B-05207DD7B76C}"/>
  <sortState xmlns:xlrd2="http://schemas.microsoft.com/office/spreadsheetml/2017/richdata2" ref="A2:R154">
    <sortCondition ref="C1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154"/>
  <sheetViews>
    <sheetView zoomScaleNormal="100" workbookViewId="0">
      <selection activeCell="W3" sqref="W3:W129"/>
    </sheetView>
  </sheetViews>
  <sheetFormatPr baseColWidth="10" defaultColWidth="9.1640625" defaultRowHeight="15" x14ac:dyDescent="0.2"/>
  <cols>
    <col min="1" max="1" width="9.1640625" style="20"/>
    <col min="2" max="2" width="39.5" style="20" bestFit="1" customWidth="1"/>
    <col min="3" max="3" width="11.6640625" style="21" hidden="1" customWidth="1"/>
    <col min="4" max="4" width="10" style="20" bestFit="1" customWidth="1"/>
    <col min="5" max="5" width="11.5" style="20" bestFit="1" customWidth="1"/>
    <col min="6" max="6" width="9.1640625" style="20" hidden="1" customWidth="1"/>
    <col min="7" max="7" width="9.1640625" style="20" customWidth="1"/>
    <col min="8" max="16" width="9.1640625" style="20" hidden="1" customWidth="1"/>
    <col min="17" max="17" width="11.5" style="20" bestFit="1" customWidth="1"/>
    <col min="18" max="16384" width="9.1640625" style="20"/>
  </cols>
  <sheetData>
    <row r="1" spans="1:31" s="5" customFormat="1" thickTop="1" thickBot="1" x14ac:dyDescent="0.2">
      <c r="A1" s="4" t="s">
        <v>0</v>
      </c>
      <c r="B1" s="4" t="s">
        <v>107</v>
      </c>
      <c r="C1" s="4" t="s">
        <v>109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108</v>
      </c>
      <c r="Q1" s="4" t="s">
        <v>100</v>
      </c>
      <c r="T1" s="5" t="s">
        <v>105</v>
      </c>
      <c r="U1" s="5" t="s">
        <v>112</v>
      </c>
      <c r="V1" s="5" t="s">
        <v>113</v>
      </c>
      <c r="W1" s="5" t="s">
        <v>114</v>
      </c>
      <c r="X1" s="5" t="s">
        <v>115</v>
      </c>
      <c r="Y1" s="5" t="s">
        <v>115</v>
      </c>
      <c r="Z1" s="5" t="s">
        <v>116</v>
      </c>
      <c r="AA1" s="5" t="s">
        <v>117</v>
      </c>
      <c r="AB1" s="5" t="s">
        <v>118</v>
      </c>
      <c r="AD1" s="5" t="s">
        <v>146</v>
      </c>
      <c r="AE1" s="5" t="s">
        <v>147</v>
      </c>
    </row>
    <row r="2" spans="1:31" ht="17" hidden="1" thickTop="1" thickBot="1" x14ac:dyDescent="0.25">
      <c r="A2" s="1" t="b">
        <f>IF(AND('Subject Data'!$C103=$B2, 'Subject Data'!$D103=$D2,'Subject Data'!$E103=$E2, 'Subject Data'!$H103=$G2),'Subject Data'!A103)</f>
        <v>0</v>
      </c>
      <c r="B2" s="17" t="s">
        <v>34</v>
      </c>
      <c r="C2" s="18" t="s">
        <v>110</v>
      </c>
      <c r="D2" s="16" t="s">
        <v>103</v>
      </c>
      <c r="E2" s="15" t="s">
        <v>102</v>
      </c>
      <c r="F2" s="17">
        <v>2</v>
      </c>
      <c r="G2" s="17">
        <v>2</v>
      </c>
      <c r="H2" s="15">
        <v>0</v>
      </c>
      <c r="I2" s="15">
        <v>0</v>
      </c>
      <c r="J2" s="15">
        <v>1</v>
      </c>
      <c r="K2" s="15">
        <v>1</v>
      </c>
      <c r="L2" s="15">
        <v>1</v>
      </c>
      <c r="M2" s="15">
        <v>0</v>
      </c>
      <c r="N2" s="15">
        <v>1</v>
      </c>
      <c r="O2" s="1">
        <f>SUM(H2:N2)</f>
        <v>4</v>
      </c>
      <c r="P2" s="1">
        <v>7</v>
      </c>
      <c r="Q2" s="19">
        <f>O2/P2</f>
        <v>0.5714285714285714</v>
      </c>
      <c r="T2" s="20">
        <v>1</v>
      </c>
      <c r="U2" s="6">
        <f>IF(D2="cmdline",1,IF(D2="nametbl",2,3))</f>
        <v>2</v>
      </c>
      <c r="V2" s="6">
        <f>IF(E2="Review",1,IF(E2="Structural",2,3))</f>
        <v>3</v>
      </c>
      <c r="W2" s="6">
        <f>Q2*100</f>
        <v>57.142857142857139</v>
      </c>
      <c r="X2" s="6">
        <f>IF(G2=1,IF(U2=1,0,V1),IF(G2=2,IF(U2=2,0,V1),IF(G2=3,IF(U2=1,0,V1),IF(G2=4,IF(U2=2,0,V1)))))</f>
        <v>0</v>
      </c>
      <c r="Y2" s="6">
        <f>IF(X2="1-2",4,IF(X2="1-3",5,IF(X2="2-1",6,IF(X2="2-3",7,IF(X2="3-1",8,IF(X2="3-2",9,X2))))))</f>
        <v>0</v>
      </c>
      <c r="Z2" s="20" t="str">
        <f>CONCATENATE(U2,AB2)</f>
        <v>21</v>
      </c>
      <c r="AA2" s="6">
        <v>1</v>
      </c>
      <c r="AB2" s="25">
        <v>1</v>
      </c>
      <c r="AD2" s="20">
        <f>IF(AA2=1,4,IF(AA2=3,4,5))</f>
        <v>4</v>
      </c>
      <c r="AE2" s="20">
        <f>IF(AA2=1,15,IF(AA2=3,13,IF(AA2=2,17,18)))</f>
        <v>15</v>
      </c>
    </row>
    <row r="3" spans="1:31" ht="17" thickTop="1" thickBot="1" x14ac:dyDescent="0.25">
      <c r="A3" s="1" t="b">
        <f>IF(AND('Subject Data'!$C26=$B3, 'Subject Data'!$D26=$D3,'Subject Data'!$E26=$E3, 'Subject Data'!$H26=$G3),'Subject Data'!A26)</f>
        <v>0</v>
      </c>
      <c r="B3" s="17" t="s">
        <v>34</v>
      </c>
      <c r="C3" s="18" t="s">
        <v>110</v>
      </c>
      <c r="D3" s="15" t="s">
        <v>104</v>
      </c>
      <c r="E3" s="15" t="s">
        <v>101</v>
      </c>
      <c r="F3" s="17">
        <v>1</v>
      </c>
      <c r="G3" s="17">
        <v>2</v>
      </c>
      <c r="H3" s="15"/>
      <c r="I3" s="15">
        <v>1</v>
      </c>
      <c r="J3" s="15">
        <v>1</v>
      </c>
      <c r="K3" s="15">
        <v>1</v>
      </c>
      <c r="L3" s="15">
        <v>0</v>
      </c>
      <c r="M3" s="15">
        <v>1</v>
      </c>
      <c r="N3" s="15">
        <v>1</v>
      </c>
      <c r="O3" s="1">
        <f>SUM(H3:N3)</f>
        <v>5</v>
      </c>
      <c r="P3" s="1">
        <v>6</v>
      </c>
      <c r="Q3" s="19">
        <f>O3/P3</f>
        <v>0.83333333333333337</v>
      </c>
      <c r="T3" s="20">
        <v>1</v>
      </c>
      <c r="U3" s="6">
        <f>IF(D3="cmdline",1,IF(D3="nametbl",2,3))</f>
        <v>1</v>
      </c>
      <c r="V3" s="6">
        <f>IF(E3="Review",1,IF(E3="Structural",2,3))</f>
        <v>2</v>
      </c>
      <c r="W3" s="6">
        <f>Q3*100</f>
        <v>83.333333333333343</v>
      </c>
      <c r="X3" s="6">
        <f t="shared" ref="X3:X66" si="0">IF(G3=1,IF(U3=1,0,V2),IF(G3=2,IF(U3=2,0,V2),IF(G3=3,IF(U3=1,0,V2),IF(G3=4,IF(U3=2,0,V2)))))</f>
        <v>3</v>
      </c>
      <c r="Y3" s="6">
        <f>IF(X3="1-2",4,IF(X3="1-3",5,IF(X3="2-1",6,IF(X3="2-3",7,IF(X3="3-1",8,IF(X3="3-2",9,X3))))))</f>
        <v>3</v>
      </c>
      <c r="Z3" s="20" t="str">
        <f t="shared" ref="Z3:Z66" si="1">CONCATENATE(U3,AB3)</f>
        <v>12</v>
      </c>
      <c r="AA3" s="6">
        <v>1</v>
      </c>
      <c r="AB3" s="25">
        <v>2</v>
      </c>
      <c r="AD3" s="20">
        <f t="shared" ref="AD3:AD66" si="2">IF(AA3=1,4,IF(AA3=3,4,5))</f>
        <v>4</v>
      </c>
      <c r="AE3" s="20">
        <f t="shared" ref="AE3:AE66" si="3">IF(AA3=1,15,IF(AA3=3,13,IF(AA3=2,17,18)))</f>
        <v>15</v>
      </c>
    </row>
    <row r="4" spans="1:31" ht="17" thickTop="1" thickBot="1" x14ac:dyDescent="0.25">
      <c r="A4" s="1" t="b">
        <f>IF(AND('Subject Data'!$C65=$B4, 'Subject Data'!$D65=$D4,'Subject Data'!$E65=$E4, 'Subject Data'!$H65=$G4),'Subject Data'!A65)</f>
        <v>0</v>
      </c>
      <c r="B4" s="14" t="s">
        <v>73</v>
      </c>
      <c r="C4" s="18" t="s">
        <v>110</v>
      </c>
      <c r="D4" s="15" t="s">
        <v>104</v>
      </c>
      <c r="E4" s="15" t="s">
        <v>101</v>
      </c>
      <c r="F4" s="17">
        <v>1</v>
      </c>
      <c r="G4" s="17">
        <v>3</v>
      </c>
      <c r="H4" s="15"/>
      <c r="I4" s="15">
        <v>1</v>
      </c>
      <c r="J4" s="15">
        <v>1</v>
      </c>
      <c r="K4" s="15">
        <v>1</v>
      </c>
      <c r="L4" s="15">
        <v>0</v>
      </c>
      <c r="M4" s="15">
        <v>1</v>
      </c>
      <c r="N4" s="15">
        <v>1</v>
      </c>
      <c r="O4" s="1">
        <f>SUM(H4:N4)</f>
        <v>5</v>
      </c>
      <c r="P4" s="1">
        <v>6</v>
      </c>
      <c r="Q4" s="19">
        <f>O4/P4</f>
        <v>0.83333333333333337</v>
      </c>
      <c r="T4" s="20">
        <v>2</v>
      </c>
      <c r="U4" s="6">
        <f t="shared" ref="U4:U67" si="4">IF(D4="cmdline",1,IF(D4="nametbl",2,3))</f>
        <v>1</v>
      </c>
      <c r="V4" s="6">
        <f t="shared" ref="V4:V67" si="5">IF(E4="Review",1,IF(E4="Structural",2,3))</f>
        <v>2</v>
      </c>
      <c r="W4" s="6">
        <f t="shared" ref="W4:W67" si="6">Q4*100</f>
        <v>83.333333333333343</v>
      </c>
      <c r="X4" s="6">
        <f t="shared" si="0"/>
        <v>0</v>
      </c>
      <c r="Y4" s="6">
        <f t="shared" ref="Y4:Y67" si="7">IF(X4="1-2",4,IF(X4="1-3",5,IF(X4="2-1",6,IF(X4="2-3",7,IF(X4="3-1",8,IF(X4="3-2",9,X4))))))</f>
        <v>0</v>
      </c>
      <c r="Z4" s="20" t="str">
        <f t="shared" si="1"/>
        <v>11</v>
      </c>
      <c r="AA4" s="6">
        <v>1</v>
      </c>
      <c r="AB4" s="25">
        <v>1</v>
      </c>
      <c r="AD4" s="20">
        <f t="shared" si="2"/>
        <v>4</v>
      </c>
      <c r="AE4" s="20">
        <f t="shared" si="3"/>
        <v>15</v>
      </c>
    </row>
    <row r="5" spans="1:31" ht="17" hidden="1" thickTop="1" thickBot="1" x14ac:dyDescent="0.25">
      <c r="A5" s="1" t="b">
        <f>IF(AND('Subject Data'!$C139=$B5, 'Subject Data'!$D139=$D5,'Subject Data'!$E139=$E5, 'Subject Data'!$H139=$G5),'Subject Data'!A139)</f>
        <v>0</v>
      </c>
      <c r="B5" s="14" t="s">
        <v>73</v>
      </c>
      <c r="C5" s="18" t="s">
        <v>110</v>
      </c>
      <c r="D5" s="16" t="s">
        <v>103</v>
      </c>
      <c r="E5" s="15" t="s">
        <v>102</v>
      </c>
      <c r="F5" s="17">
        <v>2</v>
      </c>
      <c r="G5" s="17">
        <v>3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">
        <f>SUM(H5:N5)</f>
        <v>7</v>
      </c>
      <c r="P5" s="1">
        <v>7</v>
      </c>
      <c r="Q5" s="19">
        <f>O5/P5</f>
        <v>1</v>
      </c>
      <c r="T5" s="20">
        <v>2</v>
      </c>
      <c r="U5" s="6">
        <f t="shared" si="4"/>
        <v>2</v>
      </c>
      <c r="V5" s="6">
        <f t="shared" si="5"/>
        <v>3</v>
      </c>
      <c r="W5" s="6">
        <f t="shared" si="6"/>
        <v>100</v>
      </c>
      <c r="X5" s="6">
        <f t="shared" si="0"/>
        <v>2</v>
      </c>
      <c r="Y5" s="6">
        <f t="shared" si="7"/>
        <v>2</v>
      </c>
      <c r="Z5" s="20" t="str">
        <f t="shared" si="1"/>
        <v>22</v>
      </c>
      <c r="AA5" s="6">
        <v>1</v>
      </c>
      <c r="AB5" s="25">
        <v>2</v>
      </c>
      <c r="AD5" s="20">
        <f t="shared" si="2"/>
        <v>4</v>
      </c>
      <c r="AE5" s="20">
        <f t="shared" si="3"/>
        <v>15</v>
      </c>
    </row>
    <row r="6" spans="1:31" ht="17" hidden="1" thickTop="1" thickBot="1" x14ac:dyDescent="0.25">
      <c r="A6" s="1" t="b">
        <f>IF(AND('Subject Data'!$C140=$B6, 'Subject Data'!$D140=$D6,'Subject Data'!$E140=$E6, 'Subject Data'!$H140=$G6),'Subject Data'!A140)</f>
        <v>0</v>
      </c>
      <c r="B6" s="14" t="s">
        <v>74</v>
      </c>
      <c r="C6" s="18" t="s">
        <v>110</v>
      </c>
      <c r="D6" s="16" t="s">
        <v>103</v>
      </c>
      <c r="E6" s="15" t="s">
        <v>102</v>
      </c>
      <c r="F6" s="17">
        <v>2</v>
      </c>
      <c r="G6" s="17">
        <v>3</v>
      </c>
      <c r="H6" s="15">
        <v>0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">
        <f>SUM(H6:N6)</f>
        <v>6</v>
      </c>
      <c r="P6" s="1">
        <v>7</v>
      </c>
      <c r="Q6" s="19">
        <f>O6/P6</f>
        <v>0.8571428571428571</v>
      </c>
      <c r="T6" s="20">
        <v>3</v>
      </c>
      <c r="U6" s="6">
        <f>IF(D6="cmdline",1,IF(D6="nametbl",2,3))</f>
        <v>2</v>
      </c>
      <c r="V6" s="6">
        <f>IF(E6="Review",1,IF(E6="Structural",2,3))</f>
        <v>3</v>
      </c>
      <c r="W6" s="6">
        <f>Q6*100</f>
        <v>85.714285714285708</v>
      </c>
      <c r="X6" s="6">
        <f t="shared" si="0"/>
        <v>3</v>
      </c>
      <c r="Y6" s="6">
        <f>IF(X6="1-2",4,IF(X6="1-3",5,IF(X6="2-1",6,IF(X6="2-3",7,IF(X6="3-1",8,IF(X6="3-2",9,X6))))))</f>
        <v>3</v>
      </c>
      <c r="Z6" s="20" t="str">
        <f t="shared" si="1"/>
        <v>21</v>
      </c>
      <c r="AA6" s="6">
        <v>1</v>
      </c>
      <c r="AB6" s="25">
        <v>1</v>
      </c>
      <c r="AD6" s="20">
        <f t="shared" si="2"/>
        <v>4</v>
      </c>
      <c r="AE6" s="20">
        <f t="shared" si="3"/>
        <v>15</v>
      </c>
    </row>
    <row r="7" spans="1:31" ht="17" thickTop="1" thickBot="1" x14ac:dyDescent="0.25">
      <c r="A7" s="1" t="b">
        <f>IF(AND('Subject Data'!$C66=$B7, 'Subject Data'!$D66=$D7,'Subject Data'!$E66=$E7, 'Subject Data'!$H66=$G7),'Subject Data'!A66)</f>
        <v>0</v>
      </c>
      <c r="B7" s="14" t="s">
        <v>74</v>
      </c>
      <c r="C7" s="18" t="s">
        <v>110</v>
      </c>
      <c r="D7" s="15" t="s">
        <v>104</v>
      </c>
      <c r="E7" s="15" t="s">
        <v>101</v>
      </c>
      <c r="F7" s="17">
        <v>1</v>
      </c>
      <c r="G7" s="17">
        <v>3</v>
      </c>
      <c r="H7" s="15"/>
      <c r="I7" s="15">
        <v>1</v>
      </c>
      <c r="J7" s="15">
        <v>1</v>
      </c>
      <c r="K7" s="15">
        <v>1</v>
      </c>
      <c r="L7" s="15">
        <v>0</v>
      </c>
      <c r="M7" s="15">
        <v>1</v>
      </c>
      <c r="N7" s="15">
        <v>1</v>
      </c>
      <c r="O7" s="1">
        <f>SUM(H7:N7)</f>
        <v>5</v>
      </c>
      <c r="P7" s="1">
        <v>6</v>
      </c>
      <c r="Q7" s="19">
        <f>O7/P7</f>
        <v>0.83333333333333337</v>
      </c>
      <c r="T7" s="20">
        <v>3</v>
      </c>
      <c r="U7" s="6">
        <f t="shared" si="4"/>
        <v>1</v>
      </c>
      <c r="V7" s="6">
        <f t="shared" si="5"/>
        <v>2</v>
      </c>
      <c r="W7" s="6">
        <f t="shared" si="6"/>
        <v>83.333333333333343</v>
      </c>
      <c r="X7" s="6">
        <f t="shared" si="0"/>
        <v>0</v>
      </c>
      <c r="Y7" s="6">
        <f t="shared" si="7"/>
        <v>0</v>
      </c>
      <c r="Z7" s="20" t="str">
        <f t="shared" si="1"/>
        <v>12</v>
      </c>
      <c r="AA7" s="6">
        <v>1</v>
      </c>
      <c r="AB7" s="25">
        <v>2</v>
      </c>
      <c r="AD7" s="20">
        <f t="shared" si="2"/>
        <v>4</v>
      </c>
      <c r="AE7" s="20">
        <f t="shared" si="3"/>
        <v>15</v>
      </c>
    </row>
    <row r="8" spans="1:31" ht="17" hidden="1" thickTop="1" thickBot="1" x14ac:dyDescent="0.25">
      <c r="A8" s="1" t="b">
        <f>IF(AND('Subject Data'!$C104=$B8, 'Subject Data'!$D104=$D8,'Subject Data'!$E104=$E8, 'Subject Data'!$H104=$G8),'Subject Data'!A104)</f>
        <v>0</v>
      </c>
      <c r="B8" s="17" t="s">
        <v>35</v>
      </c>
      <c r="C8" s="18" t="s">
        <v>110</v>
      </c>
      <c r="D8" s="16" t="s">
        <v>103</v>
      </c>
      <c r="E8" s="15" t="s">
        <v>102</v>
      </c>
      <c r="F8" s="17">
        <v>2</v>
      </c>
      <c r="G8" s="17">
        <v>2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">
        <f>SUM(H8:N8)</f>
        <v>7</v>
      </c>
      <c r="P8" s="1">
        <v>7</v>
      </c>
      <c r="Q8" s="19">
        <f>O8/P8</f>
        <v>1</v>
      </c>
      <c r="T8" s="20">
        <v>4</v>
      </c>
      <c r="U8" s="6">
        <f>IF(D8="cmdline",1,IF(D8="nametbl",2,3))</f>
        <v>2</v>
      </c>
      <c r="V8" s="6">
        <f>IF(E8="Review",1,IF(E8="Structural",2,3))</f>
        <v>3</v>
      </c>
      <c r="W8" s="6">
        <f>Q8*100</f>
        <v>100</v>
      </c>
      <c r="X8" s="6">
        <f t="shared" si="0"/>
        <v>0</v>
      </c>
      <c r="Y8" s="6">
        <f>IF(X8="1-2",4,IF(X8="1-3",5,IF(X8="2-1",6,IF(X8="2-3",7,IF(X8="3-1",8,IF(X8="3-2",9,X8))))))</f>
        <v>0</v>
      </c>
      <c r="Z8" s="20" t="str">
        <f t="shared" si="1"/>
        <v>21</v>
      </c>
      <c r="AA8" s="6">
        <v>1</v>
      </c>
      <c r="AB8" s="25">
        <v>1</v>
      </c>
      <c r="AD8" s="20">
        <f t="shared" si="2"/>
        <v>4</v>
      </c>
      <c r="AE8" s="20">
        <f t="shared" si="3"/>
        <v>15</v>
      </c>
    </row>
    <row r="9" spans="1:31" ht="17" thickTop="1" thickBot="1" x14ac:dyDescent="0.25">
      <c r="A9" s="1" t="b">
        <f>IF(AND('Subject Data'!$C27=$B9, 'Subject Data'!$D27=$D9,'Subject Data'!$E27=$E9, 'Subject Data'!$H27=$G9),'Subject Data'!A27)</f>
        <v>0</v>
      </c>
      <c r="B9" s="17" t="s">
        <v>35</v>
      </c>
      <c r="C9" s="18" t="s">
        <v>110</v>
      </c>
      <c r="D9" s="15" t="s">
        <v>104</v>
      </c>
      <c r="E9" s="15" t="s">
        <v>101</v>
      </c>
      <c r="F9" s="17">
        <v>1</v>
      </c>
      <c r="G9" s="17">
        <v>2</v>
      </c>
      <c r="H9" s="15"/>
      <c r="I9" s="15">
        <v>1</v>
      </c>
      <c r="J9" s="15">
        <v>1</v>
      </c>
      <c r="K9" s="15">
        <v>1</v>
      </c>
      <c r="L9" s="15">
        <v>0</v>
      </c>
      <c r="M9" s="15">
        <v>1</v>
      </c>
      <c r="N9" s="15">
        <v>1</v>
      </c>
      <c r="O9" s="1">
        <f>SUM(H9:N9)</f>
        <v>5</v>
      </c>
      <c r="P9" s="1">
        <v>6</v>
      </c>
      <c r="Q9" s="19">
        <f>O9/P9</f>
        <v>0.83333333333333337</v>
      </c>
      <c r="T9" s="20">
        <v>4</v>
      </c>
      <c r="U9" s="6">
        <f t="shared" si="4"/>
        <v>1</v>
      </c>
      <c r="V9" s="6">
        <f t="shared" si="5"/>
        <v>2</v>
      </c>
      <c r="W9" s="6">
        <f t="shared" si="6"/>
        <v>83.333333333333343</v>
      </c>
      <c r="X9" s="6">
        <f t="shared" si="0"/>
        <v>3</v>
      </c>
      <c r="Y9" s="6">
        <f t="shared" si="7"/>
        <v>3</v>
      </c>
      <c r="Z9" s="20" t="str">
        <f t="shared" si="1"/>
        <v>12</v>
      </c>
      <c r="AA9" s="6">
        <v>1</v>
      </c>
      <c r="AB9" s="25">
        <v>2</v>
      </c>
      <c r="AD9" s="20">
        <f t="shared" si="2"/>
        <v>4</v>
      </c>
      <c r="AE9" s="20">
        <f t="shared" si="3"/>
        <v>15</v>
      </c>
    </row>
    <row r="10" spans="1:31" ht="17" hidden="1" thickTop="1" thickBot="1" x14ac:dyDescent="0.25">
      <c r="A10" s="1" t="b">
        <f>IF(AND('Subject Data'!$C141=$B10, 'Subject Data'!$D141=$D10,'Subject Data'!$E141=$E10, 'Subject Data'!$H141=$G10),'Subject Data'!A141)</f>
        <v>0</v>
      </c>
      <c r="B10" s="14" t="s">
        <v>75</v>
      </c>
      <c r="C10" s="18" t="s">
        <v>110</v>
      </c>
      <c r="D10" s="16" t="s">
        <v>103</v>
      </c>
      <c r="E10" s="15" t="s">
        <v>102</v>
      </c>
      <c r="F10" s="17">
        <v>2</v>
      </c>
      <c r="G10" s="17">
        <v>3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">
        <f>SUM(H10:N10)</f>
        <v>7</v>
      </c>
      <c r="P10" s="1">
        <v>7</v>
      </c>
      <c r="Q10" s="19">
        <f>O10/P10</f>
        <v>1</v>
      </c>
      <c r="T10" s="20">
        <v>5</v>
      </c>
      <c r="U10" s="6">
        <f>IF(D10="cmdline",1,IF(D10="nametbl",2,3))</f>
        <v>2</v>
      </c>
      <c r="V10" s="6">
        <f>IF(E10="Review",1,IF(E10="Structural",2,3))</f>
        <v>3</v>
      </c>
      <c r="W10" s="6">
        <f>Q10*100</f>
        <v>100</v>
      </c>
      <c r="X10" s="6">
        <f t="shared" si="0"/>
        <v>2</v>
      </c>
      <c r="Y10" s="6">
        <f>IF(X10="1-2",4,IF(X10="1-3",5,IF(X10="2-1",6,IF(X10="2-3",7,IF(X10="3-1",8,IF(X10="3-2",9,X10))))))</f>
        <v>2</v>
      </c>
      <c r="Z10" s="20" t="str">
        <f t="shared" si="1"/>
        <v>21</v>
      </c>
      <c r="AA10" s="6">
        <v>1</v>
      </c>
      <c r="AB10" s="25">
        <v>1</v>
      </c>
      <c r="AD10" s="20">
        <f t="shared" si="2"/>
        <v>4</v>
      </c>
      <c r="AE10" s="20">
        <f t="shared" si="3"/>
        <v>15</v>
      </c>
    </row>
    <row r="11" spans="1:31" ht="17" thickTop="1" thickBot="1" x14ac:dyDescent="0.25">
      <c r="A11" s="1" t="b">
        <f>IF(AND('Subject Data'!$C67=$B11, 'Subject Data'!$D67=$D11,'Subject Data'!$E67=$E11, 'Subject Data'!$H67=$G11),'Subject Data'!A67)</f>
        <v>0</v>
      </c>
      <c r="B11" s="14" t="s">
        <v>75</v>
      </c>
      <c r="C11" s="18" t="s">
        <v>110</v>
      </c>
      <c r="D11" s="15" t="s">
        <v>104</v>
      </c>
      <c r="E11" s="15" t="s">
        <v>101</v>
      </c>
      <c r="F11" s="17">
        <v>1</v>
      </c>
      <c r="G11" s="17">
        <v>3</v>
      </c>
      <c r="H11" s="15"/>
      <c r="I11" s="15">
        <v>1</v>
      </c>
      <c r="J11" s="15">
        <v>1</v>
      </c>
      <c r="K11" s="15">
        <v>1</v>
      </c>
      <c r="L11" s="15">
        <v>0</v>
      </c>
      <c r="M11" s="15">
        <v>1</v>
      </c>
      <c r="N11" s="15">
        <v>1</v>
      </c>
      <c r="O11" s="1">
        <f>SUM(H11:N11)</f>
        <v>5</v>
      </c>
      <c r="P11" s="1">
        <v>6</v>
      </c>
      <c r="Q11" s="19">
        <f>O11/P11</f>
        <v>0.83333333333333337</v>
      </c>
      <c r="T11" s="20">
        <v>5</v>
      </c>
      <c r="U11" s="6">
        <f t="shared" si="4"/>
        <v>1</v>
      </c>
      <c r="V11" s="6">
        <f t="shared" si="5"/>
        <v>2</v>
      </c>
      <c r="W11" s="6">
        <f t="shared" si="6"/>
        <v>83.333333333333343</v>
      </c>
      <c r="X11" s="6">
        <f t="shared" si="0"/>
        <v>0</v>
      </c>
      <c r="Y11" s="6">
        <f t="shared" si="7"/>
        <v>0</v>
      </c>
      <c r="Z11" s="20" t="str">
        <f t="shared" si="1"/>
        <v>12</v>
      </c>
      <c r="AA11" s="6">
        <v>1</v>
      </c>
      <c r="AB11" s="25">
        <v>2</v>
      </c>
      <c r="AD11" s="20">
        <f t="shared" si="2"/>
        <v>4</v>
      </c>
      <c r="AE11" s="20">
        <f t="shared" si="3"/>
        <v>15</v>
      </c>
    </row>
    <row r="12" spans="1:31" ht="17" hidden="1" thickTop="1" thickBot="1" x14ac:dyDescent="0.25">
      <c r="A12" s="1" t="b">
        <f>IF(AND('Subject Data'!$C105=$B12, 'Subject Data'!$D105=$D12,'Subject Data'!$E105=$E12, 'Subject Data'!$H105=$G12),'Subject Data'!A105)</f>
        <v>0</v>
      </c>
      <c r="B12" s="17" t="s">
        <v>36</v>
      </c>
      <c r="C12" s="18" t="s">
        <v>110</v>
      </c>
      <c r="D12" s="16" t="s">
        <v>103</v>
      </c>
      <c r="E12" s="15" t="s">
        <v>102</v>
      </c>
      <c r="F12" s="17">
        <v>2</v>
      </c>
      <c r="G12" s="17">
        <v>2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">
        <f>SUM(H12:N12)</f>
        <v>7</v>
      </c>
      <c r="P12" s="1">
        <v>7</v>
      </c>
      <c r="Q12" s="19">
        <f>O12/P12</f>
        <v>1</v>
      </c>
      <c r="T12" s="20">
        <v>6</v>
      </c>
      <c r="U12" s="6">
        <f>IF(D12="cmdline",1,IF(D12="nametbl",2,3))</f>
        <v>2</v>
      </c>
      <c r="V12" s="6">
        <f>IF(E12="Review",1,IF(E12="Structural",2,3))</f>
        <v>3</v>
      </c>
      <c r="W12" s="6">
        <f>Q12*100</f>
        <v>100</v>
      </c>
      <c r="X12" s="6">
        <f t="shared" si="0"/>
        <v>0</v>
      </c>
      <c r="Y12" s="6">
        <f>IF(X12="1-2",4,IF(X12="1-3",5,IF(X12="2-1",6,IF(X12="2-3",7,IF(X12="3-1",8,IF(X12="3-2",9,X12))))))</f>
        <v>0</v>
      </c>
      <c r="Z12" s="20" t="str">
        <f t="shared" si="1"/>
        <v>21</v>
      </c>
      <c r="AA12" s="6">
        <v>1</v>
      </c>
      <c r="AB12" s="25">
        <v>1</v>
      </c>
      <c r="AD12" s="20">
        <f t="shared" si="2"/>
        <v>4</v>
      </c>
      <c r="AE12" s="20">
        <f t="shared" si="3"/>
        <v>15</v>
      </c>
    </row>
    <row r="13" spans="1:31" ht="17" thickTop="1" thickBot="1" x14ac:dyDescent="0.25">
      <c r="A13" s="1" t="b">
        <f>IF(AND('Subject Data'!$C28=$B13, 'Subject Data'!$D28=$D13,'Subject Data'!$E28=$E13, 'Subject Data'!$H28=$G13),'Subject Data'!A28)</f>
        <v>0</v>
      </c>
      <c r="B13" s="17" t="s">
        <v>36</v>
      </c>
      <c r="C13" s="18" t="s">
        <v>110</v>
      </c>
      <c r="D13" s="15" t="s">
        <v>104</v>
      </c>
      <c r="E13" s="15" t="s">
        <v>101</v>
      </c>
      <c r="F13" s="17">
        <v>1</v>
      </c>
      <c r="G13" s="17">
        <v>2</v>
      </c>
      <c r="H13" s="15"/>
      <c r="I13" s="15">
        <v>1</v>
      </c>
      <c r="J13" s="15">
        <v>1</v>
      </c>
      <c r="K13" s="15">
        <v>1</v>
      </c>
      <c r="L13" s="15">
        <v>0</v>
      </c>
      <c r="M13" s="15">
        <v>1</v>
      </c>
      <c r="N13" s="15">
        <v>1</v>
      </c>
      <c r="O13" s="1">
        <f>SUM(H13:N13)</f>
        <v>5</v>
      </c>
      <c r="P13" s="1">
        <v>6</v>
      </c>
      <c r="Q13" s="19">
        <f>O13/P13</f>
        <v>0.83333333333333337</v>
      </c>
      <c r="T13" s="20">
        <v>6</v>
      </c>
      <c r="U13" s="6">
        <f t="shared" si="4"/>
        <v>1</v>
      </c>
      <c r="V13" s="6">
        <f t="shared" si="5"/>
        <v>2</v>
      </c>
      <c r="W13" s="6">
        <f t="shared" si="6"/>
        <v>83.333333333333343</v>
      </c>
      <c r="X13" s="6">
        <f t="shared" si="0"/>
        <v>3</v>
      </c>
      <c r="Y13" s="6">
        <f t="shared" si="7"/>
        <v>3</v>
      </c>
      <c r="Z13" s="20" t="str">
        <f t="shared" si="1"/>
        <v>12</v>
      </c>
      <c r="AA13" s="6">
        <v>1</v>
      </c>
      <c r="AB13" s="25">
        <v>2</v>
      </c>
      <c r="AD13" s="20">
        <f t="shared" si="2"/>
        <v>4</v>
      </c>
      <c r="AE13" s="20">
        <f t="shared" si="3"/>
        <v>15</v>
      </c>
    </row>
    <row r="14" spans="1:31" ht="17" hidden="1" thickTop="1" thickBot="1" x14ac:dyDescent="0.25">
      <c r="A14" s="1" t="b">
        <f>IF(AND('Subject Data'!$C106=$B14, 'Subject Data'!$D106=$D14,'Subject Data'!$E106=$E14, 'Subject Data'!$H106=$G14),'Subject Data'!A106)</f>
        <v>0</v>
      </c>
      <c r="B14" s="17" t="s">
        <v>37</v>
      </c>
      <c r="C14" s="18" t="s">
        <v>110</v>
      </c>
      <c r="D14" s="16" t="s">
        <v>103</v>
      </c>
      <c r="E14" s="15" t="s">
        <v>102</v>
      </c>
      <c r="F14" s="17">
        <v>2</v>
      </c>
      <c r="G14" s="17">
        <v>2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">
        <f>SUM(H14:N14)</f>
        <v>7</v>
      </c>
      <c r="P14" s="1">
        <v>7</v>
      </c>
      <c r="Q14" s="19">
        <f>O14/P14</f>
        <v>1</v>
      </c>
      <c r="T14" s="20">
        <v>7</v>
      </c>
      <c r="U14" s="6">
        <f>IF(D14="cmdline",1,IF(D14="nametbl",2,3))</f>
        <v>2</v>
      </c>
      <c r="V14" s="6">
        <f>IF(E14="Review",1,IF(E14="Structural",2,3))</f>
        <v>3</v>
      </c>
      <c r="W14" s="6">
        <f>Q14*100</f>
        <v>100</v>
      </c>
      <c r="X14" s="6">
        <f t="shared" si="0"/>
        <v>0</v>
      </c>
      <c r="Y14" s="6">
        <f>IF(X14="1-2",4,IF(X14="1-3",5,IF(X14="2-1",6,IF(X14="2-3",7,IF(X14="3-1",8,IF(X14="3-2",9,X14))))))</f>
        <v>0</v>
      </c>
      <c r="Z14" s="20" t="str">
        <f t="shared" si="1"/>
        <v>21</v>
      </c>
      <c r="AA14" s="6">
        <v>1</v>
      </c>
      <c r="AB14" s="25">
        <v>1</v>
      </c>
      <c r="AD14" s="20">
        <f t="shared" si="2"/>
        <v>4</v>
      </c>
      <c r="AE14" s="20">
        <f t="shared" si="3"/>
        <v>15</v>
      </c>
    </row>
    <row r="15" spans="1:31" ht="17" thickTop="1" thickBot="1" x14ac:dyDescent="0.25">
      <c r="A15" s="1" t="b">
        <f>IF(AND('Subject Data'!$C29=$B15, 'Subject Data'!$D29=$D15,'Subject Data'!$E29=$E15, 'Subject Data'!$H29=$G15),'Subject Data'!A29)</f>
        <v>0</v>
      </c>
      <c r="B15" s="17" t="s">
        <v>37</v>
      </c>
      <c r="C15" s="18" t="s">
        <v>110</v>
      </c>
      <c r="D15" s="15" t="s">
        <v>104</v>
      </c>
      <c r="E15" s="15" t="s">
        <v>101</v>
      </c>
      <c r="F15" s="17">
        <v>1</v>
      </c>
      <c r="G15" s="17">
        <v>2</v>
      </c>
      <c r="H15" s="15"/>
      <c r="I15" s="15">
        <v>1</v>
      </c>
      <c r="J15" s="15">
        <v>1</v>
      </c>
      <c r="K15" s="15">
        <v>1</v>
      </c>
      <c r="L15" s="15">
        <v>0</v>
      </c>
      <c r="M15" s="15">
        <v>1</v>
      </c>
      <c r="N15" s="15">
        <v>1</v>
      </c>
      <c r="O15" s="1">
        <f>SUM(H15:N15)</f>
        <v>5</v>
      </c>
      <c r="P15" s="1">
        <v>6</v>
      </c>
      <c r="Q15" s="19">
        <f>O15/P15</f>
        <v>0.83333333333333337</v>
      </c>
      <c r="T15" s="20">
        <v>7</v>
      </c>
      <c r="U15" s="6">
        <f t="shared" si="4"/>
        <v>1</v>
      </c>
      <c r="V15" s="6">
        <f t="shared" si="5"/>
        <v>2</v>
      </c>
      <c r="W15" s="6">
        <f t="shared" si="6"/>
        <v>83.333333333333343</v>
      </c>
      <c r="X15" s="6">
        <f t="shared" si="0"/>
        <v>3</v>
      </c>
      <c r="Y15" s="6">
        <f t="shared" si="7"/>
        <v>3</v>
      </c>
      <c r="Z15" s="20" t="str">
        <f t="shared" si="1"/>
        <v>12</v>
      </c>
      <c r="AA15" s="6">
        <v>1</v>
      </c>
      <c r="AB15" s="25">
        <v>2</v>
      </c>
      <c r="AD15" s="20">
        <f t="shared" si="2"/>
        <v>4</v>
      </c>
      <c r="AE15" s="20">
        <f t="shared" si="3"/>
        <v>15</v>
      </c>
    </row>
    <row r="16" spans="1:31" ht="17" thickTop="1" thickBot="1" x14ac:dyDescent="0.25">
      <c r="A16" s="1" t="b">
        <f>IF(AND('Subject Data'!$C2=$B16, 'Subject Data'!$D2=$D16,'Subject Data'!$E2=$E16, 'Subject Data'!$H2=$G16),'Subject Data'!A2)</f>
        <v>0</v>
      </c>
      <c r="B16" s="14" t="s">
        <v>10</v>
      </c>
      <c r="C16" s="18" t="s">
        <v>110</v>
      </c>
      <c r="D16" s="15" t="s">
        <v>104</v>
      </c>
      <c r="E16" s="15" t="s">
        <v>101</v>
      </c>
      <c r="F16" s="16">
        <v>1</v>
      </c>
      <c r="G16" s="17">
        <v>1</v>
      </c>
      <c r="H16" s="15"/>
      <c r="I16" s="15">
        <v>1</v>
      </c>
      <c r="J16" s="15">
        <v>1</v>
      </c>
      <c r="K16" s="15">
        <v>1</v>
      </c>
      <c r="L16" s="15">
        <v>0</v>
      </c>
      <c r="M16" s="15">
        <v>1</v>
      </c>
      <c r="N16" s="15">
        <v>1</v>
      </c>
      <c r="O16" s="1">
        <f>SUM(H16:N16)</f>
        <v>5</v>
      </c>
      <c r="P16" s="1">
        <v>6</v>
      </c>
      <c r="Q16" s="19">
        <f>O16/P16</f>
        <v>0.83333333333333337</v>
      </c>
      <c r="T16" s="20">
        <v>8</v>
      </c>
      <c r="U16" s="6">
        <f t="shared" si="4"/>
        <v>1</v>
      </c>
      <c r="V16" s="6">
        <f t="shared" si="5"/>
        <v>2</v>
      </c>
      <c r="W16" s="6">
        <f t="shared" si="6"/>
        <v>83.333333333333343</v>
      </c>
      <c r="X16" s="6">
        <f t="shared" si="0"/>
        <v>0</v>
      </c>
      <c r="Y16" s="6">
        <f t="shared" si="7"/>
        <v>0</v>
      </c>
      <c r="Z16" s="20" t="str">
        <f t="shared" si="1"/>
        <v>11</v>
      </c>
      <c r="AA16" s="6">
        <v>1</v>
      </c>
      <c r="AB16" s="25">
        <v>1</v>
      </c>
      <c r="AD16" s="20">
        <f t="shared" si="2"/>
        <v>4</v>
      </c>
      <c r="AE16" s="20">
        <f t="shared" si="3"/>
        <v>15</v>
      </c>
    </row>
    <row r="17" spans="1:31" ht="17" hidden="1" thickTop="1" thickBot="1" x14ac:dyDescent="0.25">
      <c r="A17" s="1" t="b">
        <f>IF(AND('Subject Data'!$C80=$B17, 'Subject Data'!$D80=$D17,'Subject Data'!$E80=$E17, 'Subject Data'!$H80=$G17),'Subject Data'!A80)</f>
        <v>0</v>
      </c>
      <c r="B17" s="14" t="s">
        <v>10</v>
      </c>
      <c r="C17" s="18" t="s">
        <v>110</v>
      </c>
      <c r="D17" s="16" t="s">
        <v>103</v>
      </c>
      <c r="E17" s="15" t="s">
        <v>102</v>
      </c>
      <c r="F17" s="16">
        <v>2</v>
      </c>
      <c r="G17" s="17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">
        <f>SUM(H17:N17)</f>
        <v>7</v>
      </c>
      <c r="P17" s="1">
        <v>7</v>
      </c>
      <c r="Q17" s="19">
        <f>O17/P17</f>
        <v>1</v>
      </c>
      <c r="T17" s="20">
        <v>8</v>
      </c>
      <c r="U17" s="6">
        <f t="shared" si="4"/>
        <v>2</v>
      </c>
      <c r="V17" s="6">
        <f t="shared" si="5"/>
        <v>3</v>
      </c>
      <c r="W17" s="6">
        <f t="shared" si="6"/>
        <v>100</v>
      </c>
      <c r="X17" s="6">
        <f t="shared" si="0"/>
        <v>2</v>
      </c>
      <c r="Y17" s="6">
        <f t="shared" si="7"/>
        <v>2</v>
      </c>
      <c r="Z17" s="20" t="str">
        <f t="shared" si="1"/>
        <v>22</v>
      </c>
      <c r="AA17" s="6">
        <v>1</v>
      </c>
      <c r="AB17" s="25">
        <v>2</v>
      </c>
      <c r="AD17" s="20">
        <f t="shared" si="2"/>
        <v>4</v>
      </c>
      <c r="AE17" s="20">
        <f t="shared" si="3"/>
        <v>15</v>
      </c>
    </row>
    <row r="18" spans="1:31" ht="17" thickTop="1" thickBot="1" x14ac:dyDescent="0.25">
      <c r="A18" s="1" t="b">
        <f>IF(AND('Subject Data'!$C54=$B18, 'Subject Data'!$D54=$D18,'Subject Data'!$E54=$E18, 'Subject Data'!$H54=$G18),'Subject Data'!A54)</f>
        <v>0</v>
      </c>
      <c r="B18" s="17" t="s">
        <v>62</v>
      </c>
      <c r="C18" s="18" t="s">
        <v>111</v>
      </c>
      <c r="D18" s="15" t="s">
        <v>104</v>
      </c>
      <c r="E18" s="15" t="s">
        <v>101</v>
      </c>
      <c r="F18" s="16">
        <v>1</v>
      </c>
      <c r="G18" s="17">
        <v>4</v>
      </c>
      <c r="H18" s="15"/>
      <c r="I18" s="15">
        <v>1</v>
      </c>
      <c r="J18" s="15">
        <v>1</v>
      </c>
      <c r="K18" s="15">
        <v>1</v>
      </c>
      <c r="L18" s="15">
        <v>0</v>
      </c>
      <c r="M18" s="15">
        <v>0</v>
      </c>
      <c r="N18" s="15">
        <v>0</v>
      </c>
      <c r="O18" s="1">
        <f>SUM(H18:N18)</f>
        <v>3</v>
      </c>
      <c r="P18" s="1">
        <v>6</v>
      </c>
      <c r="Q18" s="19">
        <f>O18/P18</f>
        <v>0.5</v>
      </c>
      <c r="T18" s="20">
        <v>9</v>
      </c>
      <c r="U18" s="6">
        <f t="shared" si="4"/>
        <v>1</v>
      </c>
      <c r="V18" s="6">
        <f t="shared" si="5"/>
        <v>2</v>
      </c>
      <c r="W18" s="6">
        <f t="shared" si="6"/>
        <v>50</v>
      </c>
      <c r="X18" s="6">
        <f t="shared" si="0"/>
        <v>3</v>
      </c>
      <c r="Y18" s="6">
        <f t="shared" si="7"/>
        <v>3</v>
      </c>
      <c r="Z18" s="20" t="str">
        <f t="shared" si="1"/>
        <v>11</v>
      </c>
      <c r="AA18" s="6">
        <v>1</v>
      </c>
      <c r="AB18" s="25">
        <v>1</v>
      </c>
      <c r="AD18" s="20">
        <f t="shared" si="2"/>
        <v>4</v>
      </c>
      <c r="AE18" s="20">
        <f t="shared" si="3"/>
        <v>15</v>
      </c>
    </row>
    <row r="19" spans="1:31" ht="17" hidden="1" thickTop="1" thickBot="1" x14ac:dyDescent="0.25">
      <c r="A19" s="1" t="b">
        <f>IF(AND('Subject Data'!$C129=$B19, 'Subject Data'!$D129=$D19,'Subject Data'!$E129=$E19, 'Subject Data'!$H129=$G19),'Subject Data'!A129)</f>
        <v>0</v>
      </c>
      <c r="B19" s="17" t="s">
        <v>62</v>
      </c>
      <c r="C19" s="18" t="s">
        <v>111</v>
      </c>
      <c r="D19" s="16" t="s">
        <v>103</v>
      </c>
      <c r="E19" s="15" t="s">
        <v>102</v>
      </c>
      <c r="F19" s="16">
        <v>2</v>
      </c>
      <c r="G19" s="17">
        <v>4</v>
      </c>
      <c r="H19" s="15">
        <v>0</v>
      </c>
      <c r="I19" s="15">
        <v>0</v>
      </c>
      <c r="J19" s="15">
        <v>1</v>
      </c>
      <c r="K19" s="15">
        <v>1</v>
      </c>
      <c r="L19" s="15">
        <v>1</v>
      </c>
      <c r="M19" s="15">
        <v>0</v>
      </c>
      <c r="N19" s="15">
        <v>0</v>
      </c>
      <c r="O19" s="1">
        <f>SUM(H19:N19)</f>
        <v>3</v>
      </c>
      <c r="P19" s="1">
        <v>7</v>
      </c>
      <c r="Q19" s="19">
        <f>O19/P19</f>
        <v>0.42857142857142855</v>
      </c>
      <c r="T19" s="20">
        <v>9</v>
      </c>
      <c r="U19" s="6">
        <f t="shared" si="4"/>
        <v>2</v>
      </c>
      <c r="V19" s="6">
        <f t="shared" si="5"/>
        <v>3</v>
      </c>
      <c r="W19" s="6">
        <f t="shared" si="6"/>
        <v>42.857142857142854</v>
      </c>
      <c r="X19" s="6">
        <f t="shared" si="0"/>
        <v>0</v>
      </c>
      <c r="Y19" s="6">
        <f t="shared" si="7"/>
        <v>0</v>
      </c>
      <c r="Z19" s="20" t="str">
        <f t="shared" si="1"/>
        <v>22</v>
      </c>
      <c r="AA19" s="6">
        <v>1</v>
      </c>
      <c r="AB19" s="25">
        <v>2</v>
      </c>
      <c r="AD19" s="20">
        <f t="shared" si="2"/>
        <v>4</v>
      </c>
      <c r="AE19" s="20">
        <f t="shared" si="3"/>
        <v>15</v>
      </c>
    </row>
    <row r="20" spans="1:31" ht="17" hidden="1" thickTop="1" thickBot="1" x14ac:dyDescent="0.25">
      <c r="A20" s="1" t="b">
        <f>IF(AND('Subject Data'!$C107=$B20, 'Subject Data'!$D107=$D20,'Subject Data'!$E107=$E20, 'Subject Data'!$H107=$G20),'Subject Data'!A107)</f>
        <v>0</v>
      </c>
      <c r="B20" s="17" t="s">
        <v>38</v>
      </c>
      <c r="C20" s="18" t="s">
        <v>110</v>
      </c>
      <c r="D20" s="16" t="s">
        <v>103</v>
      </c>
      <c r="E20" s="15" t="s">
        <v>102</v>
      </c>
      <c r="F20" s="17">
        <v>2</v>
      </c>
      <c r="G20" s="17">
        <v>2</v>
      </c>
      <c r="H20" s="15">
        <v>1</v>
      </c>
      <c r="I20" s="15">
        <v>1</v>
      </c>
      <c r="J20" s="15">
        <v>1</v>
      </c>
      <c r="K20" s="15">
        <v>1</v>
      </c>
      <c r="L20" s="15">
        <v>0</v>
      </c>
      <c r="M20" s="15">
        <v>1</v>
      </c>
      <c r="N20" s="15">
        <v>1</v>
      </c>
      <c r="O20" s="1">
        <f>SUM(H20:N20)</f>
        <v>6</v>
      </c>
      <c r="P20" s="1">
        <v>7</v>
      </c>
      <c r="Q20" s="19">
        <f>O20/P20</f>
        <v>0.8571428571428571</v>
      </c>
      <c r="T20" s="20">
        <v>10</v>
      </c>
      <c r="U20" s="6">
        <f>IF(D20="cmdline",1,IF(D20="nametbl",2,3))</f>
        <v>2</v>
      </c>
      <c r="V20" s="6">
        <f>IF(E20="Review",1,IF(E20="Structural",2,3))</f>
        <v>3</v>
      </c>
      <c r="W20" s="6">
        <f>Q20*100</f>
        <v>85.714285714285708</v>
      </c>
      <c r="X20" s="6">
        <f t="shared" si="0"/>
        <v>0</v>
      </c>
      <c r="Y20" s="6">
        <f>IF(X20="1-2",4,IF(X20="1-3",5,IF(X20="2-1",6,IF(X20="2-3",7,IF(X20="3-1",8,IF(X20="3-2",9,X20))))))</f>
        <v>0</v>
      </c>
      <c r="Z20" s="20" t="str">
        <f t="shared" si="1"/>
        <v>21</v>
      </c>
      <c r="AA20" s="6">
        <v>1</v>
      </c>
      <c r="AB20" s="25">
        <v>1</v>
      </c>
      <c r="AD20" s="20">
        <f t="shared" si="2"/>
        <v>4</v>
      </c>
      <c r="AE20" s="20">
        <f t="shared" si="3"/>
        <v>15</v>
      </c>
    </row>
    <row r="21" spans="1:31" ht="17" thickTop="1" thickBot="1" x14ac:dyDescent="0.25">
      <c r="A21" s="1" t="b">
        <f>IF(AND('Subject Data'!$C30=$B21, 'Subject Data'!$D30=$D21,'Subject Data'!$E30=$E21, 'Subject Data'!$H30=$G21),'Subject Data'!A30)</f>
        <v>0</v>
      </c>
      <c r="B21" s="17" t="s">
        <v>38</v>
      </c>
      <c r="C21" s="18" t="s">
        <v>110</v>
      </c>
      <c r="D21" s="15" t="s">
        <v>104</v>
      </c>
      <c r="E21" s="15" t="s">
        <v>101</v>
      </c>
      <c r="F21" s="17">
        <v>1</v>
      </c>
      <c r="G21" s="17">
        <v>2</v>
      </c>
      <c r="H21" s="15"/>
      <c r="I21" s="15">
        <v>1</v>
      </c>
      <c r="J21" s="15">
        <v>1</v>
      </c>
      <c r="K21" s="15">
        <v>1</v>
      </c>
      <c r="L21" s="15">
        <v>0</v>
      </c>
      <c r="M21" s="15">
        <v>1</v>
      </c>
      <c r="N21" s="15">
        <v>0</v>
      </c>
      <c r="O21" s="1">
        <f>SUM(H21:N21)</f>
        <v>4</v>
      </c>
      <c r="P21" s="1">
        <v>6</v>
      </c>
      <c r="Q21" s="19">
        <f>O21/P21</f>
        <v>0.66666666666666663</v>
      </c>
      <c r="T21" s="20">
        <v>10</v>
      </c>
      <c r="U21" s="6">
        <f t="shared" si="4"/>
        <v>1</v>
      </c>
      <c r="V21" s="6">
        <f t="shared" si="5"/>
        <v>2</v>
      </c>
      <c r="W21" s="6">
        <f t="shared" si="6"/>
        <v>66.666666666666657</v>
      </c>
      <c r="X21" s="6">
        <f t="shared" si="0"/>
        <v>3</v>
      </c>
      <c r="Y21" s="6">
        <f t="shared" si="7"/>
        <v>3</v>
      </c>
      <c r="Z21" s="20" t="str">
        <f t="shared" si="1"/>
        <v>12</v>
      </c>
      <c r="AA21" s="6">
        <v>1</v>
      </c>
      <c r="AB21" s="25">
        <v>2</v>
      </c>
      <c r="AD21" s="20">
        <f t="shared" si="2"/>
        <v>4</v>
      </c>
      <c r="AE21" s="20">
        <f t="shared" si="3"/>
        <v>15</v>
      </c>
    </row>
    <row r="22" spans="1:31" ht="17" thickTop="1" thickBot="1" x14ac:dyDescent="0.25">
      <c r="A22" s="1" t="b">
        <f>IF(AND('Subject Data'!$C55=$B22, 'Subject Data'!$D55=$D22,'Subject Data'!$E55=$E22, 'Subject Data'!$H55=$G22),'Subject Data'!A55)</f>
        <v>0</v>
      </c>
      <c r="B22" s="17" t="s">
        <v>63</v>
      </c>
      <c r="C22" s="18" t="s">
        <v>111</v>
      </c>
      <c r="D22" s="15" t="s">
        <v>104</v>
      </c>
      <c r="E22" s="15" t="s">
        <v>101</v>
      </c>
      <c r="F22" s="16">
        <v>1</v>
      </c>
      <c r="G22" s="17">
        <v>4</v>
      </c>
      <c r="H22" s="15"/>
      <c r="I22" s="15">
        <v>1</v>
      </c>
      <c r="J22" s="15">
        <v>1</v>
      </c>
      <c r="K22" s="15">
        <v>0</v>
      </c>
      <c r="L22" s="15">
        <v>0</v>
      </c>
      <c r="M22" s="15">
        <v>1</v>
      </c>
      <c r="N22" s="15">
        <v>1</v>
      </c>
      <c r="O22" s="1">
        <f>SUM(H22:N22)</f>
        <v>4</v>
      </c>
      <c r="P22" s="1">
        <v>6</v>
      </c>
      <c r="Q22" s="19">
        <f>O22/P22</f>
        <v>0.66666666666666663</v>
      </c>
      <c r="T22" s="20">
        <v>11</v>
      </c>
      <c r="U22" s="6">
        <f t="shared" si="4"/>
        <v>1</v>
      </c>
      <c r="V22" s="6">
        <f t="shared" si="5"/>
        <v>2</v>
      </c>
      <c r="W22" s="6">
        <f t="shared" si="6"/>
        <v>66.666666666666657</v>
      </c>
      <c r="X22" s="6">
        <f t="shared" si="0"/>
        <v>2</v>
      </c>
      <c r="Y22" s="6">
        <f t="shared" si="7"/>
        <v>2</v>
      </c>
      <c r="Z22" s="20" t="str">
        <f t="shared" si="1"/>
        <v>11</v>
      </c>
      <c r="AA22" s="6">
        <v>1</v>
      </c>
      <c r="AB22" s="25">
        <v>1</v>
      </c>
      <c r="AD22" s="20">
        <f t="shared" si="2"/>
        <v>4</v>
      </c>
      <c r="AE22" s="20">
        <f t="shared" si="3"/>
        <v>15</v>
      </c>
    </row>
    <row r="23" spans="1:31" ht="17" hidden="1" thickTop="1" thickBot="1" x14ac:dyDescent="0.25">
      <c r="A23" s="1" t="b">
        <f>IF(AND('Subject Data'!$C130=$B23, 'Subject Data'!$D130=$D23,'Subject Data'!$E130=$E23, 'Subject Data'!$H130=$G23),'Subject Data'!A130)</f>
        <v>0</v>
      </c>
      <c r="B23" s="17" t="s">
        <v>63</v>
      </c>
      <c r="C23" s="18" t="s">
        <v>111</v>
      </c>
      <c r="D23" s="16" t="s">
        <v>103</v>
      </c>
      <c r="E23" s="15" t="s">
        <v>102</v>
      </c>
      <c r="F23" s="16">
        <v>2</v>
      </c>
      <c r="G23" s="17">
        <v>4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">
        <f>SUM(H23:N23)</f>
        <v>0</v>
      </c>
      <c r="P23" s="1">
        <v>7</v>
      </c>
      <c r="Q23" s="19">
        <f>O23/P23</f>
        <v>0</v>
      </c>
      <c r="T23" s="20">
        <v>11</v>
      </c>
      <c r="U23" s="6">
        <f t="shared" si="4"/>
        <v>2</v>
      </c>
      <c r="V23" s="6">
        <f t="shared" si="5"/>
        <v>3</v>
      </c>
      <c r="W23" s="6">
        <f t="shared" si="6"/>
        <v>0</v>
      </c>
      <c r="X23" s="6">
        <f t="shared" si="0"/>
        <v>0</v>
      </c>
      <c r="Y23" s="6">
        <f t="shared" si="7"/>
        <v>0</v>
      </c>
      <c r="Z23" s="20" t="str">
        <f t="shared" si="1"/>
        <v>22</v>
      </c>
      <c r="AA23" s="6">
        <v>1</v>
      </c>
      <c r="AB23" s="25">
        <v>2</v>
      </c>
      <c r="AD23" s="20">
        <f t="shared" si="2"/>
        <v>4</v>
      </c>
      <c r="AE23" s="20">
        <f t="shared" si="3"/>
        <v>15</v>
      </c>
    </row>
    <row r="24" spans="1:31" ht="17" thickTop="1" thickBot="1" x14ac:dyDescent="0.25">
      <c r="A24" s="1" t="b">
        <f>IF(AND('Subject Data'!$C3=$B24, 'Subject Data'!$D3=$D24,'Subject Data'!$E3=$E24, 'Subject Data'!$H3=$G24),'Subject Data'!A3)</f>
        <v>0</v>
      </c>
      <c r="B24" s="14" t="s">
        <v>11</v>
      </c>
      <c r="C24" s="18" t="s">
        <v>110</v>
      </c>
      <c r="D24" s="15" t="s">
        <v>104</v>
      </c>
      <c r="E24" s="15" t="s">
        <v>101</v>
      </c>
      <c r="F24" s="16">
        <v>1</v>
      </c>
      <c r="G24" s="17">
        <v>1</v>
      </c>
      <c r="H24" s="15"/>
      <c r="I24" s="15">
        <v>0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1">
        <f>SUM(H24:N24)</f>
        <v>1</v>
      </c>
      <c r="P24" s="1">
        <v>6</v>
      </c>
      <c r="Q24" s="19">
        <f>O24/P24</f>
        <v>0.16666666666666666</v>
      </c>
      <c r="T24" s="20">
        <v>12</v>
      </c>
      <c r="U24" s="6">
        <f t="shared" si="4"/>
        <v>1</v>
      </c>
      <c r="V24" s="6">
        <f t="shared" si="5"/>
        <v>2</v>
      </c>
      <c r="W24" s="6">
        <f t="shared" si="6"/>
        <v>16.666666666666664</v>
      </c>
      <c r="X24" s="6">
        <f t="shared" si="0"/>
        <v>0</v>
      </c>
      <c r="Y24" s="6">
        <f t="shared" si="7"/>
        <v>0</v>
      </c>
      <c r="Z24" s="20" t="str">
        <f t="shared" si="1"/>
        <v>11</v>
      </c>
      <c r="AA24" s="6">
        <v>1</v>
      </c>
      <c r="AB24" s="25">
        <v>1</v>
      </c>
      <c r="AD24" s="20">
        <f t="shared" si="2"/>
        <v>4</v>
      </c>
      <c r="AE24" s="20">
        <f t="shared" si="3"/>
        <v>15</v>
      </c>
    </row>
    <row r="25" spans="1:31" ht="17" hidden="1" thickTop="1" thickBot="1" x14ac:dyDescent="0.25">
      <c r="A25" s="1" t="b">
        <f>IF(AND('Subject Data'!$C81=$B25, 'Subject Data'!$D81=$D25,'Subject Data'!$E81=$E25, 'Subject Data'!$H81=$G25),'Subject Data'!A81)</f>
        <v>0</v>
      </c>
      <c r="B25" s="14" t="s">
        <v>11</v>
      </c>
      <c r="C25" s="18" t="s">
        <v>110</v>
      </c>
      <c r="D25" s="16" t="s">
        <v>103</v>
      </c>
      <c r="E25" s="15" t="s">
        <v>102</v>
      </c>
      <c r="F25" s="16">
        <v>2</v>
      </c>
      <c r="G25" s="17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">
        <f>SUM(H25:N25)</f>
        <v>7</v>
      </c>
      <c r="P25" s="1">
        <v>7</v>
      </c>
      <c r="Q25" s="19">
        <f>O25/P25</f>
        <v>1</v>
      </c>
      <c r="T25" s="20">
        <v>12</v>
      </c>
      <c r="U25" s="6">
        <f t="shared" si="4"/>
        <v>2</v>
      </c>
      <c r="V25" s="6">
        <f t="shared" si="5"/>
        <v>3</v>
      </c>
      <c r="W25" s="6">
        <f t="shared" si="6"/>
        <v>100</v>
      </c>
      <c r="X25" s="6">
        <f t="shared" si="0"/>
        <v>2</v>
      </c>
      <c r="Y25" s="6">
        <f t="shared" si="7"/>
        <v>2</v>
      </c>
      <c r="Z25" s="20" t="str">
        <f t="shared" si="1"/>
        <v>22</v>
      </c>
      <c r="AA25" s="6">
        <v>1</v>
      </c>
      <c r="AB25" s="25">
        <v>2</v>
      </c>
      <c r="AD25" s="20">
        <f t="shared" si="2"/>
        <v>4</v>
      </c>
      <c r="AE25" s="20">
        <f t="shared" si="3"/>
        <v>15</v>
      </c>
    </row>
    <row r="26" spans="1:31" ht="17" thickTop="1" thickBot="1" x14ac:dyDescent="0.25">
      <c r="A26" s="1" t="b">
        <f>IF(AND('Subject Data'!$C4=$B26, 'Subject Data'!$D4=$D26,'Subject Data'!$E4=$E26, 'Subject Data'!$H4=$G26),'Subject Data'!A4)</f>
        <v>0</v>
      </c>
      <c r="B26" s="14" t="s">
        <v>12</v>
      </c>
      <c r="C26" s="18" t="s">
        <v>110</v>
      </c>
      <c r="D26" s="15" t="s">
        <v>104</v>
      </c>
      <c r="E26" s="15" t="s">
        <v>101</v>
      </c>
      <c r="F26" s="16">
        <v>1</v>
      </c>
      <c r="G26" s="17">
        <v>1</v>
      </c>
      <c r="H26" s="15"/>
      <c r="I26" s="15">
        <v>1</v>
      </c>
      <c r="J26" s="15">
        <v>1</v>
      </c>
      <c r="K26" s="15">
        <v>1</v>
      </c>
      <c r="L26" s="15">
        <v>0</v>
      </c>
      <c r="M26" s="15">
        <v>1</v>
      </c>
      <c r="N26" s="15">
        <v>1</v>
      </c>
      <c r="O26" s="1">
        <f>SUM(H26:N26)</f>
        <v>5</v>
      </c>
      <c r="P26" s="1">
        <v>6</v>
      </c>
      <c r="Q26" s="19">
        <f>O26/P26</f>
        <v>0.83333333333333337</v>
      </c>
      <c r="T26" s="20">
        <v>13</v>
      </c>
      <c r="U26" s="6">
        <f t="shared" si="4"/>
        <v>1</v>
      </c>
      <c r="V26" s="6">
        <f t="shared" si="5"/>
        <v>2</v>
      </c>
      <c r="W26" s="6">
        <f t="shared" si="6"/>
        <v>83.333333333333343</v>
      </c>
      <c r="X26" s="6">
        <f t="shared" si="0"/>
        <v>0</v>
      </c>
      <c r="Y26" s="6">
        <f t="shared" si="7"/>
        <v>0</v>
      </c>
      <c r="Z26" s="20" t="str">
        <f t="shared" si="1"/>
        <v>11</v>
      </c>
      <c r="AA26" s="6">
        <v>1</v>
      </c>
      <c r="AB26" s="25">
        <v>1</v>
      </c>
      <c r="AD26" s="20">
        <f t="shared" si="2"/>
        <v>4</v>
      </c>
      <c r="AE26" s="20">
        <f t="shared" si="3"/>
        <v>15</v>
      </c>
    </row>
    <row r="27" spans="1:31" ht="17" hidden="1" thickTop="1" thickBot="1" x14ac:dyDescent="0.25">
      <c r="A27" s="1" t="b">
        <f>IF(AND('Subject Data'!$C82=$B27, 'Subject Data'!$D82=$D27,'Subject Data'!$E82=$E27, 'Subject Data'!$H82=$G27),'Subject Data'!A82)</f>
        <v>0</v>
      </c>
      <c r="B27" s="14" t="s">
        <v>12</v>
      </c>
      <c r="C27" s="18" t="s">
        <v>110</v>
      </c>
      <c r="D27" s="16" t="s">
        <v>103</v>
      </c>
      <c r="E27" s="15" t="s">
        <v>102</v>
      </c>
      <c r="F27" s="16">
        <v>2</v>
      </c>
      <c r="G27" s="17">
        <v>1</v>
      </c>
      <c r="H27" s="15">
        <v>1</v>
      </c>
      <c r="I27" s="15">
        <v>1</v>
      </c>
      <c r="J27" s="15">
        <v>1</v>
      </c>
      <c r="K27" s="15">
        <v>1</v>
      </c>
      <c r="L27" s="15">
        <v>0</v>
      </c>
      <c r="M27" s="15">
        <v>1</v>
      </c>
      <c r="N27" s="15">
        <v>1</v>
      </c>
      <c r="O27" s="1">
        <f>SUM(H27:N27)</f>
        <v>6</v>
      </c>
      <c r="P27" s="1">
        <v>7</v>
      </c>
      <c r="Q27" s="19">
        <f>O27/P27</f>
        <v>0.8571428571428571</v>
      </c>
      <c r="T27" s="20">
        <v>13</v>
      </c>
      <c r="U27" s="6">
        <f t="shared" si="4"/>
        <v>2</v>
      </c>
      <c r="V27" s="6">
        <f t="shared" si="5"/>
        <v>3</v>
      </c>
      <c r="W27" s="6">
        <f t="shared" si="6"/>
        <v>85.714285714285708</v>
      </c>
      <c r="X27" s="6">
        <f t="shared" si="0"/>
        <v>2</v>
      </c>
      <c r="Y27" s="6">
        <f t="shared" si="7"/>
        <v>2</v>
      </c>
      <c r="Z27" s="20" t="str">
        <f t="shared" si="1"/>
        <v>22</v>
      </c>
      <c r="AA27" s="6">
        <v>1</v>
      </c>
      <c r="AB27" s="25">
        <v>2</v>
      </c>
      <c r="AD27" s="20">
        <f t="shared" si="2"/>
        <v>4</v>
      </c>
      <c r="AE27" s="20">
        <f t="shared" si="3"/>
        <v>15</v>
      </c>
    </row>
    <row r="28" spans="1:31" ht="17" thickTop="1" thickBot="1" x14ac:dyDescent="0.25">
      <c r="A28" s="1" t="b">
        <f>IF(AND('Subject Data'!$C5=$B28, 'Subject Data'!$D5=$D28,'Subject Data'!$E5=$E28, 'Subject Data'!$H5=$G28),'Subject Data'!A5)</f>
        <v>0</v>
      </c>
      <c r="B28" s="14" t="s">
        <v>13</v>
      </c>
      <c r="C28" s="18" t="s">
        <v>110</v>
      </c>
      <c r="D28" s="15" t="s">
        <v>104</v>
      </c>
      <c r="E28" s="15" t="s">
        <v>101</v>
      </c>
      <c r="F28" s="16">
        <v>1</v>
      </c>
      <c r="G28" s="17">
        <v>1</v>
      </c>
      <c r="H28" s="15"/>
      <c r="I28" s="15">
        <v>1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">
        <f>SUM(H28:N28)</f>
        <v>1</v>
      </c>
      <c r="P28" s="1">
        <v>6</v>
      </c>
      <c r="Q28" s="19">
        <f>O28/P28</f>
        <v>0.16666666666666666</v>
      </c>
      <c r="T28" s="20">
        <v>14</v>
      </c>
      <c r="U28" s="6">
        <f t="shared" si="4"/>
        <v>1</v>
      </c>
      <c r="V28" s="6">
        <f t="shared" si="5"/>
        <v>2</v>
      </c>
      <c r="W28" s="6">
        <f t="shared" si="6"/>
        <v>16.666666666666664</v>
      </c>
      <c r="X28" s="6">
        <f t="shared" si="0"/>
        <v>0</v>
      </c>
      <c r="Y28" s="6">
        <f t="shared" si="7"/>
        <v>0</v>
      </c>
      <c r="Z28" s="20" t="str">
        <f t="shared" si="1"/>
        <v>11</v>
      </c>
      <c r="AA28" s="6">
        <v>1</v>
      </c>
      <c r="AB28" s="25">
        <v>1</v>
      </c>
      <c r="AD28" s="20">
        <f t="shared" si="2"/>
        <v>4</v>
      </c>
      <c r="AE28" s="20">
        <f t="shared" si="3"/>
        <v>15</v>
      </c>
    </row>
    <row r="29" spans="1:31" ht="17" hidden="1" thickTop="1" thickBot="1" x14ac:dyDescent="0.25">
      <c r="A29" s="1" t="b">
        <f>IF(AND('Subject Data'!$C108=$B29, 'Subject Data'!$D108=$D29,'Subject Data'!$E108=$E29, 'Subject Data'!$H108=$G29),'Subject Data'!A108)</f>
        <v>0</v>
      </c>
      <c r="B29" s="17" t="s">
        <v>39</v>
      </c>
      <c r="C29" s="18" t="s">
        <v>110</v>
      </c>
      <c r="D29" s="16" t="s">
        <v>103</v>
      </c>
      <c r="E29" s="15" t="s">
        <v>102</v>
      </c>
      <c r="F29" s="17">
        <v>2</v>
      </c>
      <c r="G29" s="17">
        <v>2</v>
      </c>
      <c r="H29" s="15">
        <v>1</v>
      </c>
      <c r="I29" s="15">
        <v>0</v>
      </c>
      <c r="J29" s="15">
        <v>1</v>
      </c>
      <c r="K29" s="15">
        <v>1</v>
      </c>
      <c r="L29" s="15">
        <v>1</v>
      </c>
      <c r="M29" s="15">
        <v>0</v>
      </c>
      <c r="N29" s="15">
        <v>1</v>
      </c>
      <c r="O29" s="1">
        <f>SUM(H29:N29)</f>
        <v>5</v>
      </c>
      <c r="P29" s="1">
        <v>7</v>
      </c>
      <c r="Q29" s="19">
        <f>O29/P29</f>
        <v>0.7142857142857143</v>
      </c>
      <c r="T29" s="20">
        <v>15</v>
      </c>
      <c r="U29" s="6">
        <f>IF(D29="cmdline",1,IF(D29="nametbl",2,3))</f>
        <v>2</v>
      </c>
      <c r="V29" s="6">
        <f>IF(E29="Review",1,IF(E29="Structural",2,3))</f>
        <v>3</v>
      </c>
      <c r="W29" s="6">
        <f>Q29*100</f>
        <v>71.428571428571431</v>
      </c>
      <c r="X29" s="6">
        <f t="shared" si="0"/>
        <v>0</v>
      </c>
      <c r="Y29" s="6">
        <f>IF(X29="1-2",4,IF(X29="1-3",5,IF(X29="2-1",6,IF(X29="2-3",7,IF(X29="3-1",8,IF(X29="3-2",9,X29))))))</f>
        <v>0</v>
      </c>
      <c r="Z29" s="20" t="str">
        <f t="shared" si="1"/>
        <v>21</v>
      </c>
      <c r="AA29" s="6">
        <v>1</v>
      </c>
      <c r="AB29" s="25">
        <v>1</v>
      </c>
      <c r="AD29" s="20">
        <f t="shared" si="2"/>
        <v>4</v>
      </c>
      <c r="AE29" s="20">
        <f t="shared" si="3"/>
        <v>15</v>
      </c>
    </row>
    <row r="30" spans="1:31" ht="17" thickTop="1" thickBot="1" x14ac:dyDescent="0.25">
      <c r="A30" s="1" t="b">
        <f>IF(AND('Subject Data'!$C31=$B30, 'Subject Data'!$D31=$D30,'Subject Data'!$E31=$E30, 'Subject Data'!$H31=$G30),'Subject Data'!A31)</f>
        <v>0</v>
      </c>
      <c r="B30" s="17" t="s">
        <v>39</v>
      </c>
      <c r="C30" s="18" t="s">
        <v>110</v>
      </c>
      <c r="D30" s="15" t="s">
        <v>104</v>
      </c>
      <c r="E30" s="15" t="s">
        <v>101</v>
      </c>
      <c r="F30" s="17">
        <v>1</v>
      </c>
      <c r="G30" s="17">
        <v>2</v>
      </c>
      <c r="H30" s="15"/>
      <c r="I30" s="15">
        <v>0</v>
      </c>
      <c r="J30" s="15">
        <v>1</v>
      </c>
      <c r="K30" s="15">
        <v>0</v>
      </c>
      <c r="L30" s="15">
        <v>0</v>
      </c>
      <c r="M30" s="15">
        <v>0</v>
      </c>
      <c r="N30" s="15">
        <v>0</v>
      </c>
      <c r="O30" s="1">
        <f>SUM(H30:N30)</f>
        <v>1</v>
      </c>
      <c r="P30" s="1">
        <v>6</v>
      </c>
      <c r="Q30" s="19">
        <f>O30/P30</f>
        <v>0.16666666666666666</v>
      </c>
      <c r="T30" s="20">
        <v>15</v>
      </c>
      <c r="U30" s="6">
        <f t="shared" si="4"/>
        <v>1</v>
      </c>
      <c r="V30" s="6">
        <f t="shared" si="5"/>
        <v>2</v>
      </c>
      <c r="W30" s="6">
        <f t="shared" si="6"/>
        <v>16.666666666666664</v>
      </c>
      <c r="X30" s="6">
        <f t="shared" si="0"/>
        <v>3</v>
      </c>
      <c r="Y30" s="6">
        <f t="shared" si="7"/>
        <v>3</v>
      </c>
      <c r="Z30" s="20" t="str">
        <f t="shared" si="1"/>
        <v>12</v>
      </c>
      <c r="AA30" s="6">
        <v>1</v>
      </c>
      <c r="AB30" s="25">
        <v>2</v>
      </c>
      <c r="AD30" s="20">
        <f t="shared" si="2"/>
        <v>4</v>
      </c>
      <c r="AE30" s="20">
        <f t="shared" si="3"/>
        <v>15</v>
      </c>
    </row>
    <row r="31" spans="1:31" ht="17" hidden="1" thickTop="1" thickBot="1" x14ac:dyDescent="0.25">
      <c r="A31" s="1" t="b">
        <f>IF(AND('Subject Data'!$C68=$B31, 'Subject Data'!$D68=$D31,'Subject Data'!$E68=$E31, 'Subject Data'!$H68=$G31),'Subject Data'!A68)</f>
        <v>0</v>
      </c>
      <c r="B31" s="14" t="s">
        <v>76</v>
      </c>
      <c r="C31" s="18" t="s">
        <v>110</v>
      </c>
      <c r="D31" s="16" t="s">
        <v>103</v>
      </c>
      <c r="E31" s="15" t="s">
        <v>101</v>
      </c>
      <c r="F31" s="16">
        <v>2</v>
      </c>
      <c r="G31" s="17">
        <v>3</v>
      </c>
      <c r="H31" s="15">
        <v>1</v>
      </c>
      <c r="I31" s="15">
        <v>0</v>
      </c>
      <c r="J31" s="15">
        <v>1</v>
      </c>
      <c r="K31" s="15">
        <v>1</v>
      </c>
      <c r="L31" s="15">
        <v>1</v>
      </c>
      <c r="M31" s="15">
        <v>0</v>
      </c>
      <c r="N31" s="15">
        <v>1</v>
      </c>
      <c r="O31" s="1">
        <f>SUM(H31:N31)</f>
        <v>5</v>
      </c>
      <c r="P31" s="1">
        <v>7</v>
      </c>
      <c r="Q31" s="19">
        <f>O31/P31</f>
        <v>0.7142857142857143</v>
      </c>
      <c r="T31" s="20">
        <v>16</v>
      </c>
      <c r="U31" s="6">
        <f t="shared" si="4"/>
        <v>2</v>
      </c>
      <c r="V31" s="6">
        <f t="shared" si="5"/>
        <v>2</v>
      </c>
      <c r="W31" s="6">
        <f t="shared" si="6"/>
        <v>71.428571428571431</v>
      </c>
      <c r="X31" s="6">
        <f t="shared" si="0"/>
        <v>2</v>
      </c>
      <c r="Y31" s="6">
        <f t="shared" si="7"/>
        <v>2</v>
      </c>
      <c r="Z31" s="20" t="str">
        <f t="shared" si="1"/>
        <v>21</v>
      </c>
      <c r="AA31" s="6">
        <v>3</v>
      </c>
      <c r="AB31" s="25">
        <v>1</v>
      </c>
      <c r="AD31" s="20">
        <f t="shared" si="2"/>
        <v>4</v>
      </c>
      <c r="AE31" s="20">
        <f t="shared" si="3"/>
        <v>13</v>
      </c>
    </row>
    <row r="32" spans="1:31" ht="17" hidden="1" thickTop="1" thickBot="1" x14ac:dyDescent="0.25">
      <c r="A32" s="1" t="b">
        <f>IF(AND('Subject Data'!$C142=$B32, 'Subject Data'!$D142=$D32,'Subject Data'!$E142=$E32, 'Subject Data'!$H142=$G32),'Subject Data'!A142)</f>
        <v>0</v>
      </c>
      <c r="B32" s="14" t="s">
        <v>76</v>
      </c>
      <c r="C32" s="18" t="s">
        <v>110</v>
      </c>
      <c r="D32" s="15" t="s">
        <v>104</v>
      </c>
      <c r="E32" s="15" t="s">
        <v>102</v>
      </c>
      <c r="F32" s="16">
        <v>1</v>
      </c>
      <c r="G32" s="17">
        <v>3</v>
      </c>
      <c r="H32" s="15"/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">
        <f>SUM(H32:N32)</f>
        <v>6</v>
      </c>
      <c r="P32" s="1">
        <v>6</v>
      </c>
      <c r="Q32" s="19">
        <f>O32/P32</f>
        <v>1</v>
      </c>
      <c r="T32" s="20">
        <v>16</v>
      </c>
      <c r="U32" s="6">
        <f t="shared" si="4"/>
        <v>1</v>
      </c>
      <c r="V32" s="6">
        <f t="shared" si="5"/>
        <v>3</v>
      </c>
      <c r="W32" s="6">
        <f t="shared" si="6"/>
        <v>100</v>
      </c>
      <c r="X32" s="6">
        <f t="shared" si="0"/>
        <v>0</v>
      </c>
      <c r="Y32" s="6">
        <f t="shared" si="7"/>
        <v>0</v>
      </c>
      <c r="Z32" s="20" t="str">
        <f t="shared" si="1"/>
        <v>12</v>
      </c>
      <c r="AA32" s="6">
        <v>3</v>
      </c>
      <c r="AB32" s="25">
        <v>2</v>
      </c>
      <c r="AD32" s="20">
        <f t="shared" si="2"/>
        <v>4</v>
      </c>
      <c r="AE32" s="20">
        <f t="shared" si="3"/>
        <v>13</v>
      </c>
    </row>
    <row r="33" spans="1:31" ht="17" thickTop="1" thickBot="1" x14ac:dyDescent="0.25">
      <c r="A33" s="1" t="b">
        <f>IF(AND('Subject Data'!$C6=$B33, 'Subject Data'!$D6=$D33,'Subject Data'!$E6=$E33, 'Subject Data'!$H6=$G33),'Subject Data'!A6)</f>
        <v>0</v>
      </c>
      <c r="B33" s="14" t="s">
        <v>14</v>
      </c>
      <c r="C33" s="18" t="s">
        <v>110</v>
      </c>
      <c r="D33" s="15" t="s">
        <v>104</v>
      </c>
      <c r="E33" s="15" t="s">
        <v>101</v>
      </c>
      <c r="F33" s="16">
        <v>1</v>
      </c>
      <c r="G33" s="17">
        <v>1</v>
      </c>
      <c r="H33" s="15"/>
      <c r="I33" s="15">
        <v>1</v>
      </c>
      <c r="J33" s="15">
        <v>1</v>
      </c>
      <c r="K33" s="15">
        <v>1</v>
      </c>
      <c r="L33" s="15">
        <v>0</v>
      </c>
      <c r="M33" s="15">
        <v>1</v>
      </c>
      <c r="N33" s="15">
        <v>1</v>
      </c>
      <c r="O33" s="1">
        <f>SUM(H33:N33)</f>
        <v>5</v>
      </c>
      <c r="P33" s="1">
        <v>6</v>
      </c>
      <c r="Q33" s="19">
        <f>O33/P33</f>
        <v>0.83333333333333337</v>
      </c>
      <c r="T33" s="20">
        <v>17</v>
      </c>
      <c r="U33" s="6">
        <f t="shared" si="4"/>
        <v>1</v>
      </c>
      <c r="V33" s="6">
        <f t="shared" si="5"/>
        <v>2</v>
      </c>
      <c r="W33" s="6">
        <f t="shared" si="6"/>
        <v>83.333333333333343</v>
      </c>
      <c r="X33" s="6">
        <f t="shared" si="0"/>
        <v>0</v>
      </c>
      <c r="Y33" s="6">
        <f t="shared" si="7"/>
        <v>0</v>
      </c>
      <c r="Z33" s="20" t="str">
        <f t="shared" si="1"/>
        <v>11</v>
      </c>
      <c r="AA33" s="6">
        <v>1</v>
      </c>
      <c r="AB33" s="25">
        <v>1</v>
      </c>
      <c r="AD33" s="20">
        <f t="shared" si="2"/>
        <v>4</v>
      </c>
      <c r="AE33" s="20">
        <f t="shared" si="3"/>
        <v>15</v>
      </c>
    </row>
    <row r="34" spans="1:31" ht="17" hidden="1" thickTop="1" thickBot="1" x14ac:dyDescent="0.25">
      <c r="A34" s="1" t="b">
        <f>IF(AND('Subject Data'!$C83=$B34, 'Subject Data'!$D83=$D34,'Subject Data'!$E83=$E34, 'Subject Data'!$H83=$G34),'Subject Data'!A83)</f>
        <v>0</v>
      </c>
      <c r="B34" s="14" t="s">
        <v>14</v>
      </c>
      <c r="C34" s="18" t="s">
        <v>110</v>
      </c>
      <c r="D34" s="16" t="s">
        <v>103</v>
      </c>
      <c r="E34" s="15" t="s">
        <v>102</v>
      </c>
      <c r="F34" s="16">
        <v>2</v>
      </c>
      <c r="G34" s="17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">
        <f>SUM(H34:N34)</f>
        <v>7</v>
      </c>
      <c r="P34" s="1">
        <v>7</v>
      </c>
      <c r="Q34" s="19">
        <f>O34/P34</f>
        <v>1</v>
      </c>
      <c r="T34" s="20">
        <v>17</v>
      </c>
      <c r="U34" s="6">
        <f t="shared" si="4"/>
        <v>2</v>
      </c>
      <c r="V34" s="6">
        <f t="shared" si="5"/>
        <v>3</v>
      </c>
      <c r="W34" s="6">
        <f t="shared" si="6"/>
        <v>100</v>
      </c>
      <c r="X34" s="6">
        <f t="shared" si="0"/>
        <v>2</v>
      </c>
      <c r="Y34" s="6">
        <f t="shared" si="7"/>
        <v>2</v>
      </c>
      <c r="Z34" s="20" t="str">
        <f t="shared" si="1"/>
        <v>22</v>
      </c>
      <c r="AA34" s="6">
        <v>1</v>
      </c>
      <c r="AB34" s="25">
        <v>2</v>
      </c>
      <c r="AD34" s="20">
        <f t="shared" si="2"/>
        <v>4</v>
      </c>
      <c r="AE34" s="20">
        <f t="shared" si="3"/>
        <v>15</v>
      </c>
    </row>
    <row r="35" spans="1:31" ht="17" hidden="1" thickTop="1" thickBot="1" x14ac:dyDescent="0.25">
      <c r="A35" s="1" t="b">
        <f>IF(AND('Subject Data'!$C131=$B35, 'Subject Data'!$D131=$D35,'Subject Data'!$E131=$E35, 'Subject Data'!$H131=$G35),'Subject Data'!A131)</f>
        <v>0</v>
      </c>
      <c r="B35" s="17" t="s">
        <v>64</v>
      </c>
      <c r="C35" s="18" t="s">
        <v>111</v>
      </c>
      <c r="D35" s="15" t="s">
        <v>104</v>
      </c>
      <c r="E35" s="15" t="s">
        <v>102</v>
      </c>
      <c r="F35" s="17">
        <v>1</v>
      </c>
      <c r="G35" s="17">
        <v>4</v>
      </c>
      <c r="H35" s="15"/>
      <c r="I35" s="15">
        <v>1</v>
      </c>
      <c r="J35" s="15">
        <v>1</v>
      </c>
      <c r="K35" s="15">
        <v>0</v>
      </c>
      <c r="L35" s="15">
        <v>0</v>
      </c>
      <c r="M35" s="15">
        <v>1</v>
      </c>
      <c r="N35" s="15">
        <v>1</v>
      </c>
      <c r="O35" s="1">
        <f>SUM(H35:N35)</f>
        <v>4</v>
      </c>
      <c r="P35" s="1">
        <v>6</v>
      </c>
      <c r="Q35" s="19">
        <f>O35/P35</f>
        <v>0.66666666666666663</v>
      </c>
      <c r="T35" s="20">
        <v>18</v>
      </c>
      <c r="U35" s="6">
        <f>IF(D35="cmdline",1,IF(D35="nametbl",2,3))</f>
        <v>1</v>
      </c>
      <c r="V35" s="6">
        <f>IF(E35="Review",1,IF(E35="Structural",2,3))</f>
        <v>3</v>
      </c>
      <c r="W35" s="6">
        <f>Q35*100</f>
        <v>66.666666666666657</v>
      </c>
      <c r="X35" s="6">
        <f t="shared" si="0"/>
        <v>3</v>
      </c>
      <c r="Y35" s="6">
        <f>IF(X35="1-2",4,IF(X35="1-3",5,IF(X35="2-1",6,IF(X35="2-3",7,IF(X35="3-1",8,IF(X35="3-2",9,X35))))))</f>
        <v>3</v>
      </c>
      <c r="Z35" s="20" t="str">
        <f t="shared" si="1"/>
        <v>11</v>
      </c>
      <c r="AA35" s="6">
        <v>3</v>
      </c>
      <c r="AB35" s="25">
        <v>1</v>
      </c>
      <c r="AD35" s="20">
        <f t="shared" si="2"/>
        <v>4</v>
      </c>
      <c r="AE35" s="20">
        <f t="shared" si="3"/>
        <v>13</v>
      </c>
    </row>
    <row r="36" spans="1:31" ht="17" hidden="1" thickTop="1" thickBot="1" x14ac:dyDescent="0.25">
      <c r="A36" s="1" t="b">
        <f>IF(AND('Subject Data'!$C56=$B36, 'Subject Data'!$D56=$D36,'Subject Data'!$E56=$E36, 'Subject Data'!$H56=$G36),'Subject Data'!A56)</f>
        <v>0</v>
      </c>
      <c r="B36" s="17" t="s">
        <v>64</v>
      </c>
      <c r="C36" s="18" t="s">
        <v>111</v>
      </c>
      <c r="D36" s="16" t="s">
        <v>103</v>
      </c>
      <c r="E36" s="15" t="s">
        <v>101</v>
      </c>
      <c r="F36" s="17">
        <v>2</v>
      </c>
      <c r="G36" s="17">
        <v>4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">
        <f>SUM(H36:N36)</f>
        <v>7</v>
      </c>
      <c r="P36" s="1">
        <v>7</v>
      </c>
      <c r="Q36" s="19">
        <f>O36/P36</f>
        <v>1</v>
      </c>
      <c r="T36" s="20">
        <v>18</v>
      </c>
      <c r="U36" s="6">
        <f t="shared" si="4"/>
        <v>2</v>
      </c>
      <c r="V36" s="6">
        <f t="shared" si="5"/>
        <v>2</v>
      </c>
      <c r="W36" s="6">
        <f>Q36*100</f>
        <v>100</v>
      </c>
      <c r="X36" s="6">
        <f t="shared" si="0"/>
        <v>0</v>
      </c>
      <c r="Y36" s="6">
        <f t="shared" si="7"/>
        <v>0</v>
      </c>
      <c r="Z36" s="20" t="str">
        <f t="shared" si="1"/>
        <v>22</v>
      </c>
      <c r="AA36" s="6">
        <v>3</v>
      </c>
      <c r="AB36" s="25">
        <v>2</v>
      </c>
      <c r="AD36" s="20">
        <f t="shared" si="2"/>
        <v>4</v>
      </c>
      <c r="AE36" s="20">
        <f t="shared" si="3"/>
        <v>13</v>
      </c>
    </row>
    <row r="37" spans="1:31" ht="17" thickTop="1" thickBot="1" x14ac:dyDescent="0.25">
      <c r="A37" s="1" t="b">
        <f>IF(AND('Subject Data'!$C7=$B37, 'Subject Data'!$D7=$D37,'Subject Data'!$E7=$E37, 'Subject Data'!$H7=$G37),'Subject Data'!A7)</f>
        <v>0</v>
      </c>
      <c r="B37" s="14" t="s">
        <v>15</v>
      </c>
      <c r="C37" s="18" t="s">
        <v>110</v>
      </c>
      <c r="D37" s="15" t="s">
        <v>104</v>
      </c>
      <c r="E37" s="15" t="s">
        <v>101</v>
      </c>
      <c r="F37" s="16">
        <v>1</v>
      </c>
      <c r="G37" s="17">
        <v>1</v>
      </c>
      <c r="H37" s="15"/>
      <c r="I37" s="15">
        <v>1</v>
      </c>
      <c r="J37" s="15">
        <v>1</v>
      </c>
      <c r="K37" s="15">
        <v>0</v>
      </c>
      <c r="L37" s="15">
        <v>0</v>
      </c>
      <c r="M37" s="15">
        <v>1</v>
      </c>
      <c r="N37" s="15">
        <v>0</v>
      </c>
      <c r="O37" s="1">
        <f>SUM(H37:N37)</f>
        <v>3</v>
      </c>
      <c r="P37" s="1">
        <v>6</v>
      </c>
      <c r="Q37" s="19">
        <f>O37/P37</f>
        <v>0.5</v>
      </c>
      <c r="T37" s="20">
        <v>19</v>
      </c>
      <c r="U37" s="6">
        <f t="shared" si="4"/>
        <v>1</v>
      </c>
      <c r="V37" s="6">
        <f t="shared" si="5"/>
        <v>2</v>
      </c>
      <c r="W37" s="6">
        <f t="shared" si="6"/>
        <v>50</v>
      </c>
      <c r="X37" s="6">
        <f t="shared" si="0"/>
        <v>0</v>
      </c>
      <c r="Y37" s="6">
        <f t="shared" si="7"/>
        <v>0</v>
      </c>
      <c r="Z37" s="20" t="str">
        <f t="shared" si="1"/>
        <v>11</v>
      </c>
      <c r="AA37" s="6">
        <v>1</v>
      </c>
      <c r="AB37" s="25">
        <v>1</v>
      </c>
      <c r="AD37" s="20">
        <f t="shared" si="2"/>
        <v>4</v>
      </c>
      <c r="AE37" s="20">
        <f t="shared" si="3"/>
        <v>15</v>
      </c>
    </row>
    <row r="38" spans="1:31" ht="17" hidden="1" thickTop="1" thickBot="1" x14ac:dyDescent="0.25">
      <c r="A38" s="1" t="b">
        <f>IF(AND('Subject Data'!$C84=$B38, 'Subject Data'!$D84=$D38,'Subject Data'!$E84=$E38, 'Subject Data'!$H84=$G38),'Subject Data'!A84)</f>
        <v>0</v>
      </c>
      <c r="B38" s="14" t="s">
        <v>15</v>
      </c>
      <c r="C38" s="18" t="s">
        <v>110</v>
      </c>
      <c r="D38" s="16" t="s">
        <v>103</v>
      </c>
      <c r="E38" s="15" t="s">
        <v>102</v>
      </c>
      <c r="F38" s="16">
        <v>2</v>
      </c>
      <c r="G38" s="17">
        <v>1</v>
      </c>
      <c r="H38" s="15">
        <v>0</v>
      </c>
      <c r="I38" s="15">
        <v>1</v>
      </c>
      <c r="J38" s="15">
        <v>1</v>
      </c>
      <c r="K38" s="15">
        <v>1</v>
      </c>
      <c r="L38" s="15">
        <v>0</v>
      </c>
      <c r="M38" s="15">
        <v>1</v>
      </c>
      <c r="N38" s="15">
        <v>1</v>
      </c>
      <c r="O38" s="1">
        <f>SUM(H38:N38)</f>
        <v>5</v>
      </c>
      <c r="P38" s="1">
        <v>7</v>
      </c>
      <c r="Q38" s="19">
        <f>O38/P38</f>
        <v>0.7142857142857143</v>
      </c>
      <c r="T38" s="20">
        <v>19</v>
      </c>
      <c r="U38" s="6">
        <f t="shared" si="4"/>
        <v>2</v>
      </c>
      <c r="V38" s="6">
        <f t="shared" si="5"/>
        <v>3</v>
      </c>
      <c r="W38" s="6">
        <f t="shared" si="6"/>
        <v>71.428571428571431</v>
      </c>
      <c r="X38" s="6">
        <f t="shared" si="0"/>
        <v>2</v>
      </c>
      <c r="Y38" s="6">
        <f t="shared" si="7"/>
        <v>2</v>
      </c>
      <c r="Z38" s="20" t="str">
        <f t="shared" si="1"/>
        <v>22</v>
      </c>
      <c r="AA38" s="6">
        <v>1</v>
      </c>
      <c r="AB38" s="25">
        <v>2</v>
      </c>
      <c r="AD38" s="20">
        <f t="shared" si="2"/>
        <v>4</v>
      </c>
      <c r="AE38" s="20">
        <f t="shared" si="3"/>
        <v>15</v>
      </c>
    </row>
    <row r="39" spans="1:31" ht="17" hidden="1" thickTop="1" thickBot="1" x14ac:dyDescent="0.25">
      <c r="A39" s="1" t="b">
        <f>IF(AND('Subject Data'!$C69=$B39, 'Subject Data'!$D69=$D39,'Subject Data'!$E69=$E39, 'Subject Data'!$H69=$G39),'Subject Data'!A69)</f>
        <v>0</v>
      </c>
      <c r="B39" s="14" t="s">
        <v>77</v>
      </c>
      <c r="C39" s="18" t="s">
        <v>110</v>
      </c>
      <c r="D39" s="16" t="s">
        <v>103</v>
      </c>
      <c r="E39" s="15" t="s">
        <v>101</v>
      </c>
      <c r="F39" s="16">
        <v>2</v>
      </c>
      <c r="G39" s="17">
        <v>3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5">
        <v>0</v>
      </c>
      <c r="O39" s="1">
        <f>SUM(H39:N39)</f>
        <v>6</v>
      </c>
      <c r="P39" s="1">
        <v>7</v>
      </c>
      <c r="Q39" s="19">
        <f>O39/P39</f>
        <v>0.8571428571428571</v>
      </c>
      <c r="T39" s="20">
        <v>20</v>
      </c>
      <c r="U39" s="6">
        <f t="shared" si="4"/>
        <v>2</v>
      </c>
      <c r="V39" s="6">
        <f t="shared" si="5"/>
        <v>2</v>
      </c>
      <c r="W39" s="6">
        <f t="shared" si="6"/>
        <v>85.714285714285708</v>
      </c>
      <c r="X39" s="6">
        <f t="shared" si="0"/>
        <v>3</v>
      </c>
      <c r="Y39" s="6">
        <f t="shared" si="7"/>
        <v>3</v>
      </c>
      <c r="Z39" s="20" t="str">
        <f t="shared" si="1"/>
        <v>21</v>
      </c>
      <c r="AA39" s="6">
        <v>3</v>
      </c>
      <c r="AB39" s="25">
        <v>1</v>
      </c>
      <c r="AD39" s="20">
        <f t="shared" si="2"/>
        <v>4</v>
      </c>
      <c r="AE39" s="20">
        <f t="shared" si="3"/>
        <v>13</v>
      </c>
    </row>
    <row r="40" spans="1:31" ht="17" hidden="1" thickTop="1" thickBot="1" x14ac:dyDescent="0.25">
      <c r="A40" s="1" t="b">
        <f>IF(AND('Subject Data'!$C143=$B40, 'Subject Data'!$D143=$D40,'Subject Data'!$E143=$E40, 'Subject Data'!$H143=$G40),'Subject Data'!A143)</f>
        <v>0</v>
      </c>
      <c r="B40" s="14" t="s">
        <v>77</v>
      </c>
      <c r="C40" s="18" t="s">
        <v>110</v>
      </c>
      <c r="D40" s="15" t="s">
        <v>104</v>
      </c>
      <c r="E40" s="15" t="s">
        <v>102</v>
      </c>
      <c r="F40" s="16">
        <v>1</v>
      </c>
      <c r="G40" s="17">
        <v>3</v>
      </c>
      <c r="H40" s="15"/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5">
        <v>1</v>
      </c>
      <c r="O40" s="1">
        <f>SUM(H40:N40)</f>
        <v>6</v>
      </c>
      <c r="P40" s="1">
        <v>6</v>
      </c>
      <c r="Q40" s="19">
        <f>O40/P40</f>
        <v>1</v>
      </c>
      <c r="T40" s="20">
        <v>20</v>
      </c>
      <c r="U40" s="6">
        <f t="shared" si="4"/>
        <v>1</v>
      </c>
      <c r="V40" s="6">
        <f t="shared" si="5"/>
        <v>3</v>
      </c>
      <c r="W40" s="6">
        <f t="shared" si="6"/>
        <v>100</v>
      </c>
      <c r="X40" s="6">
        <f t="shared" si="0"/>
        <v>0</v>
      </c>
      <c r="Y40" s="6">
        <f t="shared" si="7"/>
        <v>0</v>
      </c>
      <c r="Z40" s="20" t="str">
        <f t="shared" si="1"/>
        <v>12</v>
      </c>
      <c r="AA40" s="6">
        <v>3</v>
      </c>
      <c r="AB40" s="25">
        <v>2</v>
      </c>
      <c r="AD40" s="20">
        <f t="shared" si="2"/>
        <v>4</v>
      </c>
      <c r="AE40" s="20">
        <f t="shared" si="3"/>
        <v>13</v>
      </c>
    </row>
    <row r="41" spans="1:31" ht="17" hidden="1" thickTop="1" thickBot="1" x14ac:dyDescent="0.25">
      <c r="A41" s="1" t="b">
        <f>IF(AND('Subject Data'!$C109=$B41, 'Subject Data'!$D109=$D41,'Subject Data'!$E109=$E41, 'Subject Data'!$H109=$G41),'Subject Data'!A109)</f>
        <v>0</v>
      </c>
      <c r="B41" s="14" t="s">
        <v>40</v>
      </c>
      <c r="C41" s="18" t="s">
        <v>110</v>
      </c>
      <c r="D41" s="16" t="s">
        <v>103</v>
      </c>
      <c r="E41" s="15" t="s">
        <v>102</v>
      </c>
      <c r="F41" s="17">
        <v>2</v>
      </c>
      <c r="G41" s="17">
        <v>2</v>
      </c>
      <c r="H41" s="15">
        <v>0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">
        <f>SUM(H41:N41)</f>
        <v>6</v>
      </c>
      <c r="P41" s="1">
        <v>7</v>
      </c>
      <c r="Q41" s="19">
        <f>O41/P41</f>
        <v>0.8571428571428571</v>
      </c>
      <c r="T41" s="20">
        <v>21</v>
      </c>
      <c r="U41" s="6">
        <f>IF(D41="cmdline",1,IF(D41="nametbl",2,3))</f>
        <v>2</v>
      </c>
      <c r="V41" s="6">
        <f>IF(E41="Review",1,IF(E41="Structural",2,3))</f>
        <v>3</v>
      </c>
      <c r="W41" s="6">
        <f>Q41*100</f>
        <v>85.714285714285708</v>
      </c>
      <c r="X41" s="6">
        <f t="shared" si="0"/>
        <v>0</v>
      </c>
      <c r="Y41" s="6">
        <f>IF(X41="1-2",4,IF(X41="1-3",5,IF(X41="2-1",6,IF(X41="2-3",7,IF(X41="3-1",8,IF(X41="3-2",9,X41))))))</f>
        <v>0</v>
      </c>
      <c r="Z41" s="20" t="str">
        <f t="shared" si="1"/>
        <v>21</v>
      </c>
      <c r="AA41" s="6">
        <v>1</v>
      </c>
      <c r="AB41" s="25">
        <v>1</v>
      </c>
      <c r="AD41" s="20">
        <f t="shared" si="2"/>
        <v>4</v>
      </c>
      <c r="AE41" s="20">
        <f t="shared" si="3"/>
        <v>15</v>
      </c>
    </row>
    <row r="42" spans="1:31" ht="17" thickTop="1" thickBot="1" x14ac:dyDescent="0.25">
      <c r="A42" s="1" t="b">
        <f>IF(AND('Subject Data'!$C32=$B42, 'Subject Data'!$D32=$D42,'Subject Data'!$E32=$E42, 'Subject Data'!$H32=$G42),'Subject Data'!A32)</f>
        <v>0</v>
      </c>
      <c r="B42" s="14" t="s">
        <v>40</v>
      </c>
      <c r="C42" s="18" t="s">
        <v>110</v>
      </c>
      <c r="D42" s="15" t="s">
        <v>104</v>
      </c>
      <c r="E42" s="15" t="s">
        <v>101</v>
      </c>
      <c r="F42" s="17">
        <v>1</v>
      </c>
      <c r="G42" s="17">
        <v>2</v>
      </c>
      <c r="H42" s="15"/>
      <c r="I42" s="15">
        <v>1</v>
      </c>
      <c r="J42" s="15">
        <v>1</v>
      </c>
      <c r="K42" s="15">
        <v>1</v>
      </c>
      <c r="L42" s="15">
        <v>0</v>
      </c>
      <c r="M42" s="15">
        <v>1</v>
      </c>
      <c r="N42" s="15">
        <v>1</v>
      </c>
      <c r="O42" s="1">
        <f>SUM(H42:N42)</f>
        <v>5</v>
      </c>
      <c r="P42" s="1">
        <v>6</v>
      </c>
      <c r="Q42" s="19">
        <f>O42/P42</f>
        <v>0.83333333333333337</v>
      </c>
      <c r="T42" s="20">
        <v>21</v>
      </c>
      <c r="U42" s="6">
        <f t="shared" si="4"/>
        <v>1</v>
      </c>
      <c r="V42" s="6">
        <f t="shared" si="5"/>
        <v>2</v>
      </c>
      <c r="W42" s="6">
        <f t="shared" si="6"/>
        <v>83.333333333333343</v>
      </c>
      <c r="X42" s="6">
        <f t="shared" si="0"/>
        <v>3</v>
      </c>
      <c r="Y42" s="6">
        <f t="shared" si="7"/>
        <v>3</v>
      </c>
      <c r="Z42" s="20" t="str">
        <f t="shared" si="1"/>
        <v>12</v>
      </c>
      <c r="AA42" s="6">
        <v>1</v>
      </c>
      <c r="AB42" s="25">
        <v>2</v>
      </c>
      <c r="AD42" s="20">
        <f t="shared" si="2"/>
        <v>4</v>
      </c>
      <c r="AE42" s="20">
        <f t="shared" si="3"/>
        <v>15</v>
      </c>
    </row>
    <row r="43" spans="1:31" ht="17" hidden="1" thickTop="1" thickBot="1" x14ac:dyDescent="0.25">
      <c r="A43" s="1" t="b">
        <f>IF(AND('Subject Data'!$C33=$B43, 'Subject Data'!$D33=$D43,'Subject Data'!$E33=$E43, 'Subject Data'!$H33=$G43),'Subject Data'!A33)</f>
        <v>0</v>
      </c>
      <c r="B43" s="17" t="s">
        <v>41</v>
      </c>
      <c r="C43" s="18" t="s">
        <v>110</v>
      </c>
      <c r="D43" s="16" t="s">
        <v>103</v>
      </c>
      <c r="E43" s="15" t="s">
        <v>101</v>
      </c>
      <c r="F43" s="17">
        <v>2</v>
      </c>
      <c r="G43" s="17">
        <v>2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">
        <f>SUM(H43:N43)</f>
        <v>0</v>
      </c>
      <c r="P43" s="1">
        <v>7</v>
      </c>
      <c r="Q43" s="19">
        <f>O43/P43</f>
        <v>0</v>
      </c>
      <c r="T43" s="20">
        <v>22</v>
      </c>
      <c r="U43" s="6">
        <f t="shared" si="4"/>
        <v>2</v>
      </c>
      <c r="V43" s="6">
        <f t="shared" si="5"/>
        <v>2</v>
      </c>
      <c r="W43" s="6">
        <f t="shared" si="6"/>
        <v>0</v>
      </c>
      <c r="X43" s="6">
        <f t="shared" si="0"/>
        <v>0</v>
      </c>
      <c r="Y43" s="6">
        <f t="shared" si="7"/>
        <v>0</v>
      </c>
      <c r="Z43" s="20" t="str">
        <f t="shared" si="1"/>
        <v>21</v>
      </c>
      <c r="AA43" s="6">
        <v>3</v>
      </c>
      <c r="AB43" s="25">
        <v>1</v>
      </c>
      <c r="AD43" s="20">
        <f t="shared" si="2"/>
        <v>4</v>
      </c>
      <c r="AE43" s="20">
        <f t="shared" si="3"/>
        <v>13</v>
      </c>
    </row>
    <row r="44" spans="1:31" ht="17" hidden="1" thickTop="1" thickBot="1" x14ac:dyDescent="0.25">
      <c r="A44" s="1" t="b">
        <f>IF(AND('Subject Data'!$C110=$B44, 'Subject Data'!$D110=$D44,'Subject Data'!$E110=$E44, 'Subject Data'!$H110=$G44),'Subject Data'!A110)</f>
        <v>0</v>
      </c>
      <c r="B44" s="17" t="s">
        <v>41</v>
      </c>
      <c r="C44" s="18" t="s">
        <v>110</v>
      </c>
      <c r="D44" s="15" t="s">
        <v>104</v>
      </c>
      <c r="E44" s="15" t="s">
        <v>102</v>
      </c>
      <c r="F44" s="17">
        <v>1</v>
      </c>
      <c r="G44" s="17">
        <v>2</v>
      </c>
      <c r="H44" s="15"/>
      <c r="I44" s="15">
        <v>1</v>
      </c>
      <c r="J44" s="15">
        <v>1</v>
      </c>
      <c r="K44" s="15">
        <v>0</v>
      </c>
      <c r="L44" s="15">
        <v>0</v>
      </c>
      <c r="M44" s="15">
        <v>1</v>
      </c>
      <c r="N44" s="15">
        <v>0</v>
      </c>
      <c r="O44" s="1">
        <f>SUM(H44:N44)</f>
        <v>3</v>
      </c>
      <c r="P44" s="1">
        <v>6</v>
      </c>
      <c r="Q44" s="19">
        <f>O44/P44</f>
        <v>0.5</v>
      </c>
      <c r="T44" s="20">
        <v>22</v>
      </c>
      <c r="U44" s="6">
        <f t="shared" si="4"/>
        <v>1</v>
      </c>
      <c r="V44" s="6">
        <f t="shared" si="5"/>
        <v>3</v>
      </c>
      <c r="W44" s="6">
        <f t="shared" si="6"/>
        <v>50</v>
      </c>
      <c r="X44" s="6">
        <f t="shared" si="0"/>
        <v>2</v>
      </c>
      <c r="Y44" s="6">
        <f t="shared" si="7"/>
        <v>2</v>
      </c>
      <c r="Z44" s="20" t="str">
        <f t="shared" si="1"/>
        <v>12</v>
      </c>
      <c r="AA44" s="6">
        <v>3</v>
      </c>
      <c r="AB44" s="25">
        <v>2</v>
      </c>
      <c r="AD44" s="20">
        <f t="shared" si="2"/>
        <v>4</v>
      </c>
      <c r="AE44" s="20">
        <f t="shared" si="3"/>
        <v>13</v>
      </c>
    </row>
    <row r="45" spans="1:31" ht="17" hidden="1" thickTop="1" thickBot="1" x14ac:dyDescent="0.25">
      <c r="A45" s="1" t="b">
        <f>IF(AND('Subject Data'!$C85=$B45, 'Subject Data'!$D85=$D45,'Subject Data'!$E85=$E45, 'Subject Data'!$H85=$G45),'Subject Data'!A85)</f>
        <v>0</v>
      </c>
      <c r="B45" s="14" t="s">
        <v>16</v>
      </c>
      <c r="C45" s="18" t="s">
        <v>110</v>
      </c>
      <c r="D45" s="15" t="s">
        <v>104</v>
      </c>
      <c r="E45" s="15" t="s">
        <v>102</v>
      </c>
      <c r="F45" s="16">
        <v>1</v>
      </c>
      <c r="G45" s="17">
        <v>1</v>
      </c>
      <c r="H45" s="15"/>
      <c r="I45" s="15">
        <v>1</v>
      </c>
      <c r="J45" s="15">
        <v>1</v>
      </c>
      <c r="K45" s="15">
        <v>1</v>
      </c>
      <c r="L45" s="15">
        <v>0</v>
      </c>
      <c r="M45" s="15">
        <v>1</v>
      </c>
      <c r="N45" s="15">
        <v>1</v>
      </c>
      <c r="O45" s="1">
        <f>SUM(H45:N45)</f>
        <v>5</v>
      </c>
      <c r="P45" s="1">
        <v>6</v>
      </c>
      <c r="Q45" s="19">
        <f>O45/P45</f>
        <v>0.83333333333333337</v>
      </c>
      <c r="T45" s="20">
        <v>23</v>
      </c>
      <c r="U45" s="6">
        <f>IF(D45="cmdline",1,IF(D45="nametbl",2,3))</f>
        <v>1</v>
      </c>
      <c r="V45" s="6">
        <f>IF(E45="Review",1,IF(E45="Structural",2,3))</f>
        <v>3</v>
      </c>
      <c r="W45" s="6">
        <f>Q45*100</f>
        <v>83.333333333333343</v>
      </c>
      <c r="X45" s="6">
        <f t="shared" si="0"/>
        <v>0</v>
      </c>
      <c r="Y45" s="6">
        <f>IF(X45="1-2",4,IF(X45="1-3",5,IF(X45="2-1",6,IF(X45="2-3",7,IF(X45="3-1",8,IF(X45="3-2",9,X45))))))</f>
        <v>0</v>
      </c>
      <c r="Z45" s="20" t="str">
        <f t="shared" si="1"/>
        <v>11</v>
      </c>
      <c r="AA45" s="6">
        <v>3</v>
      </c>
      <c r="AB45" s="25">
        <v>1</v>
      </c>
      <c r="AD45" s="20">
        <f t="shared" si="2"/>
        <v>4</v>
      </c>
      <c r="AE45" s="20">
        <f t="shared" si="3"/>
        <v>13</v>
      </c>
    </row>
    <row r="46" spans="1:31" ht="17" hidden="1" thickTop="1" thickBot="1" x14ac:dyDescent="0.25">
      <c r="A46" s="1" t="b">
        <f>IF(AND('Subject Data'!$C8=$B46, 'Subject Data'!$D8=$D46,'Subject Data'!$E8=$E46, 'Subject Data'!$H8=$G46),'Subject Data'!A8)</f>
        <v>0</v>
      </c>
      <c r="B46" s="14" t="s">
        <v>16</v>
      </c>
      <c r="C46" s="18" t="s">
        <v>110</v>
      </c>
      <c r="D46" s="16" t="s">
        <v>103</v>
      </c>
      <c r="E46" s="15" t="s">
        <v>101</v>
      </c>
      <c r="F46" s="16">
        <v>2</v>
      </c>
      <c r="G46" s="17">
        <v>1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  <c r="M46" s="15">
        <v>1</v>
      </c>
      <c r="N46" s="15">
        <v>1</v>
      </c>
      <c r="O46" s="1">
        <f>SUM(H46:N46)</f>
        <v>7</v>
      </c>
      <c r="P46" s="1">
        <v>7</v>
      </c>
      <c r="Q46" s="19">
        <f>O46/P46</f>
        <v>1</v>
      </c>
      <c r="T46" s="20">
        <v>23</v>
      </c>
      <c r="U46" s="6">
        <f t="shared" si="4"/>
        <v>2</v>
      </c>
      <c r="V46" s="6">
        <f t="shared" si="5"/>
        <v>2</v>
      </c>
      <c r="W46" s="6">
        <f t="shared" si="6"/>
        <v>100</v>
      </c>
      <c r="X46" s="6">
        <f t="shared" si="0"/>
        <v>3</v>
      </c>
      <c r="Y46" s="6">
        <f t="shared" si="7"/>
        <v>3</v>
      </c>
      <c r="Z46" s="20" t="str">
        <f t="shared" si="1"/>
        <v>22</v>
      </c>
      <c r="AA46" s="6">
        <v>3</v>
      </c>
      <c r="AB46" s="25">
        <v>2</v>
      </c>
      <c r="AD46" s="20">
        <f t="shared" si="2"/>
        <v>4</v>
      </c>
      <c r="AE46" s="20">
        <f t="shared" si="3"/>
        <v>13</v>
      </c>
    </row>
    <row r="47" spans="1:31" ht="17" hidden="1" thickTop="1" thickBot="1" x14ac:dyDescent="0.25">
      <c r="A47" s="1" t="b">
        <f>IF(AND('Subject Data'!$C70=$B47, 'Subject Data'!$D70=$D47,'Subject Data'!$E70=$E47, 'Subject Data'!$H70=$G47),'Subject Data'!A70)</f>
        <v>0</v>
      </c>
      <c r="B47" s="14" t="s">
        <v>78</v>
      </c>
      <c r="C47" s="18" t="s">
        <v>110</v>
      </c>
      <c r="D47" s="16" t="s">
        <v>103</v>
      </c>
      <c r="E47" s="15" t="s">
        <v>101</v>
      </c>
      <c r="F47" s="16">
        <v>2</v>
      </c>
      <c r="G47" s="17">
        <v>3</v>
      </c>
      <c r="H47" s="15">
        <v>0</v>
      </c>
      <c r="I47" s="15">
        <v>0</v>
      </c>
      <c r="J47" s="15">
        <v>1</v>
      </c>
      <c r="K47" s="15">
        <v>0</v>
      </c>
      <c r="L47" s="15">
        <v>0</v>
      </c>
      <c r="M47" s="15">
        <v>0</v>
      </c>
      <c r="N47" s="15">
        <v>0</v>
      </c>
      <c r="O47" s="1">
        <f>SUM(H47:N47)</f>
        <v>1</v>
      </c>
      <c r="P47" s="1">
        <v>7</v>
      </c>
      <c r="Q47" s="19">
        <f>O47/P47</f>
        <v>0.14285714285714285</v>
      </c>
      <c r="T47" s="20">
        <v>24</v>
      </c>
      <c r="U47" s="6">
        <f t="shared" si="4"/>
        <v>2</v>
      </c>
      <c r="V47" s="6">
        <f t="shared" si="5"/>
        <v>2</v>
      </c>
      <c r="W47" s="6">
        <f t="shared" si="6"/>
        <v>14.285714285714285</v>
      </c>
      <c r="X47" s="6">
        <f t="shared" si="0"/>
        <v>2</v>
      </c>
      <c r="Y47" s="6">
        <f t="shared" si="7"/>
        <v>2</v>
      </c>
      <c r="Z47" s="20" t="str">
        <f t="shared" si="1"/>
        <v>21</v>
      </c>
      <c r="AA47" s="6">
        <v>3</v>
      </c>
      <c r="AB47" s="25">
        <v>1</v>
      </c>
      <c r="AD47" s="20">
        <f t="shared" si="2"/>
        <v>4</v>
      </c>
      <c r="AE47" s="20">
        <f t="shared" si="3"/>
        <v>13</v>
      </c>
    </row>
    <row r="48" spans="1:31" ht="17" hidden="1" thickTop="1" thickBot="1" x14ac:dyDescent="0.25">
      <c r="A48" s="1" t="b">
        <f>IF(AND('Subject Data'!$C144=$B48, 'Subject Data'!$D144=$D48,'Subject Data'!$E144=$E48, 'Subject Data'!$H144=$G48),'Subject Data'!A144)</f>
        <v>0</v>
      </c>
      <c r="B48" s="14" t="s">
        <v>78</v>
      </c>
      <c r="C48" s="18" t="s">
        <v>110</v>
      </c>
      <c r="D48" s="15" t="s">
        <v>104</v>
      </c>
      <c r="E48" s="15" t="s">
        <v>102</v>
      </c>
      <c r="F48" s="16">
        <v>1</v>
      </c>
      <c r="G48" s="17">
        <v>3</v>
      </c>
      <c r="H48" s="15"/>
      <c r="I48" s="15">
        <v>1</v>
      </c>
      <c r="J48" s="15">
        <v>1</v>
      </c>
      <c r="K48" s="15">
        <v>1</v>
      </c>
      <c r="L48" s="15">
        <v>0</v>
      </c>
      <c r="M48" s="15">
        <v>1</v>
      </c>
      <c r="N48" s="15">
        <v>1</v>
      </c>
      <c r="O48" s="1">
        <f>SUM(H48:N48)</f>
        <v>5</v>
      </c>
      <c r="P48" s="1">
        <v>6</v>
      </c>
      <c r="Q48" s="19">
        <f>O48/P48</f>
        <v>0.83333333333333337</v>
      </c>
      <c r="T48" s="20">
        <v>24</v>
      </c>
      <c r="U48" s="6">
        <f t="shared" si="4"/>
        <v>1</v>
      </c>
      <c r="V48" s="6">
        <f t="shared" si="5"/>
        <v>3</v>
      </c>
      <c r="W48" s="6">
        <f t="shared" si="6"/>
        <v>83.333333333333343</v>
      </c>
      <c r="X48" s="6">
        <f t="shared" si="0"/>
        <v>0</v>
      </c>
      <c r="Y48" s="6">
        <f t="shared" si="7"/>
        <v>0</v>
      </c>
      <c r="Z48" s="20" t="str">
        <f t="shared" si="1"/>
        <v>12</v>
      </c>
      <c r="AA48" s="6">
        <v>3</v>
      </c>
      <c r="AB48" s="25">
        <v>2</v>
      </c>
      <c r="AD48" s="20">
        <f t="shared" si="2"/>
        <v>4</v>
      </c>
      <c r="AE48" s="20">
        <f t="shared" si="3"/>
        <v>13</v>
      </c>
    </row>
    <row r="49" spans="1:31" ht="17" hidden="1" thickTop="1" thickBot="1" x14ac:dyDescent="0.25">
      <c r="A49" s="1" t="b">
        <f>IF(AND('Subject Data'!$C34=$B49, 'Subject Data'!$D34=$D49,'Subject Data'!$E34=$E49, 'Subject Data'!$H34=$G49),'Subject Data'!A34)</f>
        <v>0</v>
      </c>
      <c r="B49" s="17" t="s">
        <v>42</v>
      </c>
      <c r="C49" s="18" t="s">
        <v>110</v>
      </c>
      <c r="D49" s="16" t="s">
        <v>103</v>
      </c>
      <c r="E49" s="15" t="s">
        <v>101</v>
      </c>
      <c r="F49" s="17">
        <v>2</v>
      </c>
      <c r="G49" s="17">
        <v>2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1</v>
      </c>
      <c r="O49" s="1">
        <f>SUM(H49:N49)</f>
        <v>7</v>
      </c>
      <c r="P49" s="1">
        <v>7</v>
      </c>
      <c r="Q49" s="19">
        <f>O49/P49</f>
        <v>1</v>
      </c>
      <c r="T49" s="20">
        <v>25</v>
      </c>
      <c r="U49" s="6">
        <f t="shared" si="4"/>
        <v>2</v>
      </c>
      <c r="V49" s="6">
        <f t="shared" si="5"/>
        <v>2</v>
      </c>
      <c r="W49" s="6">
        <f t="shared" si="6"/>
        <v>100</v>
      </c>
      <c r="X49" s="6">
        <f t="shared" si="0"/>
        <v>0</v>
      </c>
      <c r="Y49" s="6">
        <f t="shared" si="7"/>
        <v>0</v>
      </c>
      <c r="Z49" s="20" t="str">
        <f t="shared" si="1"/>
        <v>21</v>
      </c>
      <c r="AA49" s="6">
        <v>3</v>
      </c>
      <c r="AB49" s="25">
        <v>1</v>
      </c>
      <c r="AD49" s="20">
        <f t="shared" si="2"/>
        <v>4</v>
      </c>
      <c r="AE49" s="20">
        <f t="shared" si="3"/>
        <v>13</v>
      </c>
    </row>
    <row r="50" spans="1:31" ht="17" hidden="1" thickTop="1" thickBot="1" x14ac:dyDescent="0.25">
      <c r="A50" s="1" t="b">
        <f>IF(AND('Subject Data'!$C111=$B50, 'Subject Data'!$D111=$D50,'Subject Data'!$E111=$E50, 'Subject Data'!$H111=$G50),'Subject Data'!A111)</f>
        <v>0</v>
      </c>
      <c r="B50" s="17" t="s">
        <v>42</v>
      </c>
      <c r="C50" s="18" t="s">
        <v>110</v>
      </c>
      <c r="D50" s="15" t="s">
        <v>104</v>
      </c>
      <c r="E50" s="15" t="s">
        <v>102</v>
      </c>
      <c r="F50" s="17">
        <v>1</v>
      </c>
      <c r="G50" s="17">
        <v>2</v>
      </c>
      <c r="H50" s="15"/>
      <c r="I50" s="15">
        <v>1</v>
      </c>
      <c r="J50" s="15">
        <v>1</v>
      </c>
      <c r="K50" s="15">
        <v>1</v>
      </c>
      <c r="L50" s="15">
        <v>0</v>
      </c>
      <c r="M50" s="15">
        <v>0</v>
      </c>
      <c r="N50" s="15">
        <v>1</v>
      </c>
      <c r="O50" s="1">
        <f>SUM(H50:N50)</f>
        <v>4</v>
      </c>
      <c r="P50" s="1">
        <v>6</v>
      </c>
      <c r="Q50" s="19">
        <f>O50/P50</f>
        <v>0.66666666666666663</v>
      </c>
      <c r="T50" s="20">
        <v>25</v>
      </c>
      <c r="U50" s="6">
        <f t="shared" si="4"/>
        <v>1</v>
      </c>
      <c r="V50" s="6">
        <f t="shared" si="5"/>
        <v>3</v>
      </c>
      <c r="W50" s="6">
        <f t="shared" si="6"/>
        <v>66.666666666666657</v>
      </c>
      <c r="X50" s="6">
        <f t="shared" si="0"/>
        <v>2</v>
      </c>
      <c r="Y50" s="6">
        <f t="shared" si="7"/>
        <v>2</v>
      </c>
      <c r="Z50" s="20" t="str">
        <f t="shared" si="1"/>
        <v>12</v>
      </c>
      <c r="AA50" s="6">
        <v>3</v>
      </c>
      <c r="AB50" s="25">
        <v>2</v>
      </c>
      <c r="AD50" s="20">
        <f t="shared" si="2"/>
        <v>4</v>
      </c>
      <c r="AE50" s="20">
        <f t="shared" si="3"/>
        <v>13</v>
      </c>
    </row>
    <row r="51" spans="1:31" ht="17" hidden="1" thickTop="1" thickBot="1" x14ac:dyDescent="0.25">
      <c r="A51" s="1" t="b">
        <f>IF(AND('Subject Data'!$C132=$B51, 'Subject Data'!$D132=$D51,'Subject Data'!$E132=$E51, 'Subject Data'!$H132=$G51),'Subject Data'!A132)</f>
        <v>0</v>
      </c>
      <c r="B51" s="17" t="s">
        <v>65</v>
      </c>
      <c r="C51" s="18" t="s">
        <v>111</v>
      </c>
      <c r="D51" s="15" t="s">
        <v>104</v>
      </c>
      <c r="E51" s="15" t="s">
        <v>102</v>
      </c>
      <c r="F51" s="17">
        <v>1</v>
      </c>
      <c r="G51" s="17">
        <v>4</v>
      </c>
      <c r="H51" s="15"/>
      <c r="I51" s="15">
        <v>0</v>
      </c>
      <c r="J51" s="15">
        <v>1</v>
      </c>
      <c r="K51" s="15">
        <v>1</v>
      </c>
      <c r="L51" s="15">
        <v>0</v>
      </c>
      <c r="M51" s="15">
        <v>0</v>
      </c>
      <c r="N51" s="15">
        <v>0</v>
      </c>
      <c r="O51" s="1">
        <f>SUM(H51:N51)</f>
        <v>2</v>
      </c>
      <c r="P51" s="1">
        <v>6</v>
      </c>
      <c r="Q51" s="19">
        <f>O51/P51</f>
        <v>0.33333333333333331</v>
      </c>
      <c r="T51" s="20">
        <v>26</v>
      </c>
      <c r="U51" s="6">
        <f>IF(D51="cmdline",1,IF(D51="nametbl",2,3))</f>
        <v>1</v>
      </c>
      <c r="V51" s="6">
        <f>IF(E51="Review",1,IF(E51="Structural",2,3))</f>
        <v>3</v>
      </c>
      <c r="W51" s="6">
        <f>Q51*100</f>
        <v>33.333333333333329</v>
      </c>
      <c r="X51" s="6">
        <f t="shared" si="0"/>
        <v>3</v>
      </c>
      <c r="Y51" s="6">
        <f>IF(X51="1-2",4,IF(X51="1-3",5,IF(X51="2-1",6,IF(X51="2-3",7,IF(X51="3-1",8,IF(X51="3-2",9,X51))))))</f>
        <v>3</v>
      </c>
      <c r="Z51" s="20" t="str">
        <f t="shared" si="1"/>
        <v>11</v>
      </c>
      <c r="AA51" s="6">
        <v>3</v>
      </c>
      <c r="AB51" s="25">
        <v>1</v>
      </c>
      <c r="AD51" s="20">
        <f t="shared" si="2"/>
        <v>4</v>
      </c>
      <c r="AE51" s="20">
        <f t="shared" si="3"/>
        <v>13</v>
      </c>
    </row>
    <row r="52" spans="1:31" ht="17" hidden="1" thickTop="1" thickBot="1" x14ac:dyDescent="0.25">
      <c r="A52" s="1" t="b">
        <f>IF(AND('Subject Data'!$C57=$B52, 'Subject Data'!$D57=$D52,'Subject Data'!$E57=$E52, 'Subject Data'!$H57=$G52),'Subject Data'!A57)</f>
        <v>0</v>
      </c>
      <c r="B52" s="17" t="s">
        <v>65</v>
      </c>
      <c r="C52" s="18" t="s">
        <v>111</v>
      </c>
      <c r="D52" s="16" t="s">
        <v>103</v>
      </c>
      <c r="E52" s="15" t="s">
        <v>101</v>
      </c>
      <c r="F52" s="17">
        <v>2</v>
      </c>
      <c r="G52" s="17">
        <v>4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">
        <f>SUM(H52:N52)</f>
        <v>0</v>
      </c>
      <c r="P52" s="1">
        <v>7</v>
      </c>
      <c r="Q52" s="19">
        <f>O52/P52</f>
        <v>0</v>
      </c>
      <c r="T52" s="20">
        <v>26</v>
      </c>
      <c r="U52" s="6">
        <f t="shared" si="4"/>
        <v>2</v>
      </c>
      <c r="V52" s="6">
        <f t="shared" si="5"/>
        <v>2</v>
      </c>
      <c r="W52" s="6">
        <f t="shared" si="6"/>
        <v>0</v>
      </c>
      <c r="X52" s="6">
        <f t="shared" si="0"/>
        <v>0</v>
      </c>
      <c r="Y52" s="6">
        <f t="shared" si="7"/>
        <v>0</v>
      </c>
      <c r="Z52" s="20" t="str">
        <f t="shared" si="1"/>
        <v>22</v>
      </c>
      <c r="AA52" s="6">
        <v>3</v>
      </c>
      <c r="AB52" s="25">
        <v>2</v>
      </c>
      <c r="AD52" s="20">
        <f t="shared" si="2"/>
        <v>4</v>
      </c>
      <c r="AE52" s="20">
        <f t="shared" si="3"/>
        <v>13</v>
      </c>
    </row>
    <row r="53" spans="1:31" ht="17" hidden="1" thickTop="1" thickBot="1" x14ac:dyDescent="0.25">
      <c r="A53" s="1" t="b">
        <f>IF(AND('Subject Data'!$C86=$B53, 'Subject Data'!$D86=$D53,'Subject Data'!$E86=$E53, 'Subject Data'!$H86=$G53),'Subject Data'!A86)</f>
        <v>0</v>
      </c>
      <c r="B53" s="14" t="s">
        <v>17</v>
      </c>
      <c r="C53" s="18" t="s">
        <v>110</v>
      </c>
      <c r="D53" s="15" t="s">
        <v>104</v>
      </c>
      <c r="E53" s="15" t="s">
        <v>102</v>
      </c>
      <c r="F53" s="16">
        <v>1</v>
      </c>
      <c r="G53" s="17">
        <v>1</v>
      </c>
      <c r="H53" s="15"/>
      <c r="I53" s="15">
        <v>1</v>
      </c>
      <c r="J53" s="15">
        <v>1</v>
      </c>
      <c r="K53" s="15">
        <v>0</v>
      </c>
      <c r="L53" s="15">
        <v>0</v>
      </c>
      <c r="M53" s="15">
        <v>0</v>
      </c>
      <c r="N53" s="15">
        <v>1</v>
      </c>
      <c r="O53" s="1">
        <f>SUM(H53:N53)</f>
        <v>3</v>
      </c>
      <c r="P53" s="1">
        <v>6</v>
      </c>
      <c r="Q53" s="19">
        <f>O53/P53</f>
        <v>0.5</v>
      </c>
      <c r="T53" s="20">
        <v>27</v>
      </c>
      <c r="U53" s="6">
        <f>IF(D53="cmdline",1,IF(D53="nametbl",2,3))</f>
        <v>1</v>
      </c>
      <c r="V53" s="6">
        <f>IF(E53="Review",1,IF(E53="Structural",2,3))</f>
        <v>3</v>
      </c>
      <c r="W53" s="6">
        <f>Q53*100</f>
        <v>50</v>
      </c>
      <c r="X53" s="6">
        <f t="shared" si="0"/>
        <v>0</v>
      </c>
      <c r="Y53" s="6">
        <f>IF(X53="1-2",4,IF(X53="1-3",5,IF(X53="2-1",6,IF(X53="2-3",7,IF(X53="3-1",8,IF(X53="3-2",9,X53))))))</f>
        <v>0</v>
      </c>
      <c r="Z53" s="20" t="str">
        <f t="shared" si="1"/>
        <v>11</v>
      </c>
      <c r="AA53" s="6">
        <v>3</v>
      </c>
      <c r="AB53" s="25">
        <v>1</v>
      </c>
      <c r="AD53" s="20">
        <f t="shared" si="2"/>
        <v>4</v>
      </c>
      <c r="AE53" s="20">
        <f t="shared" si="3"/>
        <v>13</v>
      </c>
    </row>
    <row r="54" spans="1:31" ht="17" hidden="1" thickTop="1" thickBot="1" x14ac:dyDescent="0.25">
      <c r="A54" s="1" t="b">
        <f>IF(AND('Subject Data'!$C9=$B54, 'Subject Data'!$D9=$D54,'Subject Data'!$E9=$E54, 'Subject Data'!$H9=$G54),'Subject Data'!A9)</f>
        <v>0</v>
      </c>
      <c r="B54" s="14" t="s">
        <v>17</v>
      </c>
      <c r="C54" s="18" t="s">
        <v>110</v>
      </c>
      <c r="D54" s="16" t="s">
        <v>103</v>
      </c>
      <c r="E54" s="15" t="s">
        <v>101</v>
      </c>
      <c r="F54" s="16">
        <v>2</v>
      </c>
      <c r="G54" s="17">
        <v>1</v>
      </c>
      <c r="H54" s="15">
        <v>0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>
        <v>1</v>
      </c>
      <c r="O54" s="1">
        <f>SUM(H54:N54)</f>
        <v>6</v>
      </c>
      <c r="P54" s="1">
        <v>7</v>
      </c>
      <c r="Q54" s="19">
        <f>O54/P54</f>
        <v>0.8571428571428571</v>
      </c>
      <c r="T54" s="20">
        <v>27</v>
      </c>
      <c r="U54" s="6">
        <f t="shared" si="4"/>
        <v>2</v>
      </c>
      <c r="V54" s="6">
        <f t="shared" si="5"/>
        <v>2</v>
      </c>
      <c r="W54" s="6">
        <f t="shared" si="6"/>
        <v>85.714285714285708</v>
      </c>
      <c r="X54" s="6">
        <f t="shared" si="0"/>
        <v>3</v>
      </c>
      <c r="Y54" s="6">
        <f t="shared" si="7"/>
        <v>3</v>
      </c>
      <c r="Z54" s="20" t="str">
        <f t="shared" si="1"/>
        <v>22</v>
      </c>
      <c r="AA54" s="6">
        <v>3</v>
      </c>
      <c r="AB54" s="25">
        <v>2</v>
      </c>
      <c r="AD54" s="20">
        <f t="shared" si="2"/>
        <v>4</v>
      </c>
      <c r="AE54" s="20">
        <f t="shared" si="3"/>
        <v>13</v>
      </c>
    </row>
    <row r="55" spans="1:31" ht="17" hidden="1" thickTop="1" thickBot="1" x14ac:dyDescent="0.25">
      <c r="A55" s="1" t="b">
        <f>IF(AND('Subject Data'!$C35=$B55, 'Subject Data'!$D35=$D55,'Subject Data'!$E35=$E55, 'Subject Data'!$H35=$G55),'Subject Data'!A35)</f>
        <v>0</v>
      </c>
      <c r="B55" s="17" t="s">
        <v>43</v>
      </c>
      <c r="C55" s="18" t="s">
        <v>110</v>
      </c>
      <c r="D55" s="16" t="s">
        <v>103</v>
      </c>
      <c r="E55" s="15" t="s">
        <v>101</v>
      </c>
      <c r="F55" s="17">
        <v>2</v>
      </c>
      <c r="G55" s="17">
        <v>2</v>
      </c>
      <c r="H55" s="15">
        <v>1</v>
      </c>
      <c r="I55" s="15">
        <v>1</v>
      </c>
      <c r="J55" s="15">
        <v>1</v>
      </c>
      <c r="K55" s="15">
        <v>0</v>
      </c>
      <c r="L55" s="15">
        <v>0</v>
      </c>
      <c r="M55" s="15">
        <v>1</v>
      </c>
      <c r="N55" s="15">
        <v>1</v>
      </c>
      <c r="O55" s="1">
        <f>SUM(H55:N55)</f>
        <v>5</v>
      </c>
      <c r="P55" s="1">
        <v>7</v>
      </c>
      <c r="Q55" s="19">
        <f>O55/P55</f>
        <v>0.7142857142857143</v>
      </c>
      <c r="T55" s="20">
        <v>28</v>
      </c>
      <c r="U55" s="6">
        <f t="shared" si="4"/>
        <v>2</v>
      </c>
      <c r="V55" s="6">
        <f t="shared" si="5"/>
        <v>2</v>
      </c>
      <c r="W55" s="6">
        <f t="shared" si="6"/>
        <v>71.428571428571431</v>
      </c>
      <c r="X55" s="6">
        <f t="shared" si="0"/>
        <v>0</v>
      </c>
      <c r="Y55" s="6">
        <f t="shared" si="7"/>
        <v>0</v>
      </c>
      <c r="Z55" s="20" t="str">
        <f t="shared" si="1"/>
        <v>21</v>
      </c>
      <c r="AA55" s="6">
        <v>3</v>
      </c>
      <c r="AB55" s="25">
        <v>1</v>
      </c>
      <c r="AD55" s="20">
        <f t="shared" si="2"/>
        <v>4</v>
      </c>
      <c r="AE55" s="20">
        <f t="shared" si="3"/>
        <v>13</v>
      </c>
    </row>
    <row r="56" spans="1:31" ht="17" hidden="1" thickTop="1" thickBot="1" x14ac:dyDescent="0.25">
      <c r="A56" s="1" t="b">
        <f>IF(AND('Subject Data'!$C112=$B56, 'Subject Data'!$D112=$D56,'Subject Data'!$E112=$E56, 'Subject Data'!$H112=$G56),'Subject Data'!A112)</f>
        <v>0</v>
      </c>
      <c r="B56" s="17" t="s">
        <v>43</v>
      </c>
      <c r="C56" s="18" t="s">
        <v>110</v>
      </c>
      <c r="D56" s="15" t="s">
        <v>104</v>
      </c>
      <c r="E56" s="15" t="s">
        <v>102</v>
      </c>
      <c r="F56" s="17">
        <v>1</v>
      </c>
      <c r="G56" s="17">
        <v>2</v>
      </c>
      <c r="H56" s="15"/>
      <c r="I56" s="15">
        <v>0</v>
      </c>
      <c r="J56" s="15">
        <v>1</v>
      </c>
      <c r="K56" s="15">
        <v>0</v>
      </c>
      <c r="L56" s="15">
        <v>0</v>
      </c>
      <c r="M56" s="15">
        <v>1</v>
      </c>
      <c r="N56" s="15">
        <v>1</v>
      </c>
      <c r="O56" s="1">
        <f>SUM(H56:N56)</f>
        <v>3</v>
      </c>
      <c r="P56" s="1">
        <v>6</v>
      </c>
      <c r="Q56" s="19">
        <f>O56/P56</f>
        <v>0.5</v>
      </c>
      <c r="T56" s="20">
        <v>28</v>
      </c>
      <c r="U56" s="6">
        <f t="shared" si="4"/>
        <v>1</v>
      </c>
      <c r="V56" s="6">
        <f t="shared" si="5"/>
        <v>3</v>
      </c>
      <c r="W56" s="6">
        <f t="shared" si="6"/>
        <v>50</v>
      </c>
      <c r="X56" s="6">
        <f t="shared" si="0"/>
        <v>2</v>
      </c>
      <c r="Y56" s="6">
        <f t="shared" si="7"/>
        <v>2</v>
      </c>
      <c r="Z56" s="20" t="str">
        <f t="shared" si="1"/>
        <v>12</v>
      </c>
      <c r="AA56" s="6">
        <v>3</v>
      </c>
      <c r="AB56" s="25">
        <v>2</v>
      </c>
      <c r="AD56" s="20">
        <f t="shared" si="2"/>
        <v>4</v>
      </c>
      <c r="AE56" s="20">
        <f t="shared" si="3"/>
        <v>13</v>
      </c>
    </row>
    <row r="57" spans="1:31" ht="17" hidden="1" thickTop="1" thickBot="1" x14ac:dyDescent="0.25">
      <c r="A57" s="1" t="b">
        <f>IF(AND('Subject Data'!$C58=$B57, 'Subject Data'!$D58=$D57,'Subject Data'!$E58=$E57, 'Subject Data'!$H58=$G57),'Subject Data'!A58)</f>
        <v>0</v>
      </c>
      <c r="B57" s="17" t="s">
        <v>66</v>
      </c>
      <c r="C57" s="18" t="s">
        <v>111</v>
      </c>
      <c r="D57" s="16" t="s">
        <v>103</v>
      </c>
      <c r="E57" s="15" t="s">
        <v>101</v>
      </c>
      <c r="F57" s="17">
        <v>2</v>
      </c>
      <c r="G57" s="17">
        <v>4</v>
      </c>
      <c r="H57" s="15">
        <v>1</v>
      </c>
      <c r="I57" s="15">
        <v>1</v>
      </c>
      <c r="J57" s="15">
        <v>1</v>
      </c>
      <c r="K57" s="15">
        <v>1</v>
      </c>
      <c r="L57" s="15">
        <v>0</v>
      </c>
      <c r="M57" s="15">
        <v>1</v>
      </c>
      <c r="N57" s="15">
        <v>1</v>
      </c>
      <c r="O57" s="1">
        <f>SUM(H57:N57)</f>
        <v>6</v>
      </c>
      <c r="P57" s="1">
        <v>7</v>
      </c>
      <c r="Q57" s="19">
        <f>O57/P57</f>
        <v>0.8571428571428571</v>
      </c>
      <c r="T57" s="20">
        <v>29</v>
      </c>
      <c r="U57" s="6">
        <f t="shared" si="4"/>
        <v>2</v>
      </c>
      <c r="V57" s="6">
        <f t="shared" si="5"/>
        <v>2</v>
      </c>
      <c r="W57" s="6">
        <f t="shared" si="6"/>
        <v>85.714285714285708</v>
      </c>
      <c r="X57" s="6">
        <f t="shared" si="0"/>
        <v>0</v>
      </c>
      <c r="Y57" s="6">
        <f t="shared" si="7"/>
        <v>0</v>
      </c>
      <c r="Z57" s="20" t="str">
        <f t="shared" si="1"/>
        <v>21</v>
      </c>
      <c r="AA57" s="6">
        <v>3</v>
      </c>
      <c r="AB57" s="25">
        <v>1</v>
      </c>
      <c r="AD57" s="20">
        <f t="shared" si="2"/>
        <v>4</v>
      </c>
      <c r="AE57" s="20">
        <f t="shared" si="3"/>
        <v>13</v>
      </c>
    </row>
    <row r="58" spans="1:31" ht="17" hidden="1" thickTop="1" thickBot="1" x14ac:dyDescent="0.25">
      <c r="A58" s="1" t="b">
        <f>IF(AND('Subject Data'!$C36=$B58, 'Subject Data'!$D36=$D58,'Subject Data'!$E36=$E58, 'Subject Data'!$H36=$G58),'Subject Data'!A36)</f>
        <v>0</v>
      </c>
      <c r="B58" s="17" t="s">
        <v>44</v>
      </c>
      <c r="C58" s="18" t="s">
        <v>110</v>
      </c>
      <c r="D58" s="16" t="s">
        <v>103</v>
      </c>
      <c r="E58" s="15" t="s">
        <v>101</v>
      </c>
      <c r="F58" s="17">
        <v>2</v>
      </c>
      <c r="G58" s="17">
        <v>2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">
        <f>SUM(H58:N58)</f>
        <v>7</v>
      </c>
      <c r="P58" s="1">
        <v>7</v>
      </c>
      <c r="Q58" s="19">
        <f>O58/P58</f>
        <v>1</v>
      </c>
      <c r="T58" s="20">
        <v>30</v>
      </c>
      <c r="U58" s="6">
        <f t="shared" si="4"/>
        <v>2</v>
      </c>
      <c r="V58" s="6">
        <f t="shared" si="5"/>
        <v>2</v>
      </c>
      <c r="W58" s="6">
        <f t="shared" si="6"/>
        <v>100</v>
      </c>
      <c r="X58" s="6">
        <f t="shared" si="0"/>
        <v>0</v>
      </c>
      <c r="Y58" s="6">
        <f t="shared" si="7"/>
        <v>0</v>
      </c>
      <c r="Z58" s="20" t="str">
        <f t="shared" si="1"/>
        <v>21</v>
      </c>
      <c r="AA58" s="6">
        <v>3</v>
      </c>
      <c r="AB58" s="25">
        <v>1</v>
      </c>
      <c r="AD58" s="20">
        <f t="shared" si="2"/>
        <v>4</v>
      </c>
      <c r="AE58" s="20">
        <f t="shared" si="3"/>
        <v>13</v>
      </c>
    </row>
    <row r="59" spans="1:31" ht="17" hidden="1" thickTop="1" thickBot="1" x14ac:dyDescent="0.25">
      <c r="A59" s="1" t="b">
        <f>IF(AND('Subject Data'!$C113=$B59, 'Subject Data'!$D113=$D59,'Subject Data'!$E113=$E59, 'Subject Data'!$H113=$G59),'Subject Data'!A113)</f>
        <v>0</v>
      </c>
      <c r="B59" s="17" t="s">
        <v>44</v>
      </c>
      <c r="C59" s="18" t="s">
        <v>110</v>
      </c>
      <c r="D59" s="15" t="s">
        <v>104</v>
      </c>
      <c r="E59" s="15" t="s">
        <v>102</v>
      </c>
      <c r="F59" s="17">
        <v>1</v>
      </c>
      <c r="G59" s="17">
        <v>2</v>
      </c>
      <c r="H59" s="15"/>
      <c r="I59" s="15">
        <v>1</v>
      </c>
      <c r="J59" s="15">
        <v>1</v>
      </c>
      <c r="K59" s="15">
        <v>0</v>
      </c>
      <c r="L59" s="15">
        <v>1</v>
      </c>
      <c r="M59" s="15">
        <v>1</v>
      </c>
      <c r="N59" s="15">
        <v>1</v>
      </c>
      <c r="O59" s="1">
        <f>SUM(H59:N59)</f>
        <v>5</v>
      </c>
      <c r="P59" s="1">
        <v>6</v>
      </c>
      <c r="Q59" s="19">
        <f>O59/P59</f>
        <v>0.83333333333333337</v>
      </c>
      <c r="T59" s="20">
        <v>30</v>
      </c>
      <c r="U59" s="6">
        <f t="shared" si="4"/>
        <v>1</v>
      </c>
      <c r="V59" s="6">
        <f t="shared" si="5"/>
        <v>3</v>
      </c>
      <c r="W59" s="6">
        <f t="shared" si="6"/>
        <v>83.333333333333343</v>
      </c>
      <c r="X59" s="6">
        <f t="shared" si="0"/>
        <v>2</v>
      </c>
      <c r="Y59" s="6">
        <f t="shared" si="7"/>
        <v>2</v>
      </c>
      <c r="Z59" s="20" t="str">
        <f t="shared" si="1"/>
        <v>12</v>
      </c>
      <c r="AA59" s="6">
        <v>3</v>
      </c>
      <c r="AB59" s="25">
        <v>2</v>
      </c>
      <c r="AD59" s="20">
        <f t="shared" si="2"/>
        <v>4</v>
      </c>
      <c r="AE59" s="20">
        <f t="shared" si="3"/>
        <v>13</v>
      </c>
    </row>
    <row r="60" spans="1:31" ht="17" hidden="1" thickTop="1" thickBot="1" x14ac:dyDescent="0.25">
      <c r="A60" s="1" t="b">
        <f>IF(AND('Subject Data'!$C37=$B60, 'Subject Data'!$D37=$D60,'Subject Data'!$E37=$E60, 'Subject Data'!$H37=$G60),'Subject Data'!A37)</f>
        <v>0</v>
      </c>
      <c r="B60" s="17" t="s">
        <v>45</v>
      </c>
      <c r="C60" s="18" t="s">
        <v>110</v>
      </c>
      <c r="D60" s="16" t="s">
        <v>103</v>
      </c>
      <c r="E60" s="15" t="s">
        <v>101</v>
      </c>
      <c r="F60" s="17">
        <v>2</v>
      </c>
      <c r="G60" s="17">
        <v>2</v>
      </c>
      <c r="H60" s="15">
        <v>0</v>
      </c>
      <c r="I60" s="15">
        <v>0</v>
      </c>
      <c r="J60" s="15">
        <v>1</v>
      </c>
      <c r="K60" s="15">
        <v>1</v>
      </c>
      <c r="L60" s="15">
        <v>0</v>
      </c>
      <c r="M60" s="15">
        <v>0</v>
      </c>
      <c r="N60" s="15">
        <v>1</v>
      </c>
      <c r="O60" s="1">
        <f>SUM(H60:N60)</f>
        <v>3</v>
      </c>
      <c r="P60" s="1">
        <v>7</v>
      </c>
      <c r="Q60" s="19">
        <f>O60/P60</f>
        <v>0.42857142857142855</v>
      </c>
      <c r="T60" s="20">
        <v>31</v>
      </c>
      <c r="U60" s="6">
        <f t="shared" si="4"/>
        <v>2</v>
      </c>
      <c r="V60" s="6">
        <f t="shared" si="5"/>
        <v>2</v>
      </c>
      <c r="W60" s="6">
        <f t="shared" si="6"/>
        <v>42.857142857142854</v>
      </c>
      <c r="X60" s="6">
        <f t="shared" si="0"/>
        <v>0</v>
      </c>
      <c r="Y60" s="6">
        <f t="shared" si="7"/>
        <v>0</v>
      </c>
      <c r="Z60" s="20" t="str">
        <f t="shared" si="1"/>
        <v>21</v>
      </c>
      <c r="AA60" s="6">
        <v>3</v>
      </c>
      <c r="AB60" s="25">
        <v>1</v>
      </c>
      <c r="AD60" s="20">
        <f t="shared" si="2"/>
        <v>4</v>
      </c>
      <c r="AE60" s="20">
        <f t="shared" si="3"/>
        <v>13</v>
      </c>
    </row>
    <row r="61" spans="1:31" ht="17" hidden="1" thickTop="1" thickBot="1" x14ac:dyDescent="0.25">
      <c r="A61" s="1" t="b">
        <f>IF(AND('Subject Data'!$C114=$B61, 'Subject Data'!$D114=$D61,'Subject Data'!$E114=$E61, 'Subject Data'!$H114=$G61),'Subject Data'!A114)</f>
        <v>0</v>
      </c>
      <c r="B61" s="17" t="s">
        <v>45</v>
      </c>
      <c r="C61" s="18" t="s">
        <v>110</v>
      </c>
      <c r="D61" s="15" t="s">
        <v>104</v>
      </c>
      <c r="E61" s="15" t="s">
        <v>102</v>
      </c>
      <c r="F61" s="17">
        <v>1</v>
      </c>
      <c r="G61" s="17">
        <v>2</v>
      </c>
      <c r="H61" s="15"/>
      <c r="I61" s="15">
        <v>0</v>
      </c>
      <c r="J61" s="15">
        <v>1</v>
      </c>
      <c r="K61" s="15">
        <v>0</v>
      </c>
      <c r="L61" s="15">
        <v>0</v>
      </c>
      <c r="M61" s="15">
        <v>1</v>
      </c>
      <c r="N61" s="15">
        <v>1</v>
      </c>
      <c r="O61" s="1">
        <f>SUM(H61:N61)</f>
        <v>3</v>
      </c>
      <c r="P61" s="1">
        <v>6</v>
      </c>
      <c r="Q61" s="19">
        <f>O61/P61</f>
        <v>0.5</v>
      </c>
      <c r="T61" s="20">
        <v>31</v>
      </c>
      <c r="U61" s="6">
        <f t="shared" si="4"/>
        <v>1</v>
      </c>
      <c r="V61" s="6">
        <f t="shared" si="5"/>
        <v>3</v>
      </c>
      <c r="W61" s="6">
        <f t="shared" si="6"/>
        <v>50</v>
      </c>
      <c r="X61" s="6">
        <f t="shared" si="0"/>
        <v>2</v>
      </c>
      <c r="Y61" s="6">
        <f t="shared" si="7"/>
        <v>2</v>
      </c>
      <c r="Z61" s="20" t="str">
        <f t="shared" si="1"/>
        <v>12</v>
      </c>
      <c r="AA61" s="6">
        <v>3</v>
      </c>
      <c r="AB61" s="25">
        <v>2</v>
      </c>
      <c r="AD61" s="20">
        <f t="shared" si="2"/>
        <v>4</v>
      </c>
      <c r="AE61" s="20">
        <f t="shared" si="3"/>
        <v>13</v>
      </c>
    </row>
    <row r="62" spans="1:31" ht="17" thickTop="1" thickBot="1" x14ac:dyDescent="0.25">
      <c r="A62" s="1" t="b">
        <f>IF(AND('Subject Data'!$C133=$B62, 'Subject Data'!$D133=$D62,'Subject Data'!$E133=$E62, 'Subject Data'!$H133=$G62),'Subject Data'!A133)</f>
        <v>0</v>
      </c>
      <c r="B62" s="17" t="s">
        <v>67</v>
      </c>
      <c r="C62" s="18" t="s">
        <v>111</v>
      </c>
      <c r="D62" s="15" t="s">
        <v>104</v>
      </c>
      <c r="E62" s="15" t="s">
        <v>101</v>
      </c>
      <c r="F62" s="17">
        <v>2</v>
      </c>
      <c r="G62" s="17">
        <v>4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">
        <f>SUM(H62:N62)</f>
        <v>0</v>
      </c>
      <c r="P62" s="1">
        <v>7</v>
      </c>
      <c r="Q62" s="19">
        <f>O62/P62</f>
        <v>0</v>
      </c>
      <c r="T62" s="20">
        <v>32</v>
      </c>
      <c r="U62" s="6">
        <f>IF(D62="cmdline",1,IF(D62="nametbl",2,3))</f>
        <v>1</v>
      </c>
      <c r="V62" s="6">
        <f>IF(E62="Review",1,IF(E62="Structural",2,3))</f>
        <v>2</v>
      </c>
      <c r="W62" s="6">
        <f>Q62*100</f>
        <v>0</v>
      </c>
      <c r="X62" s="6">
        <f t="shared" si="0"/>
        <v>3</v>
      </c>
      <c r="Y62" s="6">
        <f>IF(X62="1-2",4,IF(X62="1-3",5,IF(X62="2-1",6,IF(X62="2-3",7,IF(X62="3-1",8,IF(X62="3-2",9,X62))))))</f>
        <v>3</v>
      </c>
      <c r="Z62" s="20" t="str">
        <f t="shared" si="1"/>
        <v>11</v>
      </c>
      <c r="AA62" s="6">
        <v>2</v>
      </c>
      <c r="AB62" s="25">
        <v>1</v>
      </c>
      <c r="AD62" s="20">
        <f t="shared" si="2"/>
        <v>5</v>
      </c>
      <c r="AE62" s="20">
        <f t="shared" si="3"/>
        <v>17</v>
      </c>
    </row>
    <row r="63" spans="1:31" ht="17" hidden="1" thickTop="1" thickBot="1" x14ac:dyDescent="0.25">
      <c r="A63" s="1" t="b">
        <f>IF(AND('Subject Data'!$C59=$B63, 'Subject Data'!$D59=$D63,'Subject Data'!$E59=$E63, 'Subject Data'!$H59=$G63),'Subject Data'!A59)</f>
        <v>0</v>
      </c>
      <c r="B63" s="17" t="s">
        <v>67</v>
      </c>
      <c r="C63" s="18" t="s">
        <v>111</v>
      </c>
      <c r="D63" s="16" t="s">
        <v>103</v>
      </c>
      <c r="E63" s="15" t="s">
        <v>102</v>
      </c>
      <c r="F63" s="17">
        <v>1</v>
      </c>
      <c r="G63" s="17">
        <v>4</v>
      </c>
      <c r="H63" s="15">
        <v>1</v>
      </c>
      <c r="I63" s="15">
        <v>0</v>
      </c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">
        <f>SUM(H63:N63)</f>
        <v>6</v>
      </c>
      <c r="P63" s="1">
        <v>7</v>
      </c>
      <c r="Q63" s="19">
        <f>O63/P63</f>
        <v>0.8571428571428571</v>
      </c>
      <c r="T63" s="20">
        <v>32</v>
      </c>
      <c r="U63" s="6">
        <f t="shared" si="4"/>
        <v>2</v>
      </c>
      <c r="V63" s="6">
        <f t="shared" si="5"/>
        <v>3</v>
      </c>
      <c r="W63" s="6">
        <f t="shared" si="6"/>
        <v>85.714285714285708</v>
      </c>
      <c r="X63" s="6">
        <f t="shared" si="0"/>
        <v>0</v>
      </c>
      <c r="Y63" s="6">
        <f t="shared" si="7"/>
        <v>0</v>
      </c>
      <c r="Z63" s="20" t="str">
        <f t="shared" si="1"/>
        <v>22</v>
      </c>
      <c r="AA63" s="6">
        <v>3</v>
      </c>
      <c r="AB63" s="25">
        <v>2</v>
      </c>
      <c r="AD63" s="20">
        <f t="shared" si="2"/>
        <v>4</v>
      </c>
      <c r="AE63" s="20">
        <f t="shared" si="3"/>
        <v>13</v>
      </c>
    </row>
    <row r="64" spans="1:31" ht="17" hidden="1" thickTop="1" thickBot="1" x14ac:dyDescent="0.25">
      <c r="A64" s="1" t="b">
        <f>IF(AND('Subject Data'!$C38=$B64, 'Subject Data'!$D38=$D64,'Subject Data'!$E38=$E64, 'Subject Data'!$H38=$G64),'Subject Data'!A38)</f>
        <v>0</v>
      </c>
      <c r="B64" s="17" t="s">
        <v>46</v>
      </c>
      <c r="C64" s="18" t="s">
        <v>110</v>
      </c>
      <c r="D64" s="16" t="s">
        <v>103</v>
      </c>
      <c r="E64" s="15" t="s">
        <v>101</v>
      </c>
      <c r="F64" s="17">
        <v>2</v>
      </c>
      <c r="G64" s="17">
        <v>2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">
        <f>SUM(H64:N64)</f>
        <v>0</v>
      </c>
      <c r="P64" s="1">
        <v>7</v>
      </c>
      <c r="Q64" s="19">
        <f>O64/P64</f>
        <v>0</v>
      </c>
      <c r="T64" s="20">
        <v>33</v>
      </c>
      <c r="U64" s="6">
        <f t="shared" si="4"/>
        <v>2</v>
      </c>
      <c r="V64" s="6">
        <f t="shared" si="5"/>
        <v>2</v>
      </c>
      <c r="W64" s="6">
        <f t="shared" si="6"/>
        <v>0</v>
      </c>
      <c r="X64" s="6">
        <f t="shared" si="0"/>
        <v>0</v>
      </c>
      <c r="Y64" s="6">
        <f t="shared" si="7"/>
        <v>0</v>
      </c>
      <c r="Z64" s="20" t="str">
        <f t="shared" si="1"/>
        <v>21</v>
      </c>
      <c r="AA64" s="6">
        <v>3</v>
      </c>
      <c r="AB64" s="25">
        <v>1</v>
      </c>
      <c r="AD64" s="20">
        <f t="shared" si="2"/>
        <v>4</v>
      </c>
      <c r="AE64" s="20">
        <f t="shared" si="3"/>
        <v>13</v>
      </c>
    </row>
    <row r="65" spans="1:31" ht="17" hidden="1" thickTop="1" thickBot="1" x14ac:dyDescent="0.25">
      <c r="A65" s="1" t="b">
        <f>IF(AND('Subject Data'!$C115=$B65, 'Subject Data'!$D115=$D65,'Subject Data'!$E115=$E65, 'Subject Data'!$H115=$G65),'Subject Data'!A115)</f>
        <v>0</v>
      </c>
      <c r="B65" s="17" t="s">
        <v>46</v>
      </c>
      <c r="C65" s="18" t="s">
        <v>110</v>
      </c>
      <c r="D65" s="15" t="s">
        <v>104</v>
      </c>
      <c r="E65" s="15" t="s">
        <v>102</v>
      </c>
      <c r="F65" s="17">
        <v>1</v>
      </c>
      <c r="G65" s="17">
        <v>2</v>
      </c>
      <c r="H65" s="15"/>
      <c r="I65" s="15">
        <v>1</v>
      </c>
      <c r="J65" s="15">
        <v>1</v>
      </c>
      <c r="K65" s="15">
        <v>0</v>
      </c>
      <c r="L65" s="15">
        <v>0</v>
      </c>
      <c r="M65" s="15">
        <v>0</v>
      </c>
      <c r="N65" s="15">
        <v>0</v>
      </c>
      <c r="O65" s="1">
        <f>SUM(H65:N65)</f>
        <v>2</v>
      </c>
      <c r="P65" s="1">
        <v>6</v>
      </c>
      <c r="Q65" s="19">
        <f>O65/P65</f>
        <v>0.33333333333333331</v>
      </c>
      <c r="T65" s="20">
        <v>33</v>
      </c>
      <c r="U65" s="6">
        <f t="shared" si="4"/>
        <v>1</v>
      </c>
      <c r="V65" s="6">
        <f t="shared" si="5"/>
        <v>3</v>
      </c>
      <c r="W65" s="6">
        <f t="shared" si="6"/>
        <v>33.333333333333329</v>
      </c>
      <c r="X65" s="6">
        <f t="shared" si="0"/>
        <v>2</v>
      </c>
      <c r="Y65" s="6">
        <f t="shared" si="7"/>
        <v>2</v>
      </c>
      <c r="Z65" s="20" t="str">
        <f t="shared" si="1"/>
        <v>12</v>
      </c>
      <c r="AA65" s="6">
        <v>3</v>
      </c>
      <c r="AB65" s="25">
        <v>2</v>
      </c>
      <c r="AD65" s="20">
        <f t="shared" si="2"/>
        <v>4</v>
      </c>
      <c r="AE65" s="20">
        <f t="shared" si="3"/>
        <v>13</v>
      </c>
    </row>
    <row r="66" spans="1:31" ht="17" hidden="1" thickTop="1" thickBot="1" x14ac:dyDescent="0.25">
      <c r="A66" s="1" t="b">
        <f>IF(AND('Subject Data'!$C87=$B66, 'Subject Data'!$D87=$D66,'Subject Data'!$E87=$E66, 'Subject Data'!$H87=$G66),'Subject Data'!A87)</f>
        <v>0</v>
      </c>
      <c r="B66" s="14" t="s">
        <v>18</v>
      </c>
      <c r="C66" s="18" t="s">
        <v>110</v>
      </c>
      <c r="D66" s="15" t="s">
        <v>104</v>
      </c>
      <c r="E66" s="15" t="s">
        <v>102</v>
      </c>
      <c r="F66" s="16">
        <v>1</v>
      </c>
      <c r="G66" s="17">
        <v>1</v>
      </c>
      <c r="H66" s="15"/>
      <c r="I66" s="15">
        <v>1</v>
      </c>
      <c r="J66" s="15">
        <v>1</v>
      </c>
      <c r="K66" s="15">
        <v>1</v>
      </c>
      <c r="L66" s="15">
        <v>0</v>
      </c>
      <c r="M66" s="15">
        <v>1</v>
      </c>
      <c r="N66" s="15">
        <v>1</v>
      </c>
      <c r="O66" s="1">
        <f>SUM(H66:N66)</f>
        <v>5</v>
      </c>
      <c r="P66" s="1">
        <v>6</v>
      </c>
      <c r="Q66" s="19">
        <f>O66/P66</f>
        <v>0.83333333333333337</v>
      </c>
      <c r="T66" s="20">
        <v>34</v>
      </c>
      <c r="U66" s="6">
        <f>IF(D66="cmdline",1,IF(D66="nametbl",2,3))</f>
        <v>1</v>
      </c>
      <c r="V66" s="6">
        <f>IF(E66="Review",1,IF(E66="Structural",2,3))</f>
        <v>3</v>
      </c>
      <c r="W66" s="6">
        <f>Q66*100</f>
        <v>83.333333333333343</v>
      </c>
      <c r="X66" s="6">
        <f t="shared" si="0"/>
        <v>0</v>
      </c>
      <c r="Y66" s="6">
        <f>IF(X66="1-2",4,IF(X66="1-3",5,IF(X66="2-1",6,IF(X66="2-3",7,IF(X66="3-1",8,IF(X66="3-2",9,X66))))))</f>
        <v>0</v>
      </c>
      <c r="Z66" s="20" t="str">
        <f t="shared" si="1"/>
        <v>11</v>
      </c>
      <c r="AA66" s="6">
        <v>3</v>
      </c>
      <c r="AB66" s="25">
        <v>1</v>
      </c>
      <c r="AD66" s="20">
        <f t="shared" si="2"/>
        <v>4</v>
      </c>
      <c r="AE66" s="20">
        <f t="shared" si="3"/>
        <v>13</v>
      </c>
    </row>
    <row r="67" spans="1:31" ht="17" hidden="1" thickTop="1" thickBot="1" x14ac:dyDescent="0.25">
      <c r="A67" s="1" t="b">
        <f>IF(AND('Subject Data'!$C10=$B67, 'Subject Data'!$D10=$D67,'Subject Data'!$E10=$E67, 'Subject Data'!$H10=$G67),'Subject Data'!A10)</f>
        <v>0</v>
      </c>
      <c r="B67" s="14" t="s">
        <v>18</v>
      </c>
      <c r="C67" s="18" t="s">
        <v>110</v>
      </c>
      <c r="D67" s="16" t="s">
        <v>103</v>
      </c>
      <c r="E67" s="15" t="s">
        <v>101</v>
      </c>
      <c r="F67" s="16">
        <v>2</v>
      </c>
      <c r="G67" s="17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5">
        <v>1</v>
      </c>
      <c r="O67" s="1">
        <f>SUM(H67:N67)</f>
        <v>7</v>
      </c>
      <c r="P67" s="1">
        <v>7</v>
      </c>
      <c r="Q67" s="19">
        <f>O67/P67</f>
        <v>1</v>
      </c>
      <c r="T67" s="20">
        <v>34</v>
      </c>
      <c r="U67" s="6">
        <f t="shared" si="4"/>
        <v>2</v>
      </c>
      <c r="V67" s="6">
        <f t="shared" si="5"/>
        <v>2</v>
      </c>
      <c r="W67" s="6">
        <f t="shared" si="6"/>
        <v>100</v>
      </c>
      <c r="X67" s="6">
        <f t="shared" ref="X67:X130" si="8">IF(G67=1,IF(U67=1,0,V66),IF(G67=2,IF(U67=2,0,V66),IF(G67=3,IF(U67=1,0,V66),IF(G67=4,IF(U67=2,0,V66)))))</f>
        <v>3</v>
      </c>
      <c r="Y67" s="6">
        <f t="shared" si="7"/>
        <v>3</v>
      </c>
      <c r="Z67" s="20" t="str">
        <f t="shared" ref="Z67:Z130" si="9">CONCATENATE(U67,AB67)</f>
        <v>22</v>
      </c>
      <c r="AA67" s="6">
        <v>3</v>
      </c>
      <c r="AB67" s="25">
        <v>2</v>
      </c>
      <c r="AD67" s="20">
        <f t="shared" ref="AD67:AD130" si="10">IF(AA67=1,4,IF(AA67=3,4,5))</f>
        <v>4</v>
      </c>
      <c r="AE67" s="20">
        <f t="shared" ref="AE67:AE130" si="11">IF(AA67=1,15,IF(AA67=3,13,IF(AA67=2,17,18)))</f>
        <v>13</v>
      </c>
    </row>
    <row r="68" spans="1:31" ht="17" hidden="1" thickTop="1" thickBot="1" x14ac:dyDescent="0.25">
      <c r="A68" s="1" t="b">
        <f>IF(AND('Subject Data'!$C88=$B68, 'Subject Data'!$D88=$D68,'Subject Data'!$E88=$E68, 'Subject Data'!$H88=$G68),'Subject Data'!A88)</f>
        <v>0</v>
      </c>
      <c r="B68" s="14" t="s">
        <v>19</v>
      </c>
      <c r="C68" s="18" t="s">
        <v>110</v>
      </c>
      <c r="D68" s="15" t="s">
        <v>104</v>
      </c>
      <c r="E68" s="15" t="s">
        <v>102</v>
      </c>
      <c r="F68" s="16">
        <v>1</v>
      </c>
      <c r="G68" s="17">
        <v>1</v>
      </c>
      <c r="H68" s="15"/>
      <c r="I68" s="15">
        <v>1</v>
      </c>
      <c r="J68" s="15">
        <v>1</v>
      </c>
      <c r="K68" s="15">
        <v>1</v>
      </c>
      <c r="L68" s="15">
        <v>0</v>
      </c>
      <c r="M68" s="15">
        <v>1</v>
      </c>
      <c r="N68" s="15">
        <v>1</v>
      </c>
      <c r="O68" s="1">
        <f>SUM(H68:N68)</f>
        <v>5</v>
      </c>
      <c r="P68" s="1">
        <v>6</v>
      </c>
      <c r="Q68" s="19">
        <f>O68/P68</f>
        <v>0.83333333333333337</v>
      </c>
      <c r="T68" s="20">
        <v>35</v>
      </c>
      <c r="U68" s="6">
        <f>IF(D68="cmdline",1,IF(D68="nametbl",2,3))</f>
        <v>1</v>
      </c>
      <c r="V68" s="6">
        <f>IF(E68="Review",1,IF(E68="Structural",2,3))</f>
        <v>3</v>
      </c>
      <c r="W68" s="6">
        <f>Q68*100</f>
        <v>83.333333333333343</v>
      </c>
      <c r="X68" s="6">
        <f t="shared" si="8"/>
        <v>0</v>
      </c>
      <c r="Y68" s="6">
        <f>IF(X68="1-2",4,IF(X68="1-3",5,IF(X68="2-1",6,IF(X68="2-3",7,IF(X68="3-1",8,IF(X68="3-2",9,X68))))))</f>
        <v>0</v>
      </c>
      <c r="Z68" s="20" t="str">
        <f t="shared" si="9"/>
        <v>11</v>
      </c>
      <c r="AA68" s="6">
        <v>3</v>
      </c>
      <c r="AB68" s="25">
        <v>1</v>
      </c>
      <c r="AD68" s="20">
        <f t="shared" si="10"/>
        <v>4</v>
      </c>
      <c r="AE68" s="20">
        <f t="shared" si="11"/>
        <v>13</v>
      </c>
    </row>
    <row r="69" spans="1:31" ht="17" hidden="1" thickTop="1" thickBot="1" x14ac:dyDescent="0.25">
      <c r="A69" s="1" t="b">
        <f>IF(AND('Subject Data'!$C11=$B69, 'Subject Data'!$D11=$D69,'Subject Data'!$E11=$E69, 'Subject Data'!$H11=$G69),'Subject Data'!A11)</f>
        <v>0</v>
      </c>
      <c r="B69" s="14" t="s">
        <v>19</v>
      </c>
      <c r="C69" s="18" t="s">
        <v>110</v>
      </c>
      <c r="D69" s="16" t="s">
        <v>103</v>
      </c>
      <c r="E69" s="15" t="s">
        <v>101</v>
      </c>
      <c r="F69" s="16">
        <v>2</v>
      </c>
      <c r="G69" s="17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5">
        <v>1</v>
      </c>
      <c r="O69" s="1">
        <f>SUM(H69:N69)</f>
        <v>7</v>
      </c>
      <c r="P69" s="1">
        <v>7</v>
      </c>
      <c r="Q69" s="19">
        <f>O69/P69</f>
        <v>1</v>
      </c>
      <c r="T69" s="20">
        <v>35</v>
      </c>
      <c r="U69" s="6">
        <f t="shared" ref="U69:U131" si="12">IF(D69="cmdline",1,IF(D69="nametbl",2,3))</f>
        <v>2</v>
      </c>
      <c r="V69" s="6">
        <f t="shared" ref="V69:V131" si="13">IF(E69="Review",1,IF(E69="Structural",2,3))</f>
        <v>2</v>
      </c>
      <c r="W69" s="6">
        <f t="shared" ref="W69:W131" si="14">Q69*100</f>
        <v>100</v>
      </c>
      <c r="X69" s="6">
        <f t="shared" si="8"/>
        <v>3</v>
      </c>
      <c r="Y69" s="6">
        <f t="shared" ref="Y69:Y131" si="15">IF(X69="1-2",4,IF(X69="1-3",5,IF(X69="2-1",6,IF(X69="2-3",7,IF(X69="3-1",8,IF(X69="3-2",9,X69))))))</f>
        <v>3</v>
      </c>
      <c r="Z69" s="20" t="str">
        <f t="shared" si="9"/>
        <v>22</v>
      </c>
      <c r="AA69" s="6">
        <v>3</v>
      </c>
      <c r="AB69" s="25">
        <v>2</v>
      </c>
      <c r="AD69" s="20">
        <f t="shared" si="10"/>
        <v>4</v>
      </c>
      <c r="AE69" s="20">
        <f t="shared" si="11"/>
        <v>13</v>
      </c>
    </row>
    <row r="70" spans="1:31" ht="17" hidden="1" thickTop="1" thickBot="1" x14ac:dyDescent="0.25">
      <c r="A70" s="1" t="b">
        <f>IF(AND('Subject Data'!$C89=$B70, 'Subject Data'!$D89=$D70,'Subject Data'!$E89=$E70, 'Subject Data'!$H89=$G70),'Subject Data'!A89)</f>
        <v>0</v>
      </c>
      <c r="B70" s="14" t="s">
        <v>20</v>
      </c>
      <c r="C70" s="18" t="s">
        <v>110</v>
      </c>
      <c r="D70" s="15" t="s">
        <v>104</v>
      </c>
      <c r="E70" s="15" t="s">
        <v>102</v>
      </c>
      <c r="F70" s="16">
        <v>1</v>
      </c>
      <c r="G70" s="17">
        <v>1</v>
      </c>
      <c r="H70" s="15"/>
      <c r="I70" s="15">
        <v>0</v>
      </c>
      <c r="J70" s="15">
        <v>1</v>
      </c>
      <c r="K70" s="15">
        <v>1</v>
      </c>
      <c r="L70" s="15">
        <v>0</v>
      </c>
      <c r="M70" s="15">
        <v>0</v>
      </c>
      <c r="N70" s="15">
        <v>0</v>
      </c>
      <c r="O70" s="1">
        <f>SUM(H70:N70)</f>
        <v>2</v>
      </c>
      <c r="P70" s="1">
        <v>6</v>
      </c>
      <c r="Q70" s="19">
        <f>O70/P70</f>
        <v>0.33333333333333331</v>
      </c>
      <c r="T70" s="20">
        <v>36</v>
      </c>
      <c r="U70" s="6">
        <f>IF(D70="cmdline",1,IF(D70="nametbl",2,3))</f>
        <v>1</v>
      </c>
      <c r="V70" s="6">
        <f>IF(E70="Review",1,IF(E70="Structural",2,3))</f>
        <v>3</v>
      </c>
      <c r="W70" s="6">
        <f>Q70*100</f>
        <v>33.333333333333329</v>
      </c>
      <c r="X70" s="6">
        <f t="shared" si="8"/>
        <v>0</v>
      </c>
      <c r="Y70" s="6">
        <f>IF(X70="1-2",4,IF(X70="1-3",5,IF(X70="2-1",6,IF(X70="2-3",7,IF(X70="3-1",8,IF(X70="3-2",9,X70))))))</f>
        <v>0</v>
      </c>
      <c r="Z70" s="20" t="str">
        <f t="shared" si="9"/>
        <v>11</v>
      </c>
      <c r="AA70" s="6">
        <v>3</v>
      </c>
      <c r="AB70" s="25">
        <v>1</v>
      </c>
      <c r="AD70" s="20">
        <f t="shared" si="10"/>
        <v>4</v>
      </c>
      <c r="AE70" s="20">
        <f t="shared" si="11"/>
        <v>13</v>
      </c>
    </row>
    <row r="71" spans="1:31" ht="17" hidden="1" thickTop="1" thickBot="1" x14ac:dyDescent="0.25">
      <c r="A71" s="1" t="b">
        <f>IF(AND('Subject Data'!$C12=$B71, 'Subject Data'!$D12=$D71,'Subject Data'!$E12=$E71, 'Subject Data'!$H12=$G71),'Subject Data'!A12)</f>
        <v>0</v>
      </c>
      <c r="B71" s="14" t="s">
        <v>20</v>
      </c>
      <c r="C71" s="18" t="s">
        <v>110</v>
      </c>
      <c r="D71" s="16" t="s">
        <v>103</v>
      </c>
      <c r="E71" s="15" t="s">
        <v>101</v>
      </c>
      <c r="F71" s="16">
        <v>2</v>
      </c>
      <c r="G71" s="17">
        <v>1</v>
      </c>
      <c r="H71" s="15">
        <v>0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5">
        <v>1</v>
      </c>
      <c r="O71" s="1">
        <f>SUM(H71:N71)</f>
        <v>6</v>
      </c>
      <c r="P71" s="1">
        <v>7</v>
      </c>
      <c r="Q71" s="19">
        <f>O71/P71</f>
        <v>0.8571428571428571</v>
      </c>
      <c r="T71" s="20">
        <v>36</v>
      </c>
      <c r="U71" s="6">
        <f t="shared" si="12"/>
        <v>2</v>
      </c>
      <c r="V71" s="6">
        <f t="shared" si="13"/>
        <v>2</v>
      </c>
      <c r="W71" s="6">
        <f t="shared" si="14"/>
        <v>85.714285714285708</v>
      </c>
      <c r="X71" s="6">
        <f t="shared" si="8"/>
        <v>3</v>
      </c>
      <c r="Y71" s="6">
        <f t="shared" si="15"/>
        <v>3</v>
      </c>
      <c r="Z71" s="20" t="str">
        <f t="shared" si="9"/>
        <v>22</v>
      </c>
      <c r="AA71" s="6">
        <v>3</v>
      </c>
      <c r="AB71" s="25">
        <v>2</v>
      </c>
      <c r="AD71" s="20">
        <f t="shared" si="10"/>
        <v>4</v>
      </c>
      <c r="AE71" s="20">
        <f t="shared" si="11"/>
        <v>13</v>
      </c>
    </row>
    <row r="72" spans="1:31" ht="17" hidden="1" thickTop="1" thickBot="1" x14ac:dyDescent="0.25">
      <c r="A72" s="1" t="b">
        <f>IF(AND('Subject Data'!$C39=$B72, 'Subject Data'!$D39=$D72,'Subject Data'!$E39=$E72, 'Subject Data'!$H39=$G72),'Subject Data'!A39)</f>
        <v>0</v>
      </c>
      <c r="B72" s="17" t="s">
        <v>47</v>
      </c>
      <c r="C72" s="18" t="s">
        <v>110</v>
      </c>
      <c r="D72" s="16" t="s">
        <v>103</v>
      </c>
      <c r="E72" s="15" t="s">
        <v>101</v>
      </c>
      <c r="F72" s="17">
        <v>2</v>
      </c>
      <c r="G72" s="17">
        <v>2</v>
      </c>
      <c r="H72" s="15">
        <v>0</v>
      </c>
      <c r="I72" s="15">
        <v>0</v>
      </c>
      <c r="J72" s="15">
        <v>1</v>
      </c>
      <c r="K72" s="15">
        <v>1</v>
      </c>
      <c r="L72" s="15">
        <v>1</v>
      </c>
      <c r="M72" s="15">
        <v>0</v>
      </c>
      <c r="N72" s="15">
        <v>1</v>
      </c>
      <c r="O72" s="1">
        <f>SUM(H72:N72)</f>
        <v>4</v>
      </c>
      <c r="P72" s="1">
        <v>7</v>
      </c>
      <c r="Q72" s="19">
        <f>O72/P72</f>
        <v>0.5714285714285714</v>
      </c>
      <c r="T72" s="20">
        <v>37</v>
      </c>
      <c r="U72" s="6">
        <f t="shared" si="12"/>
        <v>2</v>
      </c>
      <c r="V72" s="6">
        <f t="shared" si="13"/>
        <v>2</v>
      </c>
      <c r="W72" s="6">
        <f t="shared" si="14"/>
        <v>57.142857142857139</v>
      </c>
      <c r="X72" s="6">
        <f t="shared" si="8"/>
        <v>0</v>
      </c>
      <c r="Y72" s="6">
        <f t="shared" si="15"/>
        <v>0</v>
      </c>
      <c r="Z72" s="20" t="str">
        <f t="shared" si="9"/>
        <v>21</v>
      </c>
      <c r="AA72" s="6">
        <v>3</v>
      </c>
      <c r="AB72" s="25">
        <v>1</v>
      </c>
      <c r="AD72" s="20">
        <f t="shared" si="10"/>
        <v>4</v>
      </c>
      <c r="AE72" s="20">
        <f t="shared" si="11"/>
        <v>13</v>
      </c>
    </row>
    <row r="73" spans="1:31" ht="17" hidden="1" thickTop="1" thickBot="1" x14ac:dyDescent="0.25">
      <c r="A73" s="1" t="b">
        <f>IF(AND('Subject Data'!$C116=$B73, 'Subject Data'!$D116=$D73,'Subject Data'!$E116=$E73, 'Subject Data'!$H116=$G73),'Subject Data'!A116)</f>
        <v>0</v>
      </c>
      <c r="B73" s="17" t="s">
        <v>47</v>
      </c>
      <c r="C73" s="18" t="s">
        <v>110</v>
      </c>
      <c r="D73" s="15" t="s">
        <v>104</v>
      </c>
      <c r="E73" s="15" t="s">
        <v>102</v>
      </c>
      <c r="F73" s="17">
        <v>1</v>
      </c>
      <c r="G73" s="17">
        <v>2</v>
      </c>
      <c r="H73" s="15"/>
      <c r="I73" s="15">
        <v>1</v>
      </c>
      <c r="J73" s="15">
        <v>1</v>
      </c>
      <c r="K73" s="15">
        <v>1</v>
      </c>
      <c r="L73" s="15">
        <v>0</v>
      </c>
      <c r="M73" s="15">
        <v>1</v>
      </c>
      <c r="N73" s="15">
        <v>1</v>
      </c>
      <c r="O73" s="1">
        <f>SUM(H73:N73)</f>
        <v>5</v>
      </c>
      <c r="P73" s="1">
        <v>6</v>
      </c>
      <c r="Q73" s="19">
        <f>O73/P73</f>
        <v>0.83333333333333337</v>
      </c>
      <c r="T73" s="20">
        <v>37</v>
      </c>
      <c r="U73" s="6">
        <f t="shared" si="12"/>
        <v>1</v>
      </c>
      <c r="V73" s="6">
        <f t="shared" si="13"/>
        <v>3</v>
      </c>
      <c r="W73" s="6">
        <f t="shared" si="14"/>
        <v>83.333333333333343</v>
      </c>
      <c r="X73" s="6">
        <f t="shared" si="8"/>
        <v>2</v>
      </c>
      <c r="Y73" s="6">
        <f t="shared" si="15"/>
        <v>2</v>
      </c>
      <c r="Z73" s="20" t="str">
        <f t="shared" si="9"/>
        <v>12</v>
      </c>
      <c r="AA73" s="6">
        <v>3</v>
      </c>
      <c r="AB73" s="25">
        <v>2</v>
      </c>
      <c r="AD73" s="20">
        <f t="shared" si="10"/>
        <v>4</v>
      </c>
      <c r="AE73" s="20">
        <f t="shared" si="11"/>
        <v>13</v>
      </c>
    </row>
    <row r="74" spans="1:31" ht="17" hidden="1" thickTop="1" thickBot="1" x14ac:dyDescent="0.25">
      <c r="A74" s="1" t="b">
        <f>IF(AND('Subject Data'!$C90=$B74, 'Subject Data'!$D90=$D74,'Subject Data'!$E90=$E74, 'Subject Data'!$H90=$G74),'Subject Data'!A90)</f>
        <v>0</v>
      </c>
      <c r="B74" s="14" t="s">
        <v>21</v>
      </c>
      <c r="C74" s="18" t="s">
        <v>110</v>
      </c>
      <c r="D74" s="15" t="s">
        <v>104</v>
      </c>
      <c r="E74" s="15" t="s">
        <v>102</v>
      </c>
      <c r="F74" s="16">
        <v>1</v>
      </c>
      <c r="G74" s="17">
        <v>1</v>
      </c>
      <c r="H74" s="15"/>
      <c r="I74" s="15">
        <v>0</v>
      </c>
      <c r="J74" s="15">
        <v>1</v>
      </c>
      <c r="K74" s="15">
        <v>1</v>
      </c>
      <c r="L74" s="15">
        <v>0</v>
      </c>
      <c r="M74" s="15">
        <v>1</v>
      </c>
      <c r="N74" s="15">
        <v>1</v>
      </c>
      <c r="O74" s="1">
        <f>SUM(H74:N74)</f>
        <v>4</v>
      </c>
      <c r="P74" s="1">
        <v>6</v>
      </c>
      <c r="Q74" s="19">
        <f>O74/P74</f>
        <v>0.66666666666666663</v>
      </c>
      <c r="T74" s="20">
        <v>38</v>
      </c>
      <c r="U74" s="6">
        <f>IF(D74="cmdline",1,IF(D74="nametbl",2,3))</f>
        <v>1</v>
      </c>
      <c r="V74" s="6">
        <f>IF(E74="Review",1,IF(E74="Structural",2,3))</f>
        <v>3</v>
      </c>
      <c r="W74" s="6">
        <f>Q74*100</f>
        <v>66.666666666666657</v>
      </c>
      <c r="X74" s="6">
        <f t="shared" si="8"/>
        <v>0</v>
      </c>
      <c r="Y74" s="6">
        <f>IF(X74="1-2",4,IF(X74="1-3",5,IF(X74="2-1",6,IF(X74="2-3",7,IF(X74="3-1",8,IF(X74="3-2",9,X74))))))</f>
        <v>0</v>
      </c>
      <c r="Z74" s="20" t="str">
        <f t="shared" si="9"/>
        <v>11</v>
      </c>
      <c r="AA74" s="6">
        <v>3</v>
      </c>
      <c r="AB74" s="25">
        <v>1</v>
      </c>
      <c r="AD74" s="20">
        <f t="shared" si="10"/>
        <v>4</v>
      </c>
      <c r="AE74" s="20">
        <f t="shared" si="11"/>
        <v>13</v>
      </c>
    </row>
    <row r="75" spans="1:31" ht="17" hidden="1" thickTop="1" thickBot="1" x14ac:dyDescent="0.25">
      <c r="A75" s="1" t="b">
        <f>IF(AND('Subject Data'!$C13=$B75, 'Subject Data'!$D13=$D75,'Subject Data'!$E13=$E75, 'Subject Data'!$H13=$G75),'Subject Data'!A13)</f>
        <v>0</v>
      </c>
      <c r="B75" s="14" t="s">
        <v>21</v>
      </c>
      <c r="C75" s="18" t="s">
        <v>110</v>
      </c>
      <c r="D75" s="16" t="s">
        <v>103</v>
      </c>
      <c r="E75" s="15" t="s">
        <v>101</v>
      </c>
      <c r="F75" s="16">
        <v>2</v>
      </c>
      <c r="G75" s="17">
        <v>1</v>
      </c>
      <c r="H75" s="15">
        <v>0</v>
      </c>
      <c r="I75" s="15">
        <v>1</v>
      </c>
      <c r="J75" s="15">
        <v>1</v>
      </c>
      <c r="K75" s="15">
        <v>1</v>
      </c>
      <c r="L75" s="15">
        <v>1</v>
      </c>
      <c r="M75" s="15">
        <v>1</v>
      </c>
      <c r="N75" s="15">
        <v>1</v>
      </c>
      <c r="O75" s="1">
        <f>SUM(H75:N75)</f>
        <v>6</v>
      </c>
      <c r="P75" s="1">
        <v>7</v>
      </c>
      <c r="Q75" s="19">
        <f>O75/P75</f>
        <v>0.8571428571428571</v>
      </c>
      <c r="T75" s="20">
        <v>38</v>
      </c>
      <c r="U75" s="6">
        <f t="shared" si="12"/>
        <v>2</v>
      </c>
      <c r="V75" s="6">
        <f t="shared" si="13"/>
        <v>2</v>
      </c>
      <c r="W75" s="6">
        <f t="shared" si="14"/>
        <v>85.714285714285708</v>
      </c>
      <c r="X75" s="6">
        <f t="shared" si="8"/>
        <v>3</v>
      </c>
      <c r="Y75" s="6">
        <f t="shared" si="15"/>
        <v>3</v>
      </c>
      <c r="Z75" s="20" t="str">
        <f t="shared" si="9"/>
        <v>22</v>
      </c>
      <c r="AA75" s="6">
        <v>3</v>
      </c>
      <c r="AB75" s="25">
        <v>2</v>
      </c>
      <c r="AD75" s="20">
        <f t="shared" si="10"/>
        <v>4</v>
      </c>
      <c r="AE75" s="20">
        <f t="shared" si="11"/>
        <v>13</v>
      </c>
    </row>
    <row r="76" spans="1:31" ht="17" thickTop="1" thickBot="1" x14ac:dyDescent="0.25">
      <c r="A76" s="1" t="b">
        <f>IF(AND('Subject Data'!$C134=$B76, 'Subject Data'!$D134=$D76,'Subject Data'!$E134=$E76, 'Subject Data'!$H134=$G76),'Subject Data'!A134)</f>
        <v>0</v>
      </c>
      <c r="B76" s="17" t="s">
        <v>68</v>
      </c>
      <c r="C76" s="18" t="s">
        <v>111</v>
      </c>
      <c r="D76" s="15" t="s">
        <v>104</v>
      </c>
      <c r="E76" s="15" t="s">
        <v>101</v>
      </c>
      <c r="F76" s="17">
        <v>2</v>
      </c>
      <c r="G76" s="17">
        <v>4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">
        <f>SUM(H76:N76)</f>
        <v>0</v>
      </c>
      <c r="P76" s="1">
        <v>7</v>
      </c>
      <c r="Q76" s="19">
        <f>O76/P76</f>
        <v>0</v>
      </c>
      <c r="T76" s="20">
        <v>39</v>
      </c>
      <c r="U76" s="6">
        <f>IF(D76="cmdline",1,IF(D76="nametbl",2,3))</f>
        <v>1</v>
      </c>
      <c r="V76" s="6">
        <f>IF(E76="Review",1,IF(E76="Structural",2,3))</f>
        <v>2</v>
      </c>
      <c r="W76" s="6">
        <f>Q76*100</f>
        <v>0</v>
      </c>
      <c r="X76" s="6">
        <f t="shared" si="8"/>
        <v>2</v>
      </c>
      <c r="Y76" s="6">
        <f>IF(X76="1-2",4,IF(X76="1-3",5,IF(X76="2-1",6,IF(X76="2-3",7,IF(X76="3-1",8,IF(X76="3-2",9,X76))))))</f>
        <v>2</v>
      </c>
      <c r="Z76" s="20" t="str">
        <f t="shared" si="9"/>
        <v>11</v>
      </c>
      <c r="AA76" s="6">
        <v>2</v>
      </c>
      <c r="AB76" s="25">
        <v>1</v>
      </c>
      <c r="AD76" s="20">
        <f t="shared" si="10"/>
        <v>5</v>
      </c>
      <c r="AE76" s="20">
        <f t="shared" si="11"/>
        <v>17</v>
      </c>
    </row>
    <row r="77" spans="1:31" ht="17" hidden="1" thickTop="1" thickBot="1" x14ac:dyDescent="0.25">
      <c r="A77" s="1" t="b">
        <f>IF(AND('Subject Data'!$C60=$B77, 'Subject Data'!$D60=$D77,'Subject Data'!$E60=$E77, 'Subject Data'!$H60=$G77),'Subject Data'!A60)</f>
        <v>0</v>
      </c>
      <c r="B77" s="17" t="s">
        <v>68</v>
      </c>
      <c r="C77" s="18" t="s">
        <v>111</v>
      </c>
      <c r="D77" s="16" t="s">
        <v>103</v>
      </c>
      <c r="E77" s="15" t="s">
        <v>102</v>
      </c>
      <c r="F77" s="17">
        <v>1</v>
      </c>
      <c r="G77" s="17">
        <v>4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">
        <f>SUM(H77:N77)</f>
        <v>7</v>
      </c>
      <c r="P77" s="1">
        <v>7</v>
      </c>
      <c r="Q77" s="19">
        <f>O77/P77</f>
        <v>1</v>
      </c>
      <c r="T77" s="20">
        <v>39</v>
      </c>
      <c r="U77" s="6">
        <f t="shared" si="12"/>
        <v>2</v>
      </c>
      <c r="V77" s="6">
        <f t="shared" si="13"/>
        <v>3</v>
      </c>
      <c r="W77" s="6">
        <f t="shared" si="14"/>
        <v>100</v>
      </c>
      <c r="X77" s="6">
        <f t="shared" si="8"/>
        <v>0</v>
      </c>
      <c r="Y77" s="6">
        <f t="shared" si="15"/>
        <v>0</v>
      </c>
      <c r="Z77" s="20" t="str">
        <f t="shared" si="9"/>
        <v>22</v>
      </c>
      <c r="AA77" s="6">
        <v>2</v>
      </c>
      <c r="AB77" s="25">
        <v>2</v>
      </c>
      <c r="AD77" s="20">
        <f t="shared" si="10"/>
        <v>5</v>
      </c>
      <c r="AE77" s="20">
        <f t="shared" si="11"/>
        <v>17</v>
      </c>
    </row>
    <row r="78" spans="1:31" ht="17" hidden="1" thickTop="1" thickBot="1" x14ac:dyDescent="0.25">
      <c r="A78" s="1" t="b">
        <f>IF(AND('Subject Data'!$C71=$B78, 'Subject Data'!$D71=$D78,'Subject Data'!$E71=$E78, 'Subject Data'!$H71=$G78),'Subject Data'!A71)</f>
        <v>0</v>
      </c>
      <c r="B78" s="14" t="s">
        <v>79</v>
      </c>
      <c r="C78" s="18" t="s">
        <v>110</v>
      </c>
      <c r="D78" s="16" t="s">
        <v>103</v>
      </c>
      <c r="E78" s="15" t="s">
        <v>101</v>
      </c>
      <c r="F78" s="16">
        <v>2</v>
      </c>
      <c r="G78" s="17">
        <v>3</v>
      </c>
      <c r="H78" s="15">
        <v>1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">
        <f>SUM(H78:N78)</f>
        <v>7</v>
      </c>
      <c r="P78" s="1">
        <v>7</v>
      </c>
      <c r="Q78" s="19">
        <f>O78/P78</f>
        <v>1</v>
      </c>
      <c r="T78" s="20">
        <v>40</v>
      </c>
      <c r="U78" s="6">
        <f t="shared" si="12"/>
        <v>2</v>
      </c>
      <c r="V78" s="6">
        <f t="shared" si="13"/>
        <v>2</v>
      </c>
      <c r="W78" s="6">
        <f t="shared" si="14"/>
        <v>100</v>
      </c>
      <c r="X78" s="6">
        <f t="shared" si="8"/>
        <v>3</v>
      </c>
      <c r="Y78" s="6">
        <f t="shared" si="15"/>
        <v>3</v>
      </c>
      <c r="Z78" s="20" t="str">
        <f t="shared" si="9"/>
        <v>21</v>
      </c>
      <c r="AA78" s="6">
        <v>3</v>
      </c>
      <c r="AB78" s="25">
        <v>1</v>
      </c>
      <c r="AD78" s="20">
        <f t="shared" si="10"/>
        <v>4</v>
      </c>
      <c r="AE78" s="20">
        <f t="shared" si="11"/>
        <v>13</v>
      </c>
    </row>
    <row r="79" spans="1:31" ht="17" hidden="1" thickTop="1" thickBot="1" x14ac:dyDescent="0.25">
      <c r="A79" s="1" t="b">
        <f>IF(AND('Subject Data'!$C145=$B79, 'Subject Data'!$D145=$D79,'Subject Data'!$E145=$E79, 'Subject Data'!$H145=$G79),'Subject Data'!A145)</f>
        <v>0</v>
      </c>
      <c r="B79" s="14" t="s">
        <v>79</v>
      </c>
      <c r="C79" s="18" t="s">
        <v>110</v>
      </c>
      <c r="D79" s="15" t="s">
        <v>104</v>
      </c>
      <c r="E79" s="15" t="s">
        <v>102</v>
      </c>
      <c r="F79" s="16">
        <v>1</v>
      </c>
      <c r="G79" s="17">
        <v>3</v>
      </c>
      <c r="H79" s="15"/>
      <c r="I79" s="15">
        <v>1</v>
      </c>
      <c r="J79" s="15">
        <v>1</v>
      </c>
      <c r="K79" s="15">
        <v>1</v>
      </c>
      <c r="L79" s="15">
        <v>0</v>
      </c>
      <c r="M79" s="15">
        <v>0</v>
      </c>
      <c r="N79" s="15">
        <v>1</v>
      </c>
      <c r="O79" s="1">
        <f>SUM(H79:N79)</f>
        <v>4</v>
      </c>
      <c r="P79" s="1">
        <v>6</v>
      </c>
      <c r="Q79" s="19">
        <f>O79/P79</f>
        <v>0.66666666666666663</v>
      </c>
      <c r="T79" s="20">
        <v>40</v>
      </c>
      <c r="U79" s="6">
        <f t="shared" si="12"/>
        <v>1</v>
      </c>
      <c r="V79" s="6">
        <f t="shared" si="13"/>
        <v>3</v>
      </c>
      <c r="W79" s="6">
        <f t="shared" si="14"/>
        <v>66.666666666666657</v>
      </c>
      <c r="X79" s="6">
        <f t="shared" si="8"/>
        <v>0</v>
      </c>
      <c r="Y79" s="6">
        <f t="shared" si="15"/>
        <v>0</v>
      </c>
      <c r="Z79" s="20" t="str">
        <f t="shared" si="9"/>
        <v>12</v>
      </c>
      <c r="AA79" s="6">
        <v>3</v>
      </c>
      <c r="AB79" s="25">
        <v>2</v>
      </c>
      <c r="AD79" s="20">
        <f t="shared" si="10"/>
        <v>4</v>
      </c>
      <c r="AE79" s="20">
        <f t="shared" si="11"/>
        <v>13</v>
      </c>
    </row>
    <row r="80" spans="1:31" ht="17" thickTop="1" thickBot="1" x14ac:dyDescent="0.25">
      <c r="A80" s="1" t="b">
        <f>IF(AND('Subject Data'!$C91=$B80, 'Subject Data'!$D91=$D80,'Subject Data'!$E91=$E80, 'Subject Data'!$H91=$G80),'Subject Data'!A91)</f>
        <v>0</v>
      </c>
      <c r="B80" s="14" t="s">
        <v>22</v>
      </c>
      <c r="C80" s="18" t="s">
        <v>110</v>
      </c>
      <c r="D80" s="15" t="s">
        <v>104</v>
      </c>
      <c r="E80" s="15" t="s">
        <v>101</v>
      </c>
      <c r="F80" s="16">
        <v>2</v>
      </c>
      <c r="G80" s="17">
        <v>1</v>
      </c>
      <c r="H80" s="15">
        <v>1</v>
      </c>
      <c r="I80" s="15">
        <v>0</v>
      </c>
      <c r="J80" s="15">
        <v>1</v>
      </c>
      <c r="K80" s="15">
        <v>0</v>
      </c>
      <c r="L80" s="15">
        <v>0</v>
      </c>
      <c r="M80" s="15">
        <v>1</v>
      </c>
      <c r="N80" s="15">
        <v>1</v>
      </c>
      <c r="O80" s="1">
        <f>SUM(H80:N80)</f>
        <v>4</v>
      </c>
      <c r="P80" s="1">
        <v>7</v>
      </c>
      <c r="Q80" s="19">
        <f>O80/P80</f>
        <v>0.5714285714285714</v>
      </c>
      <c r="T80" s="20">
        <v>41</v>
      </c>
      <c r="U80" s="6">
        <f>IF(D80="cmdline",1,IF(D80="nametbl",2,3))</f>
        <v>1</v>
      </c>
      <c r="V80" s="6">
        <f>IF(E80="Review",1,IF(E80="Structural",2,3))</f>
        <v>2</v>
      </c>
      <c r="W80" s="6">
        <f>Q80*100</f>
        <v>57.142857142857139</v>
      </c>
      <c r="X80" s="6">
        <f t="shared" si="8"/>
        <v>0</v>
      </c>
      <c r="Y80" s="6">
        <f>IF(X80="1-2",4,IF(X80="1-3",5,IF(X80="2-1",6,IF(X80="2-3",7,IF(X80="3-1",8,IF(X80="3-2",9,X80))))))</f>
        <v>0</v>
      </c>
      <c r="Z80" s="20" t="str">
        <f t="shared" si="9"/>
        <v>11</v>
      </c>
      <c r="AA80" s="6">
        <v>2</v>
      </c>
      <c r="AB80" s="25">
        <v>1</v>
      </c>
      <c r="AD80" s="20">
        <f t="shared" si="10"/>
        <v>5</v>
      </c>
      <c r="AE80" s="20">
        <f t="shared" si="11"/>
        <v>17</v>
      </c>
    </row>
    <row r="81" spans="1:31" ht="17" hidden="1" thickTop="1" thickBot="1" x14ac:dyDescent="0.25">
      <c r="A81" s="1" t="b">
        <f>IF(AND('Subject Data'!$C14=$B81, 'Subject Data'!$D14=$D81,'Subject Data'!$E14=$E81, 'Subject Data'!$H14=$G81),'Subject Data'!A14)</f>
        <v>0</v>
      </c>
      <c r="B81" s="14" t="s">
        <v>22</v>
      </c>
      <c r="C81" s="18" t="s">
        <v>110</v>
      </c>
      <c r="D81" s="16" t="s">
        <v>103</v>
      </c>
      <c r="E81" s="15" t="s">
        <v>102</v>
      </c>
      <c r="F81" s="16">
        <v>1</v>
      </c>
      <c r="G81" s="17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">
        <f>SUM(H81:N81)</f>
        <v>7</v>
      </c>
      <c r="P81" s="1">
        <v>7</v>
      </c>
      <c r="Q81" s="19">
        <f>O81/P81</f>
        <v>1</v>
      </c>
      <c r="T81" s="20">
        <v>41</v>
      </c>
      <c r="U81" s="6">
        <f t="shared" si="12"/>
        <v>2</v>
      </c>
      <c r="V81" s="6">
        <f t="shared" si="13"/>
        <v>3</v>
      </c>
      <c r="W81" s="6">
        <f t="shared" si="14"/>
        <v>100</v>
      </c>
      <c r="X81" s="6">
        <f t="shared" si="8"/>
        <v>2</v>
      </c>
      <c r="Y81" s="6">
        <f t="shared" si="15"/>
        <v>2</v>
      </c>
      <c r="Z81" s="20" t="str">
        <f t="shared" si="9"/>
        <v>22</v>
      </c>
      <c r="AA81" s="6">
        <v>2</v>
      </c>
      <c r="AB81" s="25">
        <v>2</v>
      </c>
      <c r="AD81" s="20">
        <f t="shared" si="10"/>
        <v>5</v>
      </c>
      <c r="AE81" s="20">
        <f t="shared" si="11"/>
        <v>17</v>
      </c>
    </row>
    <row r="82" spans="1:31" ht="17" thickTop="1" thickBot="1" x14ac:dyDescent="0.25">
      <c r="A82" s="1" t="b">
        <f>IF(AND('Subject Data'!$C92=$B82, 'Subject Data'!$D92=$D82,'Subject Data'!$E92=$E82, 'Subject Data'!$H92=$G82),'Subject Data'!A92)</f>
        <v>0</v>
      </c>
      <c r="B82" s="14" t="s">
        <v>23</v>
      </c>
      <c r="C82" s="18" t="s">
        <v>110</v>
      </c>
      <c r="D82" s="15" t="s">
        <v>104</v>
      </c>
      <c r="E82" s="15" t="s">
        <v>101</v>
      </c>
      <c r="F82" s="16">
        <v>2</v>
      </c>
      <c r="G82" s="17">
        <v>1</v>
      </c>
      <c r="H82" s="15">
        <v>1</v>
      </c>
      <c r="I82" s="15">
        <v>1</v>
      </c>
      <c r="J82" s="15">
        <v>1</v>
      </c>
      <c r="K82" s="15">
        <v>0</v>
      </c>
      <c r="L82" s="15">
        <v>0</v>
      </c>
      <c r="M82" s="15">
        <v>1</v>
      </c>
      <c r="N82" s="15">
        <v>1</v>
      </c>
      <c r="O82" s="1">
        <f>SUM(H82:N82)</f>
        <v>5</v>
      </c>
      <c r="P82" s="1">
        <v>7</v>
      </c>
      <c r="Q82" s="19">
        <f>O82/P82</f>
        <v>0.7142857142857143</v>
      </c>
      <c r="T82" s="20">
        <v>42</v>
      </c>
      <c r="U82" s="6">
        <f>IF(D82="cmdline",1,IF(D82="nametbl",2,3))</f>
        <v>1</v>
      </c>
      <c r="V82" s="6">
        <f>IF(E82="Review",1,IF(E82="Structural",2,3))</f>
        <v>2</v>
      </c>
      <c r="W82" s="6">
        <f>Q82*100</f>
        <v>71.428571428571431</v>
      </c>
      <c r="X82" s="6">
        <f t="shared" si="8"/>
        <v>0</v>
      </c>
      <c r="Y82" s="6">
        <f>IF(X82="1-2",4,IF(X82="1-3",5,IF(X82="2-1",6,IF(X82="2-3",7,IF(X82="3-1",8,IF(X82="3-2",9,X82))))))</f>
        <v>0</v>
      </c>
      <c r="Z82" s="20" t="str">
        <f t="shared" si="9"/>
        <v>11</v>
      </c>
      <c r="AA82" s="6">
        <v>2</v>
      </c>
      <c r="AB82" s="25">
        <v>1</v>
      </c>
      <c r="AD82" s="20">
        <f t="shared" si="10"/>
        <v>5</v>
      </c>
      <c r="AE82" s="20">
        <f t="shared" si="11"/>
        <v>17</v>
      </c>
    </row>
    <row r="83" spans="1:31" ht="17" hidden="1" thickTop="1" thickBot="1" x14ac:dyDescent="0.25">
      <c r="A83" s="1" t="b">
        <f>IF(AND('Subject Data'!$C15=$B83, 'Subject Data'!$D15=$D83,'Subject Data'!$E15=$E83, 'Subject Data'!$H15=$G83),'Subject Data'!A15)</f>
        <v>0</v>
      </c>
      <c r="B83" s="14" t="s">
        <v>23</v>
      </c>
      <c r="C83" s="18" t="s">
        <v>110</v>
      </c>
      <c r="D83" s="16" t="s">
        <v>103</v>
      </c>
      <c r="E83" s="15" t="s">
        <v>102</v>
      </c>
      <c r="F83" s="16">
        <v>1</v>
      </c>
      <c r="G83" s="17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">
        <f>SUM(H83:N83)</f>
        <v>7</v>
      </c>
      <c r="P83" s="1">
        <v>7</v>
      </c>
      <c r="Q83" s="19">
        <f>O83/P83</f>
        <v>1</v>
      </c>
      <c r="T83" s="20">
        <v>42</v>
      </c>
      <c r="U83" s="6">
        <f t="shared" si="12"/>
        <v>2</v>
      </c>
      <c r="V83" s="6">
        <f t="shared" si="13"/>
        <v>3</v>
      </c>
      <c r="W83" s="6">
        <f t="shared" si="14"/>
        <v>100</v>
      </c>
      <c r="X83" s="6">
        <f t="shared" si="8"/>
        <v>2</v>
      </c>
      <c r="Y83" s="6">
        <f t="shared" si="15"/>
        <v>2</v>
      </c>
      <c r="Z83" s="20" t="str">
        <f t="shared" si="9"/>
        <v>22</v>
      </c>
      <c r="AA83" s="6">
        <v>2</v>
      </c>
      <c r="AB83" s="25">
        <v>2</v>
      </c>
      <c r="AD83" s="20">
        <f t="shared" si="10"/>
        <v>5</v>
      </c>
      <c r="AE83" s="20">
        <f t="shared" si="11"/>
        <v>17</v>
      </c>
    </row>
    <row r="84" spans="1:31" ht="17" hidden="1" thickTop="1" thickBot="1" x14ac:dyDescent="0.25">
      <c r="A84" s="1" t="b">
        <f>IF(AND('Subject Data'!$C40=$B84, 'Subject Data'!$D40=$D84,'Subject Data'!$E40=$E84, 'Subject Data'!$H40=$G84),'Subject Data'!A40)</f>
        <v>0</v>
      </c>
      <c r="B84" s="17" t="s">
        <v>48</v>
      </c>
      <c r="C84" s="18" t="s">
        <v>110</v>
      </c>
      <c r="D84" s="16" t="s">
        <v>103</v>
      </c>
      <c r="E84" s="15" t="s">
        <v>102</v>
      </c>
      <c r="F84" s="17">
        <v>1</v>
      </c>
      <c r="G84" s="17">
        <v>2</v>
      </c>
      <c r="H84" s="15">
        <v>0</v>
      </c>
      <c r="I84" s="15">
        <v>0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">
        <f>SUM(H84:N84)</f>
        <v>5</v>
      </c>
      <c r="P84" s="1">
        <v>7</v>
      </c>
      <c r="Q84" s="19">
        <f>O84/P84</f>
        <v>0.7142857142857143</v>
      </c>
      <c r="T84" s="20">
        <v>43</v>
      </c>
      <c r="U84" s="6">
        <f t="shared" si="12"/>
        <v>2</v>
      </c>
      <c r="V84" s="6">
        <f t="shared" si="13"/>
        <v>3</v>
      </c>
      <c r="W84" s="6">
        <f t="shared" si="14"/>
        <v>71.428571428571431</v>
      </c>
      <c r="X84" s="6">
        <f t="shared" si="8"/>
        <v>0</v>
      </c>
      <c r="Y84" s="6">
        <f t="shared" si="15"/>
        <v>0</v>
      </c>
      <c r="Z84" s="20" t="str">
        <f t="shared" si="9"/>
        <v>21</v>
      </c>
      <c r="AA84" s="6">
        <v>2</v>
      </c>
      <c r="AB84" s="25">
        <v>1</v>
      </c>
      <c r="AD84" s="20">
        <f t="shared" si="10"/>
        <v>5</v>
      </c>
      <c r="AE84" s="20">
        <f t="shared" si="11"/>
        <v>17</v>
      </c>
    </row>
    <row r="85" spans="1:31" ht="17" thickTop="1" thickBot="1" x14ac:dyDescent="0.25">
      <c r="A85" s="1" t="b">
        <f>IF(AND('Subject Data'!$C135=$B85, 'Subject Data'!$D135=$D85,'Subject Data'!$E135=$E85, 'Subject Data'!$H135=$G85),'Subject Data'!A135)</f>
        <v>0</v>
      </c>
      <c r="B85" s="17" t="s">
        <v>69</v>
      </c>
      <c r="C85" s="18" t="s">
        <v>111</v>
      </c>
      <c r="D85" s="15" t="s">
        <v>104</v>
      </c>
      <c r="E85" s="15" t="s">
        <v>101</v>
      </c>
      <c r="F85" s="17">
        <v>2</v>
      </c>
      <c r="G85" s="17">
        <v>4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">
        <f>SUM(H85:N85)</f>
        <v>0</v>
      </c>
      <c r="P85" s="1">
        <v>7</v>
      </c>
      <c r="Q85" s="19">
        <f>O85/P85</f>
        <v>0</v>
      </c>
      <c r="T85" s="20">
        <v>44</v>
      </c>
      <c r="U85" s="6">
        <f>IF(D85="cmdline",1,IF(D85="nametbl",2,3))</f>
        <v>1</v>
      </c>
      <c r="V85" s="6">
        <f>IF(E85="Review",1,IF(E85="Structural",2,3))</f>
        <v>2</v>
      </c>
      <c r="W85" s="6">
        <f>Q85*100</f>
        <v>0</v>
      </c>
      <c r="X85" s="6">
        <f t="shared" si="8"/>
        <v>3</v>
      </c>
      <c r="Y85" s="6">
        <f>IF(X85="1-2",4,IF(X85="1-3",5,IF(X85="2-1",6,IF(X85="2-3",7,IF(X85="3-1",8,IF(X85="3-2",9,X85))))))</f>
        <v>3</v>
      </c>
      <c r="Z85" s="20" t="str">
        <f t="shared" si="9"/>
        <v>11</v>
      </c>
      <c r="AA85" s="6">
        <v>2</v>
      </c>
      <c r="AB85" s="25">
        <v>1</v>
      </c>
      <c r="AD85" s="20">
        <f t="shared" si="10"/>
        <v>5</v>
      </c>
      <c r="AE85" s="20">
        <f t="shared" si="11"/>
        <v>17</v>
      </c>
    </row>
    <row r="86" spans="1:31" ht="17" hidden="1" thickTop="1" thickBot="1" x14ac:dyDescent="0.25">
      <c r="A86" s="1" t="b">
        <f>IF(AND('Subject Data'!$C61=$B86, 'Subject Data'!$D61=$D86,'Subject Data'!$E61=$E86, 'Subject Data'!$H61=$G86),'Subject Data'!A61)</f>
        <v>0</v>
      </c>
      <c r="B86" s="17" t="s">
        <v>69</v>
      </c>
      <c r="C86" s="18" t="s">
        <v>111</v>
      </c>
      <c r="D86" s="16" t="s">
        <v>103</v>
      </c>
      <c r="E86" s="15" t="s">
        <v>102</v>
      </c>
      <c r="F86" s="17">
        <v>1</v>
      </c>
      <c r="G86" s="17">
        <v>4</v>
      </c>
      <c r="H86" s="15">
        <v>1</v>
      </c>
      <c r="I86" s="15">
        <v>1</v>
      </c>
      <c r="J86" s="15">
        <v>1</v>
      </c>
      <c r="K86" s="15">
        <v>0</v>
      </c>
      <c r="L86" s="15">
        <v>0</v>
      </c>
      <c r="M86" s="15">
        <v>1</v>
      </c>
      <c r="N86" s="15">
        <v>1</v>
      </c>
      <c r="O86" s="1">
        <f>SUM(H86:N86)</f>
        <v>5</v>
      </c>
      <c r="P86" s="1">
        <v>7</v>
      </c>
      <c r="Q86" s="19">
        <f>O86/P86</f>
        <v>0.7142857142857143</v>
      </c>
      <c r="T86" s="20">
        <v>44</v>
      </c>
      <c r="U86" s="6">
        <f t="shared" si="12"/>
        <v>2</v>
      </c>
      <c r="V86" s="6">
        <f t="shared" si="13"/>
        <v>3</v>
      </c>
      <c r="W86" s="6">
        <f t="shared" si="14"/>
        <v>71.428571428571431</v>
      </c>
      <c r="X86" s="6">
        <f t="shared" si="8"/>
        <v>0</v>
      </c>
      <c r="Y86" s="6">
        <f t="shared" si="15"/>
        <v>0</v>
      </c>
      <c r="Z86" s="20" t="str">
        <f t="shared" si="9"/>
        <v>22</v>
      </c>
      <c r="AA86" s="6">
        <v>2</v>
      </c>
      <c r="AB86" s="25">
        <v>2</v>
      </c>
      <c r="AD86" s="20">
        <f t="shared" si="10"/>
        <v>5</v>
      </c>
      <c r="AE86" s="20">
        <f t="shared" si="11"/>
        <v>17</v>
      </c>
    </row>
    <row r="87" spans="1:31" ht="17" hidden="1" thickTop="1" thickBot="1" x14ac:dyDescent="0.25">
      <c r="A87" s="1" t="b">
        <f>IF(AND('Subject Data'!$C41=$B87, 'Subject Data'!$D41=$D87,'Subject Data'!$E41=$E87, 'Subject Data'!$H41=$G87),'Subject Data'!A41)</f>
        <v>0</v>
      </c>
      <c r="B87" s="17" t="s">
        <v>49</v>
      </c>
      <c r="C87" s="18" t="s">
        <v>110</v>
      </c>
      <c r="D87" s="16" t="s">
        <v>103</v>
      </c>
      <c r="E87" s="15" t="s">
        <v>102</v>
      </c>
      <c r="F87" s="17">
        <v>1</v>
      </c>
      <c r="G87" s="17">
        <v>2</v>
      </c>
      <c r="H87" s="15">
        <v>1</v>
      </c>
      <c r="I87" s="15">
        <v>0</v>
      </c>
      <c r="J87" s="15">
        <v>1</v>
      </c>
      <c r="K87" s="15">
        <v>1</v>
      </c>
      <c r="L87" s="15">
        <v>1</v>
      </c>
      <c r="M87" s="15">
        <v>1</v>
      </c>
      <c r="N87" s="15">
        <v>1</v>
      </c>
      <c r="O87" s="1">
        <f>SUM(H87:N87)</f>
        <v>6</v>
      </c>
      <c r="P87" s="1">
        <v>7</v>
      </c>
      <c r="Q87" s="19">
        <f>O87/P87</f>
        <v>0.8571428571428571</v>
      </c>
      <c r="T87" s="20">
        <v>45</v>
      </c>
      <c r="U87" s="6">
        <f t="shared" si="12"/>
        <v>2</v>
      </c>
      <c r="V87" s="6">
        <f t="shared" si="13"/>
        <v>3</v>
      </c>
      <c r="W87" s="6">
        <f t="shared" si="14"/>
        <v>85.714285714285708</v>
      </c>
      <c r="X87" s="6">
        <f t="shared" si="8"/>
        <v>0</v>
      </c>
      <c r="Y87" s="6">
        <f t="shared" si="15"/>
        <v>0</v>
      </c>
      <c r="Z87" s="20" t="str">
        <f t="shared" si="9"/>
        <v>21</v>
      </c>
      <c r="AA87" s="6">
        <v>2</v>
      </c>
      <c r="AB87" s="25">
        <v>1</v>
      </c>
      <c r="AD87" s="20">
        <f t="shared" si="10"/>
        <v>5</v>
      </c>
      <c r="AE87" s="20">
        <f t="shared" si="11"/>
        <v>17</v>
      </c>
    </row>
    <row r="88" spans="1:31" ht="17" thickTop="1" thickBot="1" x14ac:dyDescent="0.25">
      <c r="A88" s="1" t="b">
        <f>IF(AND('Subject Data'!$C117=$B88, 'Subject Data'!$D117=$D88,'Subject Data'!$E117=$E88, 'Subject Data'!$H117=$G88),'Subject Data'!A117)</f>
        <v>0</v>
      </c>
      <c r="B88" s="17" t="s">
        <v>49</v>
      </c>
      <c r="C88" s="18" t="s">
        <v>110</v>
      </c>
      <c r="D88" s="15" t="s">
        <v>104</v>
      </c>
      <c r="E88" s="15" t="s">
        <v>101</v>
      </c>
      <c r="F88" s="17">
        <v>2</v>
      </c>
      <c r="G88" s="17">
        <v>2</v>
      </c>
      <c r="H88" s="15">
        <v>1</v>
      </c>
      <c r="I88" s="15">
        <v>1</v>
      </c>
      <c r="J88" s="15">
        <v>1</v>
      </c>
      <c r="K88" s="15">
        <v>1</v>
      </c>
      <c r="L88" s="15">
        <v>0</v>
      </c>
      <c r="M88" s="15">
        <v>1</v>
      </c>
      <c r="N88" s="15">
        <v>1</v>
      </c>
      <c r="O88" s="1">
        <f>SUM(H88:N88)</f>
        <v>6</v>
      </c>
      <c r="P88" s="1">
        <v>7</v>
      </c>
      <c r="Q88" s="19">
        <f>O88/P88</f>
        <v>0.8571428571428571</v>
      </c>
      <c r="T88" s="20">
        <v>45</v>
      </c>
      <c r="U88" s="6">
        <f t="shared" si="12"/>
        <v>1</v>
      </c>
      <c r="V88" s="6">
        <f t="shared" si="13"/>
        <v>2</v>
      </c>
      <c r="W88" s="6">
        <f t="shared" si="14"/>
        <v>85.714285714285708</v>
      </c>
      <c r="X88" s="6">
        <f t="shared" si="8"/>
        <v>3</v>
      </c>
      <c r="Y88" s="6">
        <f t="shared" si="15"/>
        <v>3</v>
      </c>
      <c r="Z88" s="20" t="str">
        <f t="shared" si="9"/>
        <v>12</v>
      </c>
      <c r="AA88" s="6">
        <v>2</v>
      </c>
      <c r="AB88" s="25">
        <v>2</v>
      </c>
      <c r="AD88" s="20">
        <f t="shared" si="10"/>
        <v>5</v>
      </c>
      <c r="AE88" s="20">
        <f t="shared" si="11"/>
        <v>17</v>
      </c>
    </row>
    <row r="89" spans="1:31" ht="17" hidden="1" thickTop="1" thickBot="1" x14ac:dyDescent="0.25">
      <c r="A89" s="1" t="b">
        <f>IF(AND('Subject Data'!$C42=$B89, 'Subject Data'!$D42=$D89,'Subject Data'!$E42=$E89, 'Subject Data'!$H42=$G89),'Subject Data'!A42)</f>
        <v>0</v>
      </c>
      <c r="B89" s="17" t="s">
        <v>50</v>
      </c>
      <c r="C89" s="18" t="s">
        <v>110</v>
      </c>
      <c r="D89" s="16" t="s">
        <v>103</v>
      </c>
      <c r="E89" s="15" t="s">
        <v>102</v>
      </c>
      <c r="F89" s="17">
        <v>1</v>
      </c>
      <c r="G89" s="17">
        <v>2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">
        <f>SUM(H89:N89)</f>
        <v>7</v>
      </c>
      <c r="P89" s="1">
        <v>7</v>
      </c>
      <c r="Q89" s="19">
        <f>O89/P89</f>
        <v>1</v>
      </c>
      <c r="T89" s="20">
        <v>46</v>
      </c>
      <c r="U89" s="6">
        <f t="shared" si="12"/>
        <v>2</v>
      </c>
      <c r="V89" s="6">
        <f t="shared" si="13"/>
        <v>3</v>
      </c>
      <c r="W89" s="6">
        <f t="shared" si="14"/>
        <v>100</v>
      </c>
      <c r="X89" s="6">
        <f t="shared" si="8"/>
        <v>0</v>
      </c>
      <c r="Y89" s="6">
        <f t="shared" si="15"/>
        <v>0</v>
      </c>
      <c r="Z89" s="20" t="str">
        <f t="shared" si="9"/>
        <v>21</v>
      </c>
      <c r="AA89" s="6">
        <v>2</v>
      </c>
      <c r="AB89" s="25">
        <v>1</v>
      </c>
      <c r="AD89" s="20">
        <f t="shared" si="10"/>
        <v>5</v>
      </c>
      <c r="AE89" s="20">
        <f t="shared" si="11"/>
        <v>17</v>
      </c>
    </row>
    <row r="90" spans="1:31" ht="17" thickTop="1" thickBot="1" x14ac:dyDescent="0.25">
      <c r="A90" s="1" t="b">
        <f>IF(AND('Subject Data'!$C118=$B90, 'Subject Data'!$D118=$D90,'Subject Data'!$E118=$E90, 'Subject Data'!$H118=$G90),'Subject Data'!A118)</f>
        <v>0</v>
      </c>
      <c r="B90" s="17" t="s">
        <v>50</v>
      </c>
      <c r="C90" s="18" t="s">
        <v>110</v>
      </c>
      <c r="D90" s="15" t="s">
        <v>104</v>
      </c>
      <c r="E90" s="15" t="s">
        <v>101</v>
      </c>
      <c r="F90" s="17">
        <v>2</v>
      </c>
      <c r="G90" s="17">
        <v>2</v>
      </c>
      <c r="H90" s="15">
        <v>1</v>
      </c>
      <c r="I90" s="15">
        <v>0</v>
      </c>
      <c r="J90" s="15">
        <v>1</v>
      </c>
      <c r="K90" s="15">
        <v>0</v>
      </c>
      <c r="L90" s="15">
        <v>0</v>
      </c>
      <c r="M90" s="15">
        <v>1</v>
      </c>
      <c r="N90" s="15">
        <v>1</v>
      </c>
      <c r="O90" s="1">
        <f>SUM(H90:N90)</f>
        <v>4</v>
      </c>
      <c r="P90" s="1">
        <v>7</v>
      </c>
      <c r="Q90" s="19">
        <f>O90/P90</f>
        <v>0.5714285714285714</v>
      </c>
      <c r="T90" s="20">
        <v>46</v>
      </c>
      <c r="U90" s="6">
        <f t="shared" si="12"/>
        <v>1</v>
      </c>
      <c r="V90" s="6">
        <f t="shared" si="13"/>
        <v>2</v>
      </c>
      <c r="W90" s="6">
        <f t="shared" si="14"/>
        <v>57.142857142857139</v>
      </c>
      <c r="X90" s="6">
        <f t="shared" si="8"/>
        <v>3</v>
      </c>
      <c r="Y90" s="6">
        <f t="shared" si="15"/>
        <v>3</v>
      </c>
      <c r="Z90" s="20" t="str">
        <f t="shared" si="9"/>
        <v>12</v>
      </c>
      <c r="AA90" s="6">
        <v>2</v>
      </c>
      <c r="AB90" s="25">
        <v>2</v>
      </c>
      <c r="AD90" s="20">
        <f t="shared" si="10"/>
        <v>5</v>
      </c>
      <c r="AE90" s="20">
        <f t="shared" si="11"/>
        <v>17</v>
      </c>
    </row>
    <row r="91" spans="1:31" ht="17" thickTop="1" thickBot="1" x14ac:dyDescent="0.25">
      <c r="A91" s="1" t="b">
        <f>IF(AND('Subject Data'!$C93=$B91, 'Subject Data'!$D93=$D91,'Subject Data'!$E93=$E91, 'Subject Data'!$H93=$G91),'Subject Data'!A93)</f>
        <v>0</v>
      </c>
      <c r="B91" s="14" t="s">
        <v>24</v>
      </c>
      <c r="C91" s="18" t="s">
        <v>110</v>
      </c>
      <c r="D91" s="15" t="s">
        <v>104</v>
      </c>
      <c r="E91" s="15" t="s">
        <v>101</v>
      </c>
      <c r="F91" s="16">
        <v>2</v>
      </c>
      <c r="G91" s="17">
        <v>1</v>
      </c>
      <c r="H91" s="15">
        <v>0</v>
      </c>
      <c r="I91" s="15">
        <v>1</v>
      </c>
      <c r="J91" s="15">
        <v>1</v>
      </c>
      <c r="K91" s="15">
        <v>0</v>
      </c>
      <c r="L91" s="15">
        <v>0</v>
      </c>
      <c r="M91" s="15">
        <v>1</v>
      </c>
      <c r="N91" s="15">
        <v>1</v>
      </c>
      <c r="O91" s="1">
        <f>SUM(H91:N91)</f>
        <v>4</v>
      </c>
      <c r="P91" s="1">
        <v>7</v>
      </c>
      <c r="Q91" s="19">
        <f>O91/P91</f>
        <v>0.5714285714285714</v>
      </c>
      <c r="T91" s="20">
        <v>47</v>
      </c>
      <c r="U91" s="6">
        <f>IF(D91="cmdline",1,IF(D91="nametbl",2,3))</f>
        <v>1</v>
      </c>
      <c r="V91" s="6">
        <f>IF(E91="Review",1,IF(E91="Structural",2,3))</f>
        <v>2</v>
      </c>
      <c r="W91" s="6">
        <f>Q91*100</f>
        <v>57.142857142857139</v>
      </c>
      <c r="X91" s="6">
        <f t="shared" si="8"/>
        <v>0</v>
      </c>
      <c r="Y91" s="6">
        <f>IF(X91="1-2",4,IF(X91="1-3",5,IF(X91="2-1",6,IF(X91="2-3",7,IF(X91="3-1",8,IF(X91="3-2",9,X91))))))</f>
        <v>0</v>
      </c>
      <c r="Z91" s="20" t="str">
        <f t="shared" si="9"/>
        <v>11</v>
      </c>
      <c r="AA91" s="6">
        <v>2</v>
      </c>
      <c r="AB91" s="25">
        <v>1</v>
      </c>
      <c r="AD91" s="20">
        <f t="shared" si="10"/>
        <v>5</v>
      </c>
      <c r="AE91" s="20">
        <f t="shared" si="11"/>
        <v>17</v>
      </c>
    </row>
    <row r="92" spans="1:31" ht="17" hidden="1" thickTop="1" thickBot="1" x14ac:dyDescent="0.25">
      <c r="A92" s="1" t="b">
        <f>IF(AND('Subject Data'!$C16=$B92, 'Subject Data'!$D16=$D92,'Subject Data'!$E16=$E92, 'Subject Data'!$H16=$G92),'Subject Data'!A16)</f>
        <v>0</v>
      </c>
      <c r="B92" s="14" t="s">
        <v>24</v>
      </c>
      <c r="C92" s="18" t="s">
        <v>110</v>
      </c>
      <c r="D92" s="16" t="s">
        <v>103</v>
      </c>
      <c r="E92" s="15" t="s">
        <v>102</v>
      </c>
      <c r="F92" s="16">
        <v>1</v>
      </c>
      <c r="G92" s="17">
        <v>1</v>
      </c>
      <c r="H92" s="15">
        <v>0</v>
      </c>
      <c r="I92" s="15">
        <v>1</v>
      </c>
      <c r="J92" s="15">
        <v>1</v>
      </c>
      <c r="K92" s="15">
        <v>1</v>
      </c>
      <c r="L92" s="15">
        <v>0</v>
      </c>
      <c r="M92" s="15">
        <v>1</v>
      </c>
      <c r="N92" s="15">
        <v>1</v>
      </c>
      <c r="O92" s="1">
        <f>SUM(H92:N92)</f>
        <v>5</v>
      </c>
      <c r="P92" s="1">
        <v>7</v>
      </c>
      <c r="Q92" s="19">
        <f>O92/P92</f>
        <v>0.7142857142857143</v>
      </c>
      <c r="T92" s="20">
        <v>47</v>
      </c>
      <c r="U92" s="6">
        <f t="shared" si="12"/>
        <v>2</v>
      </c>
      <c r="V92" s="6">
        <f t="shared" si="13"/>
        <v>3</v>
      </c>
      <c r="W92" s="6">
        <f t="shared" si="14"/>
        <v>71.428571428571431</v>
      </c>
      <c r="X92" s="6">
        <f t="shared" si="8"/>
        <v>2</v>
      </c>
      <c r="Y92" s="6">
        <f t="shared" si="15"/>
        <v>2</v>
      </c>
      <c r="Z92" s="20" t="str">
        <f t="shared" si="9"/>
        <v>22</v>
      </c>
      <c r="AA92" s="6">
        <v>2</v>
      </c>
      <c r="AB92" s="25">
        <v>2</v>
      </c>
      <c r="AD92" s="20">
        <f t="shared" si="10"/>
        <v>5</v>
      </c>
      <c r="AE92" s="20">
        <f t="shared" si="11"/>
        <v>17</v>
      </c>
    </row>
    <row r="93" spans="1:31" ht="17" hidden="1" thickTop="1" thickBot="1" x14ac:dyDescent="0.25">
      <c r="A93" s="1" t="b">
        <f>IF(AND('Subject Data'!$C72=$B93, 'Subject Data'!$D72=$D93,'Subject Data'!$E72=$E93, 'Subject Data'!$H72=$G93),'Subject Data'!A72)</f>
        <v>0</v>
      </c>
      <c r="B93" s="14" t="s">
        <v>80</v>
      </c>
      <c r="C93" s="18" t="s">
        <v>110</v>
      </c>
      <c r="D93" s="16" t="s">
        <v>103</v>
      </c>
      <c r="E93" s="15" t="s">
        <v>102</v>
      </c>
      <c r="F93" s="16">
        <v>1</v>
      </c>
      <c r="G93" s="17">
        <v>3</v>
      </c>
      <c r="H93" s="15">
        <v>1</v>
      </c>
      <c r="I93" s="15">
        <v>1</v>
      </c>
      <c r="J93" s="15">
        <v>1</v>
      </c>
      <c r="K93" s="15">
        <v>1</v>
      </c>
      <c r="L93" s="15">
        <v>1</v>
      </c>
      <c r="M93" s="15">
        <v>1</v>
      </c>
      <c r="N93" s="15">
        <v>1</v>
      </c>
      <c r="O93" s="1">
        <f>SUM(H93:N93)</f>
        <v>7</v>
      </c>
      <c r="P93" s="1">
        <v>7</v>
      </c>
      <c r="Q93" s="19">
        <f>O93/P93</f>
        <v>1</v>
      </c>
      <c r="T93" s="20">
        <v>48</v>
      </c>
      <c r="U93" s="6">
        <f t="shared" si="12"/>
        <v>2</v>
      </c>
      <c r="V93" s="6">
        <f t="shared" si="13"/>
        <v>3</v>
      </c>
      <c r="W93" s="6">
        <f t="shared" si="14"/>
        <v>100</v>
      </c>
      <c r="X93" s="6">
        <f t="shared" si="8"/>
        <v>3</v>
      </c>
      <c r="Y93" s="6">
        <f t="shared" si="15"/>
        <v>3</v>
      </c>
      <c r="Z93" s="20" t="str">
        <f t="shared" si="9"/>
        <v>21</v>
      </c>
      <c r="AA93" s="6">
        <v>2</v>
      </c>
      <c r="AB93" s="25">
        <v>1</v>
      </c>
      <c r="AD93" s="20">
        <f t="shared" si="10"/>
        <v>5</v>
      </c>
      <c r="AE93" s="20">
        <f t="shared" si="11"/>
        <v>17</v>
      </c>
    </row>
    <row r="94" spans="1:31" ht="17" thickTop="1" thickBot="1" x14ac:dyDescent="0.25">
      <c r="A94" s="1" t="b">
        <f>IF(AND('Subject Data'!$C146=$B94, 'Subject Data'!$D146=$D94,'Subject Data'!$E146=$E94, 'Subject Data'!$H146=$G94),'Subject Data'!A146)</f>
        <v>0</v>
      </c>
      <c r="B94" s="14" t="s">
        <v>80</v>
      </c>
      <c r="C94" s="18" t="s">
        <v>110</v>
      </c>
      <c r="D94" s="15" t="s">
        <v>104</v>
      </c>
      <c r="E94" s="15" t="s">
        <v>101</v>
      </c>
      <c r="F94" s="16">
        <v>2</v>
      </c>
      <c r="G94" s="17">
        <v>3</v>
      </c>
      <c r="H94" s="15">
        <v>1</v>
      </c>
      <c r="I94" s="15">
        <v>0</v>
      </c>
      <c r="J94" s="15">
        <v>1</v>
      </c>
      <c r="K94" s="15">
        <v>1</v>
      </c>
      <c r="L94" s="15">
        <v>0</v>
      </c>
      <c r="M94" s="15">
        <v>1</v>
      </c>
      <c r="N94" s="15">
        <v>1</v>
      </c>
      <c r="O94" s="1">
        <f>SUM(H94:N94)</f>
        <v>5</v>
      </c>
      <c r="P94" s="1">
        <v>7</v>
      </c>
      <c r="Q94" s="19">
        <f>O94/P94</f>
        <v>0.7142857142857143</v>
      </c>
      <c r="T94" s="20">
        <v>48</v>
      </c>
      <c r="U94" s="6">
        <f t="shared" si="12"/>
        <v>1</v>
      </c>
      <c r="V94" s="6">
        <f t="shared" si="13"/>
        <v>2</v>
      </c>
      <c r="W94" s="6">
        <f t="shared" si="14"/>
        <v>71.428571428571431</v>
      </c>
      <c r="X94" s="6">
        <f t="shared" si="8"/>
        <v>0</v>
      </c>
      <c r="Y94" s="6">
        <f t="shared" si="15"/>
        <v>0</v>
      </c>
      <c r="Z94" s="20" t="str">
        <f t="shared" si="9"/>
        <v>12</v>
      </c>
      <c r="AA94" s="6">
        <v>3</v>
      </c>
      <c r="AB94" s="25">
        <v>2</v>
      </c>
      <c r="AD94" s="20">
        <f t="shared" si="10"/>
        <v>4</v>
      </c>
      <c r="AE94" s="20">
        <f t="shared" si="11"/>
        <v>13</v>
      </c>
    </row>
    <row r="95" spans="1:31" ht="17" hidden="1" thickTop="1" thickBot="1" x14ac:dyDescent="0.25">
      <c r="A95" s="1" t="b">
        <f>IF(AND('Subject Data'!$C43=$B95, 'Subject Data'!$D43=$D95,'Subject Data'!$E43=$E95, 'Subject Data'!$H43=$G95),'Subject Data'!A43)</f>
        <v>0</v>
      </c>
      <c r="B95" s="17" t="s">
        <v>51</v>
      </c>
      <c r="C95" s="18" t="s">
        <v>110</v>
      </c>
      <c r="D95" s="16" t="s">
        <v>103</v>
      </c>
      <c r="E95" s="15" t="s">
        <v>102</v>
      </c>
      <c r="F95" s="17">
        <v>1</v>
      </c>
      <c r="G95" s="17">
        <v>2</v>
      </c>
      <c r="H95" s="15">
        <v>1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5">
        <v>1</v>
      </c>
      <c r="O95" s="1">
        <f>SUM(H95:N95)</f>
        <v>7</v>
      </c>
      <c r="P95" s="1">
        <v>7</v>
      </c>
      <c r="Q95" s="19">
        <f>O95/P95</f>
        <v>1</v>
      </c>
      <c r="T95" s="20">
        <v>49</v>
      </c>
      <c r="U95" s="6">
        <f t="shared" si="12"/>
        <v>2</v>
      </c>
      <c r="V95" s="6">
        <f t="shared" si="13"/>
        <v>3</v>
      </c>
      <c r="W95" s="6">
        <f t="shared" si="14"/>
        <v>100</v>
      </c>
      <c r="X95" s="6">
        <f t="shared" si="8"/>
        <v>0</v>
      </c>
      <c r="Y95" s="6">
        <f t="shared" si="15"/>
        <v>0</v>
      </c>
      <c r="Z95" s="20" t="str">
        <f t="shared" si="9"/>
        <v>21</v>
      </c>
      <c r="AA95" s="6">
        <v>2</v>
      </c>
      <c r="AB95" s="25">
        <v>1</v>
      </c>
      <c r="AD95" s="20">
        <f t="shared" si="10"/>
        <v>5</v>
      </c>
      <c r="AE95" s="20">
        <f t="shared" si="11"/>
        <v>17</v>
      </c>
    </row>
    <row r="96" spans="1:31" ht="17" thickTop="1" thickBot="1" x14ac:dyDescent="0.25">
      <c r="A96" s="1" t="b">
        <f>IF(AND('Subject Data'!$C119=$B96, 'Subject Data'!$D119=$D96,'Subject Data'!$E119=$E96, 'Subject Data'!$H119=$G96),'Subject Data'!A119)</f>
        <v>0</v>
      </c>
      <c r="B96" s="17" t="s">
        <v>51</v>
      </c>
      <c r="C96" s="18" t="s">
        <v>110</v>
      </c>
      <c r="D96" s="15" t="s">
        <v>104</v>
      </c>
      <c r="E96" s="15" t="s">
        <v>101</v>
      </c>
      <c r="F96" s="17">
        <v>2</v>
      </c>
      <c r="G96" s="17">
        <v>2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">
        <f>SUM(H96:N96)</f>
        <v>7</v>
      </c>
      <c r="P96" s="1">
        <v>7</v>
      </c>
      <c r="Q96" s="19">
        <f>O96/P96</f>
        <v>1</v>
      </c>
      <c r="T96" s="20">
        <v>49</v>
      </c>
      <c r="U96" s="6">
        <f t="shared" si="12"/>
        <v>1</v>
      </c>
      <c r="V96" s="6">
        <f t="shared" si="13"/>
        <v>2</v>
      </c>
      <c r="W96" s="6">
        <f t="shared" si="14"/>
        <v>100</v>
      </c>
      <c r="X96" s="6">
        <f t="shared" si="8"/>
        <v>3</v>
      </c>
      <c r="Y96" s="6">
        <f t="shared" si="15"/>
        <v>3</v>
      </c>
      <c r="Z96" s="20" t="str">
        <f t="shared" si="9"/>
        <v>12</v>
      </c>
      <c r="AA96" s="6">
        <v>2</v>
      </c>
      <c r="AB96" s="25">
        <v>2</v>
      </c>
      <c r="AD96" s="20">
        <f t="shared" si="10"/>
        <v>5</v>
      </c>
      <c r="AE96" s="20">
        <f t="shared" si="11"/>
        <v>17</v>
      </c>
    </row>
    <row r="97" spans="1:31" ht="17" thickTop="1" thickBot="1" x14ac:dyDescent="0.25">
      <c r="A97" s="1" t="b">
        <f>IF(AND('Subject Data'!$C94=$B97, 'Subject Data'!$D94=$D97,'Subject Data'!$E94=$E97, 'Subject Data'!$H94=$G97),'Subject Data'!A94)</f>
        <v>0</v>
      </c>
      <c r="B97" s="14" t="s">
        <v>25</v>
      </c>
      <c r="C97" s="18" t="s">
        <v>110</v>
      </c>
      <c r="D97" s="15" t="s">
        <v>104</v>
      </c>
      <c r="E97" s="15" t="s">
        <v>101</v>
      </c>
      <c r="F97" s="16">
        <v>2</v>
      </c>
      <c r="G97" s="17">
        <v>1</v>
      </c>
      <c r="H97" s="15">
        <v>1</v>
      </c>
      <c r="I97" s="15">
        <v>1</v>
      </c>
      <c r="J97" s="15">
        <v>1</v>
      </c>
      <c r="K97" s="15">
        <v>1</v>
      </c>
      <c r="L97" s="15">
        <v>0</v>
      </c>
      <c r="M97" s="15">
        <v>1</v>
      </c>
      <c r="N97" s="15">
        <v>1</v>
      </c>
      <c r="O97" s="1">
        <f>SUM(H97:N97)</f>
        <v>6</v>
      </c>
      <c r="P97" s="1">
        <v>7</v>
      </c>
      <c r="Q97" s="19">
        <f>O97/P97</f>
        <v>0.8571428571428571</v>
      </c>
      <c r="T97" s="20">
        <v>50</v>
      </c>
      <c r="U97" s="6">
        <f>IF(D97="cmdline",1,IF(D97="nametbl",2,3))</f>
        <v>1</v>
      </c>
      <c r="V97" s="6">
        <f>IF(E97="Review",1,IF(E97="Structural",2,3))</f>
        <v>2</v>
      </c>
      <c r="W97" s="6">
        <f>Q97*100</f>
        <v>85.714285714285708</v>
      </c>
      <c r="X97" s="6">
        <f t="shared" si="8"/>
        <v>0</v>
      </c>
      <c r="Y97" s="6">
        <f>IF(X97="1-2",4,IF(X97="1-3",5,IF(X97="2-1",6,IF(X97="2-3",7,IF(X97="3-1",8,IF(X97="3-2",9,X97))))))</f>
        <v>0</v>
      </c>
      <c r="Z97" s="20" t="str">
        <f t="shared" si="9"/>
        <v>11</v>
      </c>
      <c r="AA97" s="6">
        <v>2</v>
      </c>
      <c r="AB97" s="25">
        <v>1</v>
      </c>
      <c r="AD97" s="20">
        <f t="shared" si="10"/>
        <v>5</v>
      </c>
      <c r="AE97" s="20">
        <f t="shared" si="11"/>
        <v>17</v>
      </c>
    </row>
    <row r="98" spans="1:31" ht="17" hidden="1" thickTop="1" thickBot="1" x14ac:dyDescent="0.25">
      <c r="A98" s="1" t="b">
        <f>IF(AND('Subject Data'!$C17=$B98, 'Subject Data'!$D17=$D98,'Subject Data'!$E17=$E98, 'Subject Data'!$H17=$G98),'Subject Data'!A17)</f>
        <v>0</v>
      </c>
      <c r="B98" s="14" t="s">
        <v>25</v>
      </c>
      <c r="C98" s="18" t="s">
        <v>110</v>
      </c>
      <c r="D98" s="16" t="s">
        <v>103</v>
      </c>
      <c r="E98" s="15" t="s">
        <v>102</v>
      </c>
      <c r="F98" s="16">
        <v>1</v>
      </c>
      <c r="G98" s="17">
        <v>1</v>
      </c>
      <c r="H98" s="15">
        <v>0</v>
      </c>
      <c r="I98" s="15">
        <v>1</v>
      </c>
      <c r="J98" s="15">
        <v>1</v>
      </c>
      <c r="K98" s="15">
        <v>1</v>
      </c>
      <c r="L98" s="15">
        <v>1</v>
      </c>
      <c r="M98" s="15">
        <v>1</v>
      </c>
      <c r="N98" s="15">
        <v>1</v>
      </c>
      <c r="O98" s="1">
        <f>SUM(H98:N98)</f>
        <v>6</v>
      </c>
      <c r="P98" s="1">
        <v>7</v>
      </c>
      <c r="Q98" s="19">
        <f>O98/P98</f>
        <v>0.8571428571428571</v>
      </c>
      <c r="T98" s="20">
        <v>50</v>
      </c>
      <c r="U98" s="6">
        <f t="shared" si="12"/>
        <v>2</v>
      </c>
      <c r="V98" s="6">
        <f t="shared" si="13"/>
        <v>3</v>
      </c>
      <c r="W98" s="6">
        <f t="shared" si="14"/>
        <v>85.714285714285708</v>
      </c>
      <c r="X98" s="6">
        <f t="shared" si="8"/>
        <v>2</v>
      </c>
      <c r="Y98" s="6">
        <f t="shared" si="15"/>
        <v>2</v>
      </c>
      <c r="Z98" s="20" t="str">
        <f t="shared" si="9"/>
        <v>22</v>
      </c>
      <c r="AA98" s="6">
        <v>2</v>
      </c>
      <c r="AB98" s="25">
        <v>2</v>
      </c>
      <c r="AD98" s="20">
        <f t="shared" si="10"/>
        <v>5</v>
      </c>
      <c r="AE98" s="20">
        <f t="shared" si="11"/>
        <v>17</v>
      </c>
    </row>
    <row r="99" spans="1:31" ht="17" hidden="1" thickTop="1" thickBot="1" x14ac:dyDescent="0.25">
      <c r="A99" s="1" t="b">
        <f>IF(AND('Subject Data'!$C62=$B99, 'Subject Data'!$D62=$D99,'Subject Data'!$E62=$E99, 'Subject Data'!$H62=$G99),'Subject Data'!A62)</f>
        <v>0</v>
      </c>
      <c r="B99" s="17" t="s">
        <v>70</v>
      </c>
      <c r="C99" s="18" t="s">
        <v>111</v>
      </c>
      <c r="D99" s="15" t="s">
        <v>104</v>
      </c>
      <c r="E99" s="15" t="s">
        <v>102</v>
      </c>
      <c r="F99" s="17">
        <v>2</v>
      </c>
      <c r="G99" s="17">
        <v>4</v>
      </c>
      <c r="H99" s="15">
        <v>0</v>
      </c>
      <c r="I99" s="15">
        <v>0</v>
      </c>
      <c r="J99" s="15">
        <v>1</v>
      </c>
      <c r="K99" s="15">
        <v>1</v>
      </c>
      <c r="L99" s="15">
        <v>0</v>
      </c>
      <c r="M99" s="15">
        <v>0</v>
      </c>
      <c r="N99" s="15">
        <v>1</v>
      </c>
      <c r="O99" s="1">
        <f>SUM(H99:N99)</f>
        <v>3</v>
      </c>
      <c r="P99" s="1">
        <v>7</v>
      </c>
      <c r="Q99" s="19">
        <f>O99/P99</f>
        <v>0.42857142857142855</v>
      </c>
      <c r="T99" s="20">
        <v>51</v>
      </c>
      <c r="U99" s="6">
        <f t="shared" si="12"/>
        <v>1</v>
      </c>
      <c r="V99" s="6">
        <f t="shared" si="13"/>
        <v>3</v>
      </c>
      <c r="W99" s="6">
        <f t="shared" si="14"/>
        <v>42.857142857142854</v>
      </c>
      <c r="X99" s="6">
        <f t="shared" si="8"/>
        <v>3</v>
      </c>
      <c r="Y99" s="6">
        <f t="shared" si="15"/>
        <v>3</v>
      </c>
      <c r="Z99" s="20" t="str">
        <f t="shared" si="9"/>
        <v>11</v>
      </c>
      <c r="AA99" s="6">
        <v>4</v>
      </c>
      <c r="AB99" s="25">
        <v>1</v>
      </c>
      <c r="AD99" s="20">
        <f t="shared" si="10"/>
        <v>5</v>
      </c>
      <c r="AE99" s="20">
        <f t="shared" si="11"/>
        <v>18</v>
      </c>
    </row>
    <row r="100" spans="1:31" ht="17" hidden="1" thickTop="1" thickBot="1" x14ac:dyDescent="0.25">
      <c r="A100" s="1" t="b">
        <f>IF(AND('Subject Data'!$C136=$B100, 'Subject Data'!$D136=$D100,'Subject Data'!$E136=$E100, 'Subject Data'!$H136=$G100),'Subject Data'!A136)</f>
        <v>0</v>
      </c>
      <c r="B100" s="17" t="s">
        <v>70</v>
      </c>
      <c r="C100" s="18" t="s">
        <v>111</v>
      </c>
      <c r="D100" s="16" t="s">
        <v>103</v>
      </c>
      <c r="E100" s="15" t="s">
        <v>101</v>
      </c>
      <c r="F100" s="17">
        <v>1</v>
      </c>
      <c r="G100" s="17">
        <v>4</v>
      </c>
      <c r="H100" s="15">
        <v>1</v>
      </c>
      <c r="I100" s="15">
        <v>1</v>
      </c>
      <c r="J100" s="15">
        <v>1</v>
      </c>
      <c r="K100" s="15">
        <v>1</v>
      </c>
      <c r="L100" s="15">
        <v>1</v>
      </c>
      <c r="M100" s="15">
        <v>1</v>
      </c>
      <c r="N100" s="15">
        <v>0</v>
      </c>
      <c r="O100" s="1">
        <f>SUM(H100:N100)</f>
        <v>6</v>
      </c>
      <c r="P100" s="1">
        <v>7</v>
      </c>
      <c r="Q100" s="19">
        <f>O100/P100</f>
        <v>0.8571428571428571</v>
      </c>
      <c r="T100" s="20">
        <v>51</v>
      </c>
      <c r="U100" s="6">
        <f t="shared" si="12"/>
        <v>2</v>
      </c>
      <c r="V100" s="6">
        <f t="shared" si="13"/>
        <v>2</v>
      </c>
      <c r="W100" s="6">
        <f t="shared" si="14"/>
        <v>85.714285714285708</v>
      </c>
      <c r="X100" s="6">
        <f t="shared" si="8"/>
        <v>0</v>
      </c>
      <c r="Y100" s="6">
        <f t="shared" si="15"/>
        <v>0</v>
      </c>
      <c r="Z100" s="20" t="str">
        <f t="shared" si="9"/>
        <v>22</v>
      </c>
      <c r="AA100" s="6">
        <v>4</v>
      </c>
      <c r="AB100" s="25">
        <v>2</v>
      </c>
      <c r="AD100" s="20">
        <f t="shared" si="10"/>
        <v>5</v>
      </c>
      <c r="AE100" s="20">
        <f t="shared" si="11"/>
        <v>18</v>
      </c>
    </row>
    <row r="101" spans="1:31" ht="17" hidden="1" thickTop="1" thickBot="1" x14ac:dyDescent="0.25">
      <c r="A101" s="1" t="b">
        <f>IF(AND('Subject Data'!$C44=$B101, 'Subject Data'!$D44=$D101,'Subject Data'!$E44=$E101, 'Subject Data'!$H44=$G101),'Subject Data'!A44)</f>
        <v>0</v>
      </c>
      <c r="B101" s="17" t="s">
        <v>52</v>
      </c>
      <c r="C101" s="18" t="s">
        <v>110</v>
      </c>
      <c r="D101" s="16" t="s">
        <v>103</v>
      </c>
      <c r="E101" s="15" t="s">
        <v>102</v>
      </c>
      <c r="F101" s="17">
        <v>1</v>
      </c>
      <c r="G101" s="17">
        <v>2</v>
      </c>
      <c r="H101" s="15">
        <v>1</v>
      </c>
      <c r="I101" s="15">
        <v>1</v>
      </c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">
        <f>SUM(H101:N101)</f>
        <v>7</v>
      </c>
      <c r="P101" s="1">
        <v>7</v>
      </c>
      <c r="Q101" s="19">
        <f>O101/P101</f>
        <v>1</v>
      </c>
      <c r="T101" s="20">
        <v>52</v>
      </c>
      <c r="U101" s="6">
        <f t="shared" si="12"/>
        <v>2</v>
      </c>
      <c r="V101" s="6">
        <f t="shared" si="13"/>
        <v>3</v>
      </c>
      <c r="W101" s="6">
        <f t="shared" si="14"/>
        <v>100</v>
      </c>
      <c r="X101" s="6">
        <f t="shared" si="8"/>
        <v>0</v>
      </c>
      <c r="Y101" s="6">
        <f t="shared" si="15"/>
        <v>0</v>
      </c>
      <c r="Z101" s="20" t="str">
        <f t="shared" si="9"/>
        <v>21</v>
      </c>
      <c r="AA101" s="6">
        <v>2</v>
      </c>
      <c r="AB101" s="25">
        <v>1</v>
      </c>
      <c r="AD101" s="20">
        <f t="shared" si="10"/>
        <v>5</v>
      </c>
      <c r="AE101" s="20">
        <f t="shared" si="11"/>
        <v>17</v>
      </c>
    </row>
    <row r="102" spans="1:31" ht="17" thickTop="1" thickBot="1" x14ac:dyDescent="0.25">
      <c r="A102" s="1" t="b">
        <f>IF(AND('Subject Data'!$C120=$B102, 'Subject Data'!$D120=$D102,'Subject Data'!$E120=$E102, 'Subject Data'!$H120=$G102),'Subject Data'!A120)</f>
        <v>0</v>
      </c>
      <c r="B102" s="17" t="s">
        <v>52</v>
      </c>
      <c r="C102" s="18" t="s">
        <v>110</v>
      </c>
      <c r="D102" s="15" t="s">
        <v>104</v>
      </c>
      <c r="E102" s="15" t="s">
        <v>101</v>
      </c>
      <c r="F102" s="17">
        <v>2</v>
      </c>
      <c r="G102" s="17">
        <v>2</v>
      </c>
      <c r="H102" s="15">
        <v>1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">
        <f>SUM(H102:N102)</f>
        <v>7</v>
      </c>
      <c r="P102" s="1">
        <v>7</v>
      </c>
      <c r="Q102" s="19">
        <f>O102/P102</f>
        <v>1</v>
      </c>
      <c r="T102" s="20">
        <v>52</v>
      </c>
      <c r="U102" s="6">
        <f t="shared" si="12"/>
        <v>1</v>
      </c>
      <c r="V102" s="6">
        <f t="shared" si="13"/>
        <v>2</v>
      </c>
      <c r="W102" s="6">
        <f t="shared" si="14"/>
        <v>100</v>
      </c>
      <c r="X102" s="6">
        <f t="shared" si="8"/>
        <v>3</v>
      </c>
      <c r="Y102" s="6">
        <f t="shared" si="15"/>
        <v>3</v>
      </c>
      <c r="Z102" s="20" t="str">
        <f t="shared" si="9"/>
        <v>12</v>
      </c>
      <c r="AA102" s="6">
        <v>2</v>
      </c>
      <c r="AB102" s="25">
        <v>2</v>
      </c>
      <c r="AD102" s="20">
        <f t="shared" si="10"/>
        <v>5</v>
      </c>
      <c r="AE102" s="20">
        <f t="shared" si="11"/>
        <v>17</v>
      </c>
    </row>
    <row r="103" spans="1:31" ht="17" thickTop="1" thickBot="1" x14ac:dyDescent="0.25">
      <c r="A103" s="1" t="b">
        <f>IF(AND('Subject Data'!$C95=$B103, 'Subject Data'!$D95=$D103,'Subject Data'!$E95=$E103, 'Subject Data'!$H95=$G103),'Subject Data'!A95)</f>
        <v>0</v>
      </c>
      <c r="B103" s="14" t="s">
        <v>26</v>
      </c>
      <c r="C103" s="18" t="s">
        <v>110</v>
      </c>
      <c r="D103" s="15" t="s">
        <v>104</v>
      </c>
      <c r="E103" s="15" t="s">
        <v>101</v>
      </c>
      <c r="F103" s="16">
        <v>2</v>
      </c>
      <c r="G103" s="17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0</v>
      </c>
      <c r="M103" s="15">
        <v>1</v>
      </c>
      <c r="N103" s="15">
        <v>1</v>
      </c>
      <c r="O103" s="1">
        <f>SUM(H103:N103)</f>
        <v>6</v>
      </c>
      <c r="P103" s="1">
        <v>7</v>
      </c>
      <c r="Q103" s="19">
        <f>O103/P103</f>
        <v>0.8571428571428571</v>
      </c>
      <c r="T103" s="20">
        <v>53</v>
      </c>
      <c r="U103" s="6">
        <f>IF(D103="cmdline",1,IF(D103="nametbl",2,3))</f>
        <v>1</v>
      </c>
      <c r="V103" s="6">
        <f>IF(E103="Review",1,IF(E103="Structural",2,3))</f>
        <v>2</v>
      </c>
      <c r="W103" s="6">
        <f>Q103*100</f>
        <v>85.714285714285708</v>
      </c>
      <c r="X103" s="6">
        <f t="shared" si="8"/>
        <v>0</v>
      </c>
      <c r="Y103" s="6">
        <f>IF(X103="1-2",4,IF(X103="1-3",5,IF(X103="2-1",6,IF(X103="2-3",7,IF(X103="3-1",8,IF(X103="3-2",9,X103))))))</f>
        <v>0</v>
      </c>
      <c r="Z103" s="20" t="str">
        <f t="shared" si="9"/>
        <v>11</v>
      </c>
      <c r="AA103" s="6">
        <v>2</v>
      </c>
      <c r="AB103" s="25">
        <v>1</v>
      </c>
      <c r="AD103" s="20">
        <f t="shared" si="10"/>
        <v>5</v>
      </c>
      <c r="AE103" s="20">
        <f t="shared" si="11"/>
        <v>17</v>
      </c>
    </row>
    <row r="104" spans="1:31" ht="17" hidden="1" thickTop="1" thickBot="1" x14ac:dyDescent="0.25">
      <c r="A104" s="1" t="b">
        <f>IF(AND('Subject Data'!$C18=$B104, 'Subject Data'!$D18=$D104,'Subject Data'!$E18=$E104, 'Subject Data'!$H18=$G104),'Subject Data'!A18)</f>
        <v>0</v>
      </c>
      <c r="B104" s="14" t="s">
        <v>26</v>
      </c>
      <c r="C104" s="18" t="s">
        <v>110</v>
      </c>
      <c r="D104" s="16" t="s">
        <v>103</v>
      </c>
      <c r="E104" s="15" t="s">
        <v>102</v>
      </c>
      <c r="F104" s="16">
        <v>1</v>
      </c>
      <c r="G104" s="17">
        <v>1</v>
      </c>
      <c r="H104" s="15">
        <v>1</v>
      </c>
      <c r="I104" s="15">
        <v>1</v>
      </c>
      <c r="J104" s="15">
        <v>1</v>
      </c>
      <c r="K104" s="15">
        <v>1</v>
      </c>
      <c r="L104" s="15">
        <v>1</v>
      </c>
      <c r="M104" s="15">
        <v>1</v>
      </c>
      <c r="N104" s="15">
        <v>1</v>
      </c>
      <c r="O104" s="1">
        <f>SUM(H104:N104)</f>
        <v>7</v>
      </c>
      <c r="P104" s="1">
        <v>7</v>
      </c>
      <c r="Q104" s="19">
        <f>O104/P104</f>
        <v>1</v>
      </c>
      <c r="T104" s="20">
        <v>53</v>
      </c>
      <c r="U104" s="6">
        <f t="shared" si="12"/>
        <v>2</v>
      </c>
      <c r="V104" s="6">
        <f t="shared" si="13"/>
        <v>3</v>
      </c>
      <c r="W104" s="6">
        <f t="shared" si="14"/>
        <v>100</v>
      </c>
      <c r="X104" s="6">
        <f t="shared" si="8"/>
        <v>2</v>
      </c>
      <c r="Y104" s="6">
        <f t="shared" si="15"/>
        <v>2</v>
      </c>
      <c r="Z104" s="20" t="str">
        <f t="shared" si="9"/>
        <v>22</v>
      </c>
      <c r="AA104" s="6">
        <v>2</v>
      </c>
      <c r="AB104" s="25">
        <v>2</v>
      </c>
      <c r="AD104" s="20">
        <f t="shared" si="10"/>
        <v>5</v>
      </c>
      <c r="AE104" s="20">
        <f t="shared" si="11"/>
        <v>17</v>
      </c>
    </row>
    <row r="105" spans="1:31" ht="17" hidden="1" thickTop="1" thickBot="1" x14ac:dyDescent="0.25">
      <c r="A105" s="1" t="b">
        <f>IF(AND('Subject Data'!$C45=$B105, 'Subject Data'!$D45=$D105,'Subject Data'!$E45=$E105, 'Subject Data'!$H45=$G105),'Subject Data'!A45)</f>
        <v>0</v>
      </c>
      <c r="B105" s="17" t="s">
        <v>53</v>
      </c>
      <c r="C105" s="18" t="s">
        <v>110</v>
      </c>
      <c r="D105" s="16" t="s">
        <v>103</v>
      </c>
      <c r="E105" s="15" t="s">
        <v>102</v>
      </c>
      <c r="F105" s="17">
        <v>1</v>
      </c>
      <c r="G105" s="17">
        <v>2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">
        <f>SUM(H105:N105)</f>
        <v>0</v>
      </c>
      <c r="P105" s="1">
        <v>7</v>
      </c>
      <c r="Q105" s="19">
        <f>O105/P105</f>
        <v>0</v>
      </c>
      <c r="T105" s="20">
        <v>54</v>
      </c>
      <c r="U105" s="6">
        <f t="shared" si="12"/>
        <v>2</v>
      </c>
      <c r="V105" s="6">
        <f t="shared" si="13"/>
        <v>3</v>
      </c>
      <c r="W105" s="6">
        <f t="shared" si="14"/>
        <v>0</v>
      </c>
      <c r="X105" s="6">
        <f t="shared" si="8"/>
        <v>0</v>
      </c>
      <c r="Y105" s="6">
        <f t="shared" si="15"/>
        <v>0</v>
      </c>
      <c r="Z105" s="20" t="str">
        <f t="shared" si="9"/>
        <v>21</v>
      </c>
      <c r="AA105" s="6">
        <v>2</v>
      </c>
      <c r="AB105" s="25">
        <v>1</v>
      </c>
      <c r="AD105" s="20">
        <f t="shared" si="10"/>
        <v>5</v>
      </c>
      <c r="AE105" s="20">
        <f t="shared" si="11"/>
        <v>17</v>
      </c>
    </row>
    <row r="106" spans="1:31" ht="17" hidden="1" thickTop="1" thickBot="1" x14ac:dyDescent="0.25">
      <c r="A106" s="1" t="b">
        <f>IF(AND('Subject Data'!$C46=$B106, 'Subject Data'!$D46=$D106,'Subject Data'!$E46=$E106, 'Subject Data'!$H46=$G106),'Subject Data'!A46)</f>
        <v>0</v>
      </c>
      <c r="B106" s="17" t="s">
        <v>54</v>
      </c>
      <c r="C106" s="18" t="s">
        <v>110</v>
      </c>
      <c r="D106" s="16" t="s">
        <v>103</v>
      </c>
      <c r="E106" s="15" t="s">
        <v>102</v>
      </c>
      <c r="F106" s="17">
        <v>1</v>
      </c>
      <c r="G106" s="17">
        <v>2</v>
      </c>
      <c r="H106" s="15">
        <v>1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5">
        <v>1</v>
      </c>
      <c r="O106" s="1">
        <f>SUM(H106:N106)</f>
        <v>7</v>
      </c>
      <c r="P106" s="1">
        <v>7</v>
      </c>
      <c r="Q106" s="19">
        <f>O106/P106</f>
        <v>1</v>
      </c>
      <c r="T106" s="20">
        <v>55</v>
      </c>
      <c r="U106" s="6">
        <f t="shared" si="12"/>
        <v>2</v>
      </c>
      <c r="V106" s="6">
        <f t="shared" si="13"/>
        <v>3</v>
      </c>
      <c r="W106" s="6">
        <f t="shared" si="14"/>
        <v>100</v>
      </c>
      <c r="X106" s="6">
        <f t="shared" si="8"/>
        <v>0</v>
      </c>
      <c r="Y106" s="6">
        <f t="shared" si="15"/>
        <v>0</v>
      </c>
      <c r="Z106" s="20" t="str">
        <f t="shared" si="9"/>
        <v>21</v>
      </c>
      <c r="AA106" s="6">
        <v>2</v>
      </c>
      <c r="AB106" s="25">
        <v>1</v>
      </c>
      <c r="AD106" s="20">
        <f t="shared" si="10"/>
        <v>5</v>
      </c>
      <c r="AE106" s="20">
        <f t="shared" si="11"/>
        <v>17</v>
      </c>
    </row>
    <row r="107" spans="1:31" ht="17" thickTop="1" thickBot="1" x14ac:dyDescent="0.25">
      <c r="A107" s="1" t="b">
        <f>IF(AND('Subject Data'!$C121=$B107, 'Subject Data'!$D121=$D107,'Subject Data'!$E121=$E107, 'Subject Data'!$H121=$G107),'Subject Data'!A121)</f>
        <v>0</v>
      </c>
      <c r="B107" s="17" t="s">
        <v>54</v>
      </c>
      <c r="C107" s="18" t="s">
        <v>110</v>
      </c>
      <c r="D107" s="15" t="s">
        <v>104</v>
      </c>
      <c r="E107" s="15" t="s">
        <v>101</v>
      </c>
      <c r="F107" s="17">
        <v>2</v>
      </c>
      <c r="G107" s="17">
        <v>2</v>
      </c>
      <c r="H107" s="15">
        <v>1</v>
      </c>
      <c r="I107" s="15">
        <v>0</v>
      </c>
      <c r="J107" s="15">
        <v>1</v>
      </c>
      <c r="K107" s="15">
        <v>1</v>
      </c>
      <c r="L107" s="15">
        <v>0</v>
      </c>
      <c r="M107" s="15">
        <v>0</v>
      </c>
      <c r="N107" s="15">
        <v>1</v>
      </c>
      <c r="O107" s="1">
        <f>SUM(H107:N107)</f>
        <v>4</v>
      </c>
      <c r="P107" s="1">
        <v>7</v>
      </c>
      <c r="Q107" s="19">
        <f>O107/P107</f>
        <v>0.5714285714285714</v>
      </c>
      <c r="T107" s="20">
        <v>55</v>
      </c>
      <c r="U107" s="6">
        <f t="shared" si="12"/>
        <v>1</v>
      </c>
      <c r="V107" s="6">
        <f t="shared" si="13"/>
        <v>2</v>
      </c>
      <c r="W107" s="6">
        <f t="shared" si="14"/>
        <v>57.142857142857139</v>
      </c>
      <c r="X107" s="6">
        <f t="shared" si="8"/>
        <v>3</v>
      </c>
      <c r="Y107" s="6">
        <f t="shared" si="15"/>
        <v>3</v>
      </c>
      <c r="Z107" s="20" t="str">
        <f t="shared" si="9"/>
        <v>12</v>
      </c>
      <c r="AA107" s="6">
        <v>2</v>
      </c>
      <c r="AB107" s="25">
        <v>2</v>
      </c>
      <c r="AD107" s="20">
        <f t="shared" si="10"/>
        <v>5</v>
      </c>
      <c r="AE107" s="20">
        <f t="shared" si="11"/>
        <v>17</v>
      </c>
    </row>
    <row r="108" spans="1:31" ht="17" hidden="1" thickTop="1" thickBot="1" x14ac:dyDescent="0.25">
      <c r="A108" s="1" t="b">
        <f>IF(AND('Subject Data'!$C122=$B108, 'Subject Data'!$D122=$D108,'Subject Data'!$E122=$E108, 'Subject Data'!$H122=$G108),'Subject Data'!A122)</f>
        <v>0</v>
      </c>
      <c r="B108" s="17" t="s">
        <v>55</v>
      </c>
      <c r="C108" s="18" t="s">
        <v>110</v>
      </c>
      <c r="D108" s="16" t="s">
        <v>103</v>
      </c>
      <c r="E108" s="15" t="s">
        <v>101</v>
      </c>
      <c r="F108" s="17">
        <v>1</v>
      </c>
      <c r="G108" s="17">
        <v>2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">
        <f>SUM(H108:N108)</f>
        <v>0</v>
      </c>
      <c r="P108" s="1">
        <v>7</v>
      </c>
      <c r="Q108" s="19">
        <f>O108/P108</f>
        <v>0</v>
      </c>
      <c r="T108" s="20">
        <v>56</v>
      </c>
      <c r="U108" s="6">
        <f>IF(D108="cmdline",1,IF(D108="nametbl",2,3))</f>
        <v>2</v>
      </c>
      <c r="V108" s="6">
        <f>IF(E108="Review",1,IF(E108="Structural",2,3))</f>
        <v>2</v>
      </c>
      <c r="W108" s="6">
        <f>Q108*100</f>
        <v>0</v>
      </c>
      <c r="X108" s="6">
        <f t="shared" si="8"/>
        <v>0</v>
      </c>
      <c r="Y108" s="6">
        <f>IF(X108="1-2",4,IF(X108="1-3",5,IF(X108="2-1",6,IF(X108="2-3",7,IF(X108="3-1",8,IF(X108="3-2",9,X108))))))</f>
        <v>0</v>
      </c>
      <c r="Z108" s="20" t="str">
        <f t="shared" si="9"/>
        <v>21</v>
      </c>
      <c r="AA108" s="6">
        <v>4</v>
      </c>
      <c r="AB108" s="25">
        <v>1</v>
      </c>
      <c r="AD108" s="20">
        <f t="shared" si="10"/>
        <v>5</v>
      </c>
      <c r="AE108" s="20">
        <f t="shared" si="11"/>
        <v>18</v>
      </c>
    </row>
    <row r="109" spans="1:31" ht="17" hidden="1" thickTop="1" thickBot="1" x14ac:dyDescent="0.25">
      <c r="A109" s="1" t="b">
        <f>IF(AND('Subject Data'!$C47=$B109, 'Subject Data'!$D47=$D109,'Subject Data'!$E47=$E109, 'Subject Data'!$H47=$G109),'Subject Data'!A47)</f>
        <v>0</v>
      </c>
      <c r="B109" s="17" t="s">
        <v>55</v>
      </c>
      <c r="C109" s="18" t="s">
        <v>110</v>
      </c>
      <c r="D109" s="15" t="s">
        <v>104</v>
      </c>
      <c r="E109" s="15" t="s">
        <v>102</v>
      </c>
      <c r="F109" s="17">
        <v>2</v>
      </c>
      <c r="G109" s="17">
        <v>2</v>
      </c>
      <c r="H109" s="15">
        <v>1</v>
      </c>
      <c r="I109" s="15">
        <v>0</v>
      </c>
      <c r="J109" s="15">
        <v>1</v>
      </c>
      <c r="K109" s="15">
        <v>1</v>
      </c>
      <c r="L109" s="15">
        <v>1</v>
      </c>
      <c r="M109" s="15">
        <v>0</v>
      </c>
      <c r="N109" s="15">
        <v>1</v>
      </c>
      <c r="O109" s="1">
        <f>SUM(H109:N109)</f>
        <v>5</v>
      </c>
      <c r="P109" s="1">
        <v>7</v>
      </c>
      <c r="Q109" s="19">
        <f>O109/P109</f>
        <v>0.7142857142857143</v>
      </c>
      <c r="T109" s="20">
        <v>56</v>
      </c>
      <c r="U109" s="6">
        <f t="shared" si="12"/>
        <v>1</v>
      </c>
      <c r="V109" s="6">
        <f t="shared" si="13"/>
        <v>3</v>
      </c>
      <c r="W109" s="6">
        <f t="shared" si="14"/>
        <v>71.428571428571431</v>
      </c>
      <c r="X109" s="6">
        <f t="shared" si="8"/>
        <v>2</v>
      </c>
      <c r="Y109" s="6">
        <f t="shared" si="15"/>
        <v>2</v>
      </c>
      <c r="Z109" s="20" t="str">
        <f t="shared" si="9"/>
        <v>12</v>
      </c>
      <c r="AA109" s="6">
        <v>4</v>
      </c>
      <c r="AB109" s="25">
        <v>2</v>
      </c>
      <c r="AD109" s="20">
        <f t="shared" si="10"/>
        <v>5</v>
      </c>
      <c r="AE109" s="20">
        <f t="shared" si="11"/>
        <v>18</v>
      </c>
    </row>
    <row r="110" spans="1:31" ht="17" hidden="1" thickTop="1" thickBot="1" x14ac:dyDescent="0.25">
      <c r="A110" s="1" t="b">
        <f>IF(AND('Subject Data'!$C123=$B110, 'Subject Data'!$D123=$D110,'Subject Data'!$E123=$E110, 'Subject Data'!$H123=$G110),'Subject Data'!A123)</f>
        <v>0</v>
      </c>
      <c r="B110" s="17" t="s">
        <v>56</v>
      </c>
      <c r="C110" s="18" t="s">
        <v>110</v>
      </c>
      <c r="D110" s="16" t="s">
        <v>103</v>
      </c>
      <c r="E110" s="15" t="s">
        <v>101</v>
      </c>
      <c r="F110" s="17">
        <v>1</v>
      </c>
      <c r="G110" s="17">
        <v>2</v>
      </c>
      <c r="H110" s="15">
        <v>0</v>
      </c>
      <c r="I110" s="15">
        <v>1</v>
      </c>
      <c r="J110" s="15">
        <v>1</v>
      </c>
      <c r="K110" s="15">
        <v>0</v>
      </c>
      <c r="L110" s="15">
        <v>1</v>
      </c>
      <c r="M110" s="15">
        <v>1</v>
      </c>
      <c r="N110" s="15">
        <v>1</v>
      </c>
      <c r="O110" s="1">
        <f>SUM(H110:N110)</f>
        <v>5</v>
      </c>
      <c r="P110" s="1">
        <v>7</v>
      </c>
      <c r="Q110" s="19">
        <f>O110/P110</f>
        <v>0.7142857142857143</v>
      </c>
      <c r="T110" s="20">
        <v>57</v>
      </c>
      <c r="U110" s="6">
        <f>IF(D110="cmdline",1,IF(D110="nametbl",2,3))</f>
        <v>2</v>
      </c>
      <c r="V110" s="6">
        <f>IF(E110="Review",1,IF(E110="Structural",2,3))</f>
        <v>2</v>
      </c>
      <c r="W110" s="6">
        <f>Q110*100</f>
        <v>71.428571428571431</v>
      </c>
      <c r="X110" s="6">
        <f t="shared" si="8"/>
        <v>0</v>
      </c>
      <c r="Y110" s="6">
        <f>IF(X110="1-2",4,IF(X110="1-3",5,IF(X110="2-1",6,IF(X110="2-3",7,IF(X110="3-1",8,IF(X110="3-2",9,X110))))))</f>
        <v>0</v>
      </c>
      <c r="Z110" s="20" t="str">
        <f t="shared" si="9"/>
        <v>21</v>
      </c>
      <c r="AA110" s="6">
        <v>4</v>
      </c>
      <c r="AB110" s="25">
        <v>1</v>
      </c>
      <c r="AD110" s="20">
        <f t="shared" si="10"/>
        <v>5</v>
      </c>
      <c r="AE110" s="20">
        <f t="shared" si="11"/>
        <v>18</v>
      </c>
    </row>
    <row r="111" spans="1:31" ht="17" hidden="1" thickTop="1" thickBot="1" x14ac:dyDescent="0.25">
      <c r="A111" s="1" t="b">
        <f>IF(AND('Subject Data'!$C48=$B111, 'Subject Data'!$D48=$D111,'Subject Data'!$E48=$E111, 'Subject Data'!$H48=$G111),'Subject Data'!A48)</f>
        <v>0</v>
      </c>
      <c r="B111" s="17" t="s">
        <v>56</v>
      </c>
      <c r="C111" s="18" t="s">
        <v>110</v>
      </c>
      <c r="D111" s="15" t="s">
        <v>104</v>
      </c>
      <c r="E111" s="15" t="s">
        <v>102</v>
      </c>
      <c r="F111" s="17">
        <v>2</v>
      </c>
      <c r="G111" s="17">
        <v>2</v>
      </c>
      <c r="H111" s="15">
        <v>1</v>
      </c>
      <c r="I111" s="15">
        <v>1</v>
      </c>
      <c r="J111" s="15">
        <v>1</v>
      </c>
      <c r="K111" s="15">
        <v>1</v>
      </c>
      <c r="L111" s="15">
        <v>0</v>
      </c>
      <c r="M111" s="15">
        <v>1</v>
      </c>
      <c r="N111" s="15">
        <v>1</v>
      </c>
      <c r="O111" s="1">
        <f>SUM(H111:N111)</f>
        <v>6</v>
      </c>
      <c r="P111" s="1">
        <v>7</v>
      </c>
      <c r="Q111" s="19">
        <f>O111/P111</f>
        <v>0.8571428571428571</v>
      </c>
      <c r="T111" s="20">
        <v>57</v>
      </c>
      <c r="U111" s="6">
        <f t="shared" si="12"/>
        <v>1</v>
      </c>
      <c r="V111" s="6">
        <f t="shared" si="13"/>
        <v>3</v>
      </c>
      <c r="W111" s="6">
        <f t="shared" si="14"/>
        <v>85.714285714285708</v>
      </c>
      <c r="X111" s="6">
        <f t="shared" si="8"/>
        <v>2</v>
      </c>
      <c r="Y111" s="6">
        <f t="shared" si="15"/>
        <v>2</v>
      </c>
      <c r="Z111" s="20" t="str">
        <f t="shared" si="9"/>
        <v>12</v>
      </c>
      <c r="AA111" s="6">
        <v>4</v>
      </c>
      <c r="AB111" s="25">
        <v>2</v>
      </c>
      <c r="AD111" s="20">
        <f t="shared" si="10"/>
        <v>5</v>
      </c>
      <c r="AE111" s="20">
        <f t="shared" si="11"/>
        <v>18</v>
      </c>
    </row>
    <row r="112" spans="1:31" ht="17" hidden="1" thickTop="1" thickBot="1" x14ac:dyDescent="0.25">
      <c r="A112" s="1" t="b">
        <f>IF(AND('Subject Data'!$C63=$B112, 'Subject Data'!$D63=$D112,'Subject Data'!$E63=$E112, 'Subject Data'!$H63=$G112),'Subject Data'!A63)</f>
        <v>0</v>
      </c>
      <c r="B112" s="17" t="s">
        <v>71</v>
      </c>
      <c r="C112" s="18" t="s">
        <v>111</v>
      </c>
      <c r="D112" s="15" t="s">
        <v>104</v>
      </c>
      <c r="E112" s="15" t="s">
        <v>102</v>
      </c>
      <c r="F112" s="17">
        <v>2</v>
      </c>
      <c r="G112" s="17">
        <v>4</v>
      </c>
      <c r="H112" s="15">
        <v>1</v>
      </c>
      <c r="I112" s="15">
        <v>1</v>
      </c>
      <c r="J112" s="15">
        <v>1</v>
      </c>
      <c r="K112" s="15">
        <v>1</v>
      </c>
      <c r="L112" s="15">
        <v>0</v>
      </c>
      <c r="M112" s="15">
        <v>1</v>
      </c>
      <c r="N112" s="15">
        <v>1</v>
      </c>
      <c r="O112" s="1">
        <f>SUM(H112:N112)</f>
        <v>6</v>
      </c>
      <c r="P112" s="1">
        <v>7</v>
      </c>
      <c r="Q112" s="19">
        <f>O112/P112</f>
        <v>0.8571428571428571</v>
      </c>
      <c r="T112" s="20">
        <v>58</v>
      </c>
      <c r="U112" s="6">
        <f t="shared" si="12"/>
        <v>1</v>
      </c>
      <c r="V112" s="6">
        <f t="shared" si="13"/>
        <v>3</v>
      </c>
      <c r="W112" s="6">
        <f t="shared" si="14"/>
        <v>85.714285714285708</v>
      </c>
      <c r="X112" s="6">
        <f t="shared" si="8"/>
        <v>3</v>
      </c>
      <c r="Y112" s="6">
        <f t="shared" si="15"/>
        <v>3</v>
      </c>
      <c r="Z112" s="20" t="str">
        <f t="shared" si="9"/>
        <v>11</v>
      </c>
      <c r="AA112" s="6">
        <v>4</v>
      </c>
      <c r="AB112" s="25">
        <v>1</v>
      </c>
      <c r="AD112" s="20">
        <f t="shared" si="10"/>
        <v>5</v>
      </c>
      <c r="AE112" s="20">
        <f t="shared" si="11"/>
        <v>18</v>
      </c>
    </row>
    <row r="113" spans="1:31" ht="17" hidden="1" thickTop="1" thickBot="1" x14ac:dyDescent="0.25">
      <c r="A113" s="1" t="b">
        <f>IF(AND('Subject Data'!$C137=$B113, 'Subject Data'!$D137=$D113,'Subject Data'!$E137=$E113, 'Subject Data'!$H137=$G113),'Subject Data'!A137)</f>
        <v>0</v>
      </c>
      <c r="B113" s="17" t="s">
        <v>71</v>
      </c>
      <c r="C113" s="18" t="s">
        <v>111</v>
      </c>
      <c r="D113" s="16" t="s">
        <v>103</v>
      </c>
      <c r="E113" s="15" t="s">
        <v>101</v>
      </c>
      <c r="F113" s="17">
        <v>1</v>
      </c>
      <c r="G113" s="17">
        <v>4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">
        <f>SUM(H113:N113)</f>
        <v>0</v>
      </c>
      <c r="P113" s="1">
        <v>7</v>
      </c>
      <c r="Q113" s="19">
        <f>O113/P113</f>
        <v>0</v>
      </c>
      <c r="T113" s="20">
        <v>58</v>
      </c>
      <c r="U113" s="6">
        <f t="shared" si="12"/>
        <v>2</v>
      </c>
      <c r="V113" s="6">
        <f t="shared" si="13"/>
        <v>2</v>
      </c>
      <c r="W113" s="6">
        <f t="shared" si="14"/>
        <v>0</v>
      </c>
      <c r="X113" s="6">
        <f t="shared" si="8"/>
        <v>0</v>
      </c>
      <c r="Y113" s="6">
        <f t="shared" si="15"/>
        <v>0</v>
      </c>
      <c r="Z113" s="20" t="str">
        <f t="shared" si="9"/>
        <v>22</v>
      </c>
      <c r="AA113" s="6">
        <v>4</v>
      </c>
      <c r="AB113" s="25">
        <v>2</v>
      </c>
      <c r="AD113" s="20">
        <f t="shared" si="10"/>
        <v>5</v>
      </c>
      <c r="AE113" s="20">
        <f t="shared" si="11"/>
        <v>18</v>
      </c>
    </row>
    <row r="114" spans="1:31" ht="17" hidden="1" thickTop="1" thickBot="1" x14ac:dyDescent="0.25">
      <c r="A114" s="1" t="b">
        <f>IF(AND('Subject Data'!$C124=$B114, 'Subject Data'!$D124=$D114,'Subject Data'!$E124=$E114, 'Subject Data'!$H124=$G114),'Subject Data'!A124)</f>
        <v>0</v>
      </c>
      <c r="B114" s="17" t="s">
        <v>57</v>
      </c>
      <c r="C114" s="18" t="s">
        <v>110</v>
      </c>
      <c r="D114" s="16" t="s">
        <v>103</v>
      </c>
      <c r="E114" s="15" t="s">
        <v>101</v>
      </c>
      <c r="F114" s="17">
        <v>1</v>
      </c>
      <c r="G114" s="17">
        <v>2</v>
      </c>
      <c r="H114" s="15">
        <v>1</v>
      </c>
      <c r="I114" s="15">
        <v>1</v>
      </c>
      <c r="J114" s="15">
        <v>1</v>
      </c>
      <c r="K114" s="15">
        <v>1</v>
      </c>
      <c r="L114" s="15">
        <v>1</v>
      </c>
      <c r="M114" s="15">
        <v>1</v>
      </c>
      <c r="N114" s="15">
        <v>1</v>
      </c>
      <c r="O114" s="1">
        <f>SUM(H114:N114)</f>
        <v>7</v>
      </c>
      <c r="P114" s="1">
        <v>7</v>
      </c>
      <c r="Q114" s="19">
        <f>O114/P114</f>
        <v>1</v>
      </c>
      <c r="T114" s="20">
        <v>59</v>
      </c>
      <c r="U114" s="6">
        <f>IF(D114="cmdline",1,IF(D114="nametbl",2,3))</f>
        <v>2</v>
      </c>
      <c r="V114" s="6">
        <f>IF(E114="Review",1,IF(E114="Structural",2,3))</f>
        <v>2</v>
      </c>
      <c r="W114" s="6">
        <f>Q114*100</f>
        <v>100</v>
      </c>
      <c r="X114" s="6">
        <f t="shared" si="8"/>
        <v>0</v>
      </c>
      <c r="Y114" s="6">
        <f>IF(X114="1-2",4,IF(X114="1-3",5,IF(X114="2-1",6,IF(X114="2-3",7,IF(X114="3-1",8,IF(X114="3-2",9,X114))))))</f>
        <v>0</v>
      </c>
      <c r="Z114" s="20" t="str">
        <f t="shared" si="9"/>
        <v>21</v>
      </c>
      <c r="AA114" s="6">
        <v>4</v>
      </c>
      <c r="AB114" s="25">
        <v>1</v>
      </c>
      <c r="AD114" s="20">
        <f t="shared" si="10"/>
        <v>5</v>
      </c>
      <c r="AE114" s="20">
        <f t="shared" si="11"/>
        <v>18</v>
      </c>
    </row>
    <row r="115" spans="1:31" ht="17" hidden="1" thickTop="1" thickBot="1" x14ac:dyDescent="0.25">
      <c r="A115" s="1" t="b">
        <f>IF(AND('Subject Data'!$C49=$B115, 'Subject Data'!$D49=$D115,'Subject Data'!$E49=$E115, 'Subject Data'!$H49=$G115),'Subject Data'!A49)</f>
        <v>0</v>
      </c>
      <c r="B115" s="17" t="s">
        <v>57</v>
      </c>
      <c r="C115" s="18" t="s">
        <v>110</v>
      </c>
      <c r="D115" s="15" t="s">
        <v>104</v>
      </c>
      <c r="E115" s="15" t="s">
        <v>102</v>
      </c>
      <c r="F115" s="17">
        <v>2</v>
      </c>
      <c r="G115" s="17">
        <v>2</v>
      </c>
      <c r="H115" s="15">
        <v>1</v>
      </c>
      <c r="I115" s="15">
        <v>0</v>
      </c>
      <c r="J115" s="15">
        <v>1</v>
      </c>
      <c r="K115" s="15">
        <v>0</v>
      </c>
      <c r="L115" s="15">
        <v>1</v>
      </c>
      <c r="M115" s="15">
        <v>1</v>
      </c>
      <c r="N115" s="15">
        <v>1</v>
      </c>
      <c r="O115" s="1">
        <f>SUM(H115:N115)</f>
        <v>5</v>
      </c>
      <c r="P115" s="1">
        <v>7</v>
      </c>
      <c r="Q115" s="19">
        <f>O115/P115</f>
        <v>0.7142857142857143</v>
      </c>
      <c r="T115" s="20">
        <v>59</v>
      </c>
      <c r="U115" s="6">
        <f t="shared" si="12"/>
        <v>1</v>
      </c>
      <c r="V115" s="6">
        <f t="shared" si="13"/>
        <v>3</v>
      </c>
      <c r="W115" s="6">
        <f t="shared" si="14"/>
        <v>71.428571428571431</v>
      </c>
      <c r="X115" s="6">
        <f t="shared" si="8"/>
        <v>2</v>
      </c>
      <c r="Y115" s="6">
        <f t="shared" si="15"/>
        <v>2</v>
      </c>
      <c r="Z115" s="20" t="str">
        <f t="shared" si="9"/>
        <v>12</v>
      </c>
      <c r="AA115" s="6">
        <v>4</v>
      </c>
      <c r="AB115" s="25">
        <v>2</v>
      </c>
      <c r="AD115" s="20">
        <f t="shared" si="10"/>
        <v>5</v>
      </c>
      <c r="AE115" s="20">
        <f t="shared" si="11"/>
        <v>18</v>
      </c>
    </row>
    <row r="116" spans="1:31" ht="17" hidden="1" thickTop="1" thickBot="1" x14ac:dyDescent="0.25">
      <c r="A116" s="1" t="b">
        <f>IF(AND('Subject Data'!$C64=$B116, 'Subject Data'!$D64=$D116,'Subject Data'!$E64=$E116, 'Subject Data'!$H64=$G116),'Subject Data'!A64)</f>
        <v>0</v>
      </c>
      <c r="B116" s="17" t="s">
        <v>72</v>
      </c>
      <c r="C116" s="18" t="s">
        <v>111</v>
      </c>
      <c r="D116" s="15" t="s">
        <v>104</v>
      </c>
      <c r="E116" s="15" t="s">
        <v>102</v>
      </c>
      <c r="F116" s="17">
        <v>2</v>
      </c>
      <c r="G116" s="17">
        <v>4</v>
      </c>
      <c r="H116" s="15">
        <v>1</v>
      </c>
      <c r="I116" s="15">
        <v>0</v>
      </c>
      <c r="J116" s="15">
        <v>1</v>
      </c>
      <c r="K116" s="15">
        <v>0</v>
      </c>
      <c r="L116" s="15">
        <v>1</v>
      </c>
      <c r="M116" s="15">
        <v>0</v>
      </c>
      <c r="N116" s="15">
        <v>1</v>
      </c>
      <c r="O116" s="1">
        <f>SUM(H116:N116)</f>
        <v>4</v>
      </c>
      <c r="P116" s="1">
        <v>7</v>
      </c>
      <c r="Q116" s="19">
        <f>O116/P116</f>
        <v>0.5714285714285714</v>
      </c>
      <c r="T116" s="20">
        <v>60</v>
      </c>
      <c r="U116" s="6">
        <f t="shared" si="12"/>
        <v>1</v>
      </c>
      <c r="V116" s="6">
        <f t="shared" si="13"/>
        <v>3</v>
      </c>
      <c r="W116" s="6">
        <f t="shared" si="14"/>
        <v>57.142857142857139</v>
      </c>
      <c r="X116" s="6">
        <f t="shared" si="8"/>
        <v>3</v>
      </c>
      <c r="Y116" s="6">
        <f t="shared" si="15"/>
        <v>3</v>
      </c>
      <c r="Z116" s="20" t="str">
        <f t="shared" si="9"/>
        <v>11</v>
      </c>
      <c r="AA116" s="6">
        <v>4</v>
      </c>
      <c r="AB116" s="25">
        <v>1</v>
      </c>
      <c r="AD116" s="20">
        <f t="shared" si="10"/>
        <v>5</v>
      </c>
      <c r="AE116" s="20">
        <f t="shared" si="11"/>
        <v>18</v>
      </c>
    </row>
    <row r="117" spans="1:31" ht="17" hidden="1" thickTop="1" thickBot="1" x14ac:dyDescent="0.25">
      <c r="A117" s="1" t="b">
        <f>IF(AND('Subject Data'!$C138=$B117, 'Subject Data'!$D138=$D117,'Subject Data'!$E138=$E117, 'Subject Data'!$H138=$G117),'Subject Data'!A138)</f>
        <v>0</v>
      </c>
      <c r="B117" s="17" t="s">
        <v>72</v>
      </c>
      <c r="C117" s="18" t="s">
        <v>111</v>
      </c>
      <c r="D117" s="16" t="s">
        <v>103</v>
      </c>
      <c r="E117" s="15" t="s">
        <v>101</v>
      </c>
      <c r="F117" s="17">
        <v>1</v>
      </c>
      <c r="G117" s="17">
        <v>4</v>
      </c>
      <c r="H117" s="15">
        <v>1</v>
      </c>
      <c r="I117" s="15">
        <v>1</v>
      </c>
      <c r="J117" s="15">
        <v>1</v>
      </c>
      <c r="K117" s="15">
        <v>1</v>
      </c>
      <c r="L117" s="15">
        <v>1</v>
      </c>
      <c r="M117" s="15">
        <v>1</v>
      </c>
      <c r="N117" s="15">
        <v>0</v>
      </c>
      <c r="O117" s="1">
        <f>SUM(H117:N117)</f>
        <v>6</v>
      </c>
      <c r="P117" s="1">
        <v>7</v>
      </c>
      <c r="Q117" s="19">
        <f>O117/P117</f>
        <v>0.8571428571428571</v>
      </c>
      <c r="T117" s="20">
        <v>60</v>
      </c>
      <c r="U117" s="6">
        <f t="shared" si="12"/>
        <v>2</v>
      </c>
      <c r="V117" s="6">
        <f t="shared" si="13"/>
        <v>2</v>
      </c>
      <c r="W117" s="6">
        <f t="shared" si="14"/>
        <v>85.714285714285708</v>
      </c>
      <c r="X117" s="6">
        <f t="shared" si="8"/>
        <v>0</v>
      </c>
      <c r="Y117" s="6">
        <f t="shared" si="15"/>
        <v>0</v>
      </c>
      <c r="Z117" s="20" t="str">
        <f t="shared" si="9"/>
        <v>22</v>
      </c>
      <c r="AA117" s="6">
        <v>4</v>
      </c>
      <c r="AB117" s="25">
        <v>2</v>
      </c>
      <c r="AD117" s="20">
        <f t="shared" si="10"/>
        <v>5</v>
      </c>
      <c r="AE117" s="20">
        <f t="shared" si="11"/>
        <v>18</v>
      </c>
    </row>
    <row r="118" spans="1:31" ht="17" thickTop="1" thickBot="1" x14ac:dyDescent="0.25">
      <c r="A118" s="1" t="b">
        <f>IF(AND('Subject Data'!$C96=$B118, 'Subject Data'!$D96=$D118,'Subject Data'!$E96=$E118, 'Subject Data'!$H96=$G118),'Subject Data'!A96)</f>
        <v>0</v>
      </c>
      <c r="B118" s="14" t="s">
        <v>27</v>
      </c>
      <c r="C118" s="18" t="s">
        <v>110</v>
      </c>
      <c r="D118" s="15" t="s">
        <v>104</v>
      </c>
      <c r="E118" s="15" t="s">
        <v>101</v>
      </c>
      <c r="F118" s="16">
        <v>2</v>
      </c>
      <c r="G118" s="17">
        <v>1</v>
      </c>
      <c r="H118" s="15">
        <v>1</v>
      </c>
      <c r="I118" s="15">
        <v>0</v>
      </c>
      <c r="J118" s="15">
        <v>1</v>
      </c>
      <c r="K118" s="15">
        <v>0</v>
      </c>
      <c r="L118" s="15">
        <v>0</v>
      </c>
      <c r="M118" s="15">
        <v>1</v>
      </c>
      <c r="N118" s="15">
        <v>1</v>
      </c>
      <c r="O118" s="1">
        <f>SUM(H118:N118)</f>
        <v>4</v>
      </c>
      <c r="P118" s="1">
        <v>7</v>
      </c>
      <c r="Q118" s="19">
        <f>O118/P118</f>
        <v>0.5714285714285714</v>
      </c>
      <c r="T118" s="20">
        <v>61</v>
      </c>
      <c r="U118" s="6">
        <f>IF(D118="cmdline",1,IF(D118="nametbl",2,3))</f>
        <v>1</v>
      </c>
      <c r="V118" s="6">
        <f>IF(E118="Review",1,IF(E118="Structural",2,3))</f>
        <v>2</v>
      </c>
      <c r="W118" s="6">
        <f>Q118*100</f>
        <v>57.142857142857139</v>
      </c>
      <c r="X118" s="6">
        <f t="shared" si="8"/>
        <v>0</v>
      </c>
      <c r="Y118" s="6">
        <f>IF(X118="1-2",4,IF(X118="1-3",5,IF(X118="2-1",6,IF(X118="2-3",7,IF(X118="3-1",8,IF(X118="3-2",9,X118))))))</f>
        <v>0</v>
      </c>
      <c r="Z118" s="20" t="str">
        <f t="shared" si="9"/>
        <v>11</v>
      </c>
      <c r="AA118" s="6">
        <v>2</v>
      </c>
      <c r="AB118" s="25">
        <v>1</v>
      </c>
      <c r="AD118" s="20">
        <f t="shared" si="10"/>
        <v>5</v>
      </c>
      <c r="AE118" s="20">
        <f t="shared" si="11"/>
        <v>17</v>
      </c>
    </row>
    <row r="119" spans="1:31" ht="17" hidden="1" thickTop="1" thickBot="1" x14ac:dyDescent="0.25">
      <c r="A119" s="1" t="b">
        <f>IF(AND('Subject Data'!$C19=$B119, 'Subject Data'!$D19=$D119,'Subject Data'!$E19=$E119, 'Subject Data'!$H19=$G119),'Subject Data'!A19)</f>
        <v>0</v>
      </c>
      <c r="B119" s="14" t="s">
        <v>27</v>
      </c>
      <c r="C119" s="18" t="s">
        <v>110</v>
      </c>
      <c r="D119" s="16" t="s">
        <v>103</v>
      </c>
      <c r="E119" s="15" t="s">
        <v>102</v>
      </c>
      <c r="F119" s="16">
        <v>1</v>
      </c>
      <c r="G119" s="17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5">
        <v>1</v>
      </c>
      <c r="O119" s="1">
        <f>SUM(H119:N119)</f>
        <v>7</v>
      </c>
      <c r="P119" s="1">
        <v>7</v>
      </c>
      <c r="Q119" s="19">
        <f>O119/P119</f>
        <v>1</v>
      </c>
      <c r="T119" s="20">
        <v>61</v>
      </c>
      <c r="U119" s="6">
        <f t="shared" si="12"/>
        <v>2</v>
      </c>
      <c r="V119" s="6">
        <f t="shared" si="13"/>
        <v>3</v>
      </c>
      <c r="W119" s="6">
        <f t="shared" si="14"/>
        <v>100</v>
      </c>
      <c r="X119" s="6">
        <f t="shared" si="8"/>
        <v>2</v>
      </c>
      <c r="Y119" s="6">
        <f t="shared" si="15"/>
        <v>2</v>
      </c>
      <c r="Z119" s="20" t="str">
        <f t="shared" si="9"/>
        <v>22</v>
      </c>
      <c r="AA119" s="6">
        <v>2</v>
      </c>
      <c r="AB119" s="25">
        <v>2</v>
      </c>
      <c r="AD119" s="20">
        <f t="shared" si="10"/>
        <v>5</v>
      </c>
      <c r="AE119" s="20">
        <f t="shared" si="11"/>
        <v>17</v>
      </c>
    </row>
    <row r="120" spans="1:31" ht="17" hidden="1" thickTop="1" thickBot="1" x14ac:dyDescent="0.25">
      <c r="A120" s="1" t="b">
        <f>IF(AND('Subject Data'!$C73=$B120, 'Subject Data'!$D73=$D120,'Subject Data'!$E73=$E120, 'Subject Data'!$H73=$G120),'Subject Data'!A73)</f>
        <v>0</v>
      </c>
      <c r="B120" s="14" t="s">
        <v>81</v>
      </c>
      <c r="C120" s="18" t="s">
        <v>110</v>
      </c>
      <c r="D120" s="16" t="s">
        <v>103</v>
      </c>
      <c r="E120" s="15" t="s">
        <v>102</v>
      </c>
      <c r="F120" s="16">
        <v>1</v>
      </c>
      <c r="G120" s="17">
        <v>3</v>
      </c>
      <c r="H120" s="15">
        <v>0</v>
      </c>
      <c r="I120" s="15">
        <v>1</v>
      </c>
      <c r="J120" s="15">
        <v>1</v>
      </c>
      <c r="K120" s="15">
        <v>1</v>
      </c>
      <c r="L120" s="15">
        <v>1</v>
      </c>
      <c r="M120" s="15">
        <v>0</v>
      </c>
      <c r="N120" s="15">
        <v>1</v>
      </c>
      <c r="O120" s="1">
        <f>SUM(H120:N120)</f>
        <v>5</v>
      </c>
      <c r="P120" s="1">
        <v>7</v>
      </c>
      <c r="Q120" s="19">
        <f>O120/P120</f>
        <v>0.7142857142857143</v>
      </c>
      <c r="T120" s="20">
        <v>62</v>
      </c>
      <c r="U120" s="6">
        <f t="shared" si="12"/>
        <v>2</v>
      </c>
      <c r="V120" s="6">
        <f t="shared" si="13"/>
        <v>3</v>
      </c>
      <c r="W120" s="6">
        <f t="shared" si="14"/>
        <v>71.428571428571431</v>
      </c>
      <c r="X120" s="6">
        <f t="shared" si="8"/>
        <v>3</v>
      </c>
      <c r="Y120" s="6">
        <f t="shared" si="15"/>
        <v>3</v>
      </c>
      <c r="Z120" s="20" t="str">
        <f t="shared" si="9"/>
        <v>21</v>
      </c>
      <c r="AA120" s="6">
        <v>2</v>
      </c>
      <c r="AB120" s="25">
        <v>1</v>
      </c>
      <c r="AD120" s="20">
        <f t="shared" si="10"/>
        <v>5</v>
      </c>
      <c r="AE120" s="20">
        <f t="shared" si="11"/>
        <v>17</v>
      </c>
    </row>
    <row r="121" spans="1:31" ht="17" thickTop="1" thickBot="1" x14ac:dyDescent="0.25">
      <c r="A121" s="1" t="b">
        <f>IF(AND('Subject Data'!$C147=$B121, 'Subject Data'!$D147=$D121,'Subject Data'!$E147=$E121, 'Subject Data'!$H147=$G121),'Subject Data'!A147)</f>
        <v>0</v>
      </c>
      <c r="B121" s="14" t="s">
        <v>81</v>
      </c>
      <c r="C121" s="18" t="s">
        <v>110</v>
      </c>
      <c r="D121" s="15" t="s">
        <v>104</v>
      </c>
      <c r="E121" s="15" t="s">
        <v>101</v>
      </c>
      <c r="F121" s="16">
        <v>2</v>
      </c>
      <c r="G121" s="17">
        <v>3</v>
      </c>
      <c r="H121" s="15">
        <v>1</v>
      </c>
      <c r="I121" s="15">
        <v>1</v>
      </c>
      <c r="J121" s="15">
        <v>1</v>
      </c>
      <c r="K121" s="15">
        <v>1</v>
      </c>
      <c r="L121" s="15">
        <v>0</v>
      </c>
      <c r="M121" s="15">
        <v>1</v>
      </c>
      <c r="N121" s="15">
        <v>1</v>
      </c>
      <c r="O121" s="1">
        <f>SUM(H121:N121)</f>
        <v>6</v>
      </c>
      <c r="P121" s="1">
        <v>7</v>
      </c>
      <c r="Q121" s="19">
        <f>O121/P121</f>
        <v>0.8571428571428571</v>
      </c>
      <c r="T121" s="20">
        <v>62</v>
      </c>
      <c r="U121" s="6">
        <f t="shared" si="12"/>
        <v>1</v>
      </c>
      <c r="V121" s="6">
        <f t="shared" si="13"/>
        <v>2</v>
      </c>
      <c r="W121" s="6">
        <f t="shared" si="14"/>
        <v>85.714285714285708</v>
      </c>
      <c r="X121" s="6">
        <f t="shared" si="8"/>
        <v>0</v>
      </c>
      <c r="Y121" s="6">
        <f t="shared" si="15"/>
        <v>0</v>
      </c>
      <c r="Z121" s="20" t="str">
        <f t="shared" si="9"/>
        <v>12</v>
      </c>
      <c r="AA121" s="6">
        <v>2</v>
      </c>
      <c r="AB121" s="25">
        <v>2</v>
      </c>
      <c r="AD121" s="20">
        <f t="shared" si="10"/>
        <v>5</v>
      </c>
      <c r="AE121" s="20">
        <f t="shared" si="11"/>
        <v>17</v>
      </c>
    </row>
    <row r="122" spans="1:31" ht="17" hidden="1" thickTop="1" thickBot="1" x14ac:dyDescent="0.25">
      <c r="A122" s="1" t="b">
        <f>IF(AND('Subject Data'!$C125=$B122, 'Subject Data'!$D125=$D122,'Subject Data'!$E125=$E122, 'Subject Data'!$H125=$G122),'Subject Data'!A125)</f>
        <v>0</v>
      </c>
      <c r="B122" s="17" t="s">
        <v>58</v>
      </c>
      <c r="C122" s="18" t="s">
        <v>110</v>
      </c>
      <c r="D122" s="16" t="s">
        <v>103</v>
      </c>
      <c r="E122" s="15" t="s">
        <v>101</v>
      </c>
      <c r="F122" s="17">
        <v>1</v>
      </c>
      <c r="G122" s="17">
        <v>2</v>
      </c>
      <c r="H122" s="15">
        <v>1</v>
      </c>
      <c r="I122" s="15">
        <v>0</v>
      </c>
      <c r="J122" s="15">
        <v>1</v>
      </c>
      <c r="K122" s="15">
        <v>1</v>
      </c>
      <c r="L122" s="15">
        <v>1</v>
      </c>
      <c r="M122" s="15">
        <v>0</v>
      </c>
      <c r="N122" s="15">
        <v>1</v>
      </c>
      <c r="O122" s="1">
        <f>SUM(H122:N122)</f>
        <v>5</v>
      </c>
      <c r="P122" s="1">
        <v>7</v>
      </c>
      <c r="Q122" s="19">
        <f>O122/P122</f>
        <v>0.7142857142857143</v>
      </c>
      <c r="T122" s="20">
        <v>63</v>
      </c>
      <c r="U122" s="6">
        <f>IF(D122="cmdline",1,IF(D122="nametbl",2,3))</f>
        <v>2</v>
      </c>
      <c r="V122" s="6">
        <f>IF(E122="Review",1,IF(E122="Structural",2,3))</f>
        <v>2</v>
      </c>
      <c r="W122" s="6">
        <f>Q122*100</f>
        <v>71.428571428571431</v>
      </c>
      <c r="X122" s="6">
        <f t="shared" si="8"/>
        <v>0</v>
      </c>
      <c r="Y122" s="6">
        <f>IF(X122="1-2",4,IF(X122="1-3",5,IF(X122="2-1",6,IF(X122="2-3",7,IF(X122="3-1",8,IF(X122="3-2",9,X122))))))</f>
        <v>0</v>
      </c>
      <c r="Z122" s="20" t="str">
        <f t="shared" si="9"/>
        <v>21</v>
      </c>
      <c r="AA122" s="6">
        <v>1</v>
      </c>
      <c r="AB122" s="25">
        <v>1</v>
      </c>
      <c r="AD122" s="20">
        <f t="shared" si="10"/>
        <v>4</v>
      </c>
      <c r="AE122" s="20">
        <f t="shared" si="11"/>
        <v>15</v>
      </c>
    </row>
    <row r="123" spans="1:31" ht="17" hidden="1" thickTop="1" thickBot="1" x14ac:dyDescent="0.25">
      <c r="A123" s="1" t="b">
        <f>IF(AND('Subject Data'!$C50=$B123, 'Subject Data'!$D50=$D123,'Subject Data'!$E50=$E123, 'Subject Data'!$H50=$G123),'Subject Data'!A50)</f>
        <v>0</v>
      </c>
      <c r="B123" s="17" t="s">
        <v>58</v>
      </c>
      <c r="C123" s="18" t="s">
        <v>110</v>
      </c>
      <c r="D123" s="15" t="s">
        <v>104</v>
      </c>
      <c r="E123" s="15" t="s">
        <v>102</v>
      </c>
      <c r="F123" s="17">
        <v>2</v>
      </c>
      <c r="G123" s="17">
        <v>2</v>
      </c>
      <c r="H123" s="15">
        <v>1</v>
      </c>
      <c r="I123" s="15">
        <v>0</v>
      </c>
      <c r="J123" s="15">
        <v>1</v>
      </c>
      <c r="K123" s="15">
        <v>1</v>
      </c>
      <c r="L123" s="15">
        <v>0</v>
      </c>
      <c r="M123" s="15">
        <v>1</v>
      </c>
      <c r="N123" s="15">
        <v>1</v>
      </c>
      <c r="O123" s="1">
        <f>SUM(H123:N123)</f>
        <v>5</v>
      </c>
      <c r="P123" s="1">
        <v>7</v>
      </c>
      <c r="Q123" s="19">
        <f>O123/P123</f>
        <v>0.7142857142857143</v>
      </c>
      <c r="T123" s="20">
        <v>63</v>
      </c>
      <c r="U123" s="6">
        <f t="shared" si="12"/>
        <v>1</v>
      </c>
      <c r="V123" s="6">
        <f t="shared" si="13"/>
        <v>3</v>
      </c>
      <c r="W123" s="6">
        <f t="shared" si="14"/>
        <v>71.428571428571431</v>
      </c>
      <c r="X123" s="6">
        <f t="shared" si="8"/>
        <v>2</v>
      </c>
      <c r="Y123" s="6">
        <f t="shared" si="15"/>
        <v>2</v>
      </c>
      <c r="Z123" s="20" t="str">
        <f t="shared" si="9"/>
        <v>12</v>
      </c>
      <c r="AA123" s="6">
        <v>4</v>
      </c>
      <c r="AB123" s="25">
        <v>2</v>
      </c>
      <c r="AD123" s="20">
        <f t="shared" si="10"/>
        <v>5</v>
      </c>
      <c r="AE123" s="20">
        <f t="shared" si="11"/>
        <v>18</v>
      </c>
    </row>
    <row r="124" spans="1:31" ht="17" hidden="1" thickTop="1" thickBot="1" x14ac:dyDescent="0.25">
      <c r="A124" s="1" t="b">
        <f>IF(AND('Subject Data'!$C74=$B124, 'Subject Data'!$D74=$D124,'Subject Data'!$E74=$E124, 'Subject Data'!$H74=$G124),'Subject Data'!A74)</f>
        <v>0</v>
      </c>
      <c r="B124" s="14" t="s">
        <v>82</v>
      </c>
      <c r="C124" s="18" t="s">
        <v>110</v>
      </c>
      <c r="D124" s="16" t="s">
        <v>103</v>
      </c>
      <c r="E124" s="15" t="s">
        <v>102</v>
      </c>
      <c r="F124" s="16">
        <v>1</v>
      </c>
      <c r="G124" s="17">
        <v>3</v>
      </c>
      <c r="H124" s="15">
        <v>1</v>
      </c>
      <c r="I124" s="15">
        <v>1</v>
      </c>
      <c r="J124" s="15">
        <v>1</v>
      </c>
      <c r="K124" s="15">
        <v>0</v>
      </c>
      <c r="L124" s="15">
        <v>1</v>
      </c>
      <c r="M124" s="15">
        <v>1</v>
      </c>
      <c r="N124" s="15">
        <v>1</v>
      </c>
      <c r="O124" s="1">
        <f>SUM(H124:N124)</f>
        <v>6</v>
      </c>
      <c r="P124" s="1">
        <v>7</v>
      </c>
      <c r="Q124" s="19">
        <f>O124/P124</f>
        <v>0.8571428571428571</v>
      </c>
      <c r="T124" s="20">
        <v>64</v>
      </c>
      <c r="U124" s="6">
        <f t="shared" si="12"/>
        <v>2</v>
      </c>
      <c r="V124" s="6">
        <f t="shared" si="13"/>
        <v>3</v>
      </c>
      <c r="W124" s="6">
        <f t="shared" si="14"/>
        <v>85.714285714285708</v>
      </c>
      <c r="X124" s="6">
        <f t="shared" si="8"/>
        <v>3</v>
      </c>
      <c r="Y124" s="6">
        <f t="shared" si="15"/>
        <v>3</v>
      </c>
      <c r="Z124" s="20" t="str">
        <f t="shared" si="9"/>
        <v>21</v>
      </c>
      <c r="AA124" s="6">
        <v>2</v>
      </c>
      <c r="AB124" s="25">
        <v>1</v>
      </c>
      <c r="AD124" s="20">
        <f t="shared" si="10"/>
        <v>5</v>
      </c>
      <c r="AE124" s="20">
        <f t="shared" si="11"/>
        <v>17</v>
      </c>
    </row>
    <row r="125" spans="1:31" ht="17" thickTop="1" thickBot="1" x14ac:dyDescent="0.25">
      <c r="A125" s="1" t="b">
        <f>IF(AND('Subject Data'!$C148=$B125, 'Subject Data'!$D148=$D125,'Subject Data'!$E148=$E125, 'Subject Data'!$H148=$G125),'Subject Data'!A148)</f>
        <v>0</v>
      </c>
      <c r="B125" s="14" t="s">
        <v>82</v>
      </c>
      <c r="C125" s="18" t="s">
        <v>110</v>
      </c>
      <c r="D125" s="15" t="s">
        <v>104</v>
      </c>
      <c r="E125" s="15" t="s">
        <v>101</v>
      </c>
      <c r="F125" s="16">
        <v>2</v>
      </c>
      <c r="G125" s="17">
        <v>3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">
        <f>SUM(H125:N125)</f>
        <v>0</v>
      </c>
      <c r="P125" s="1">
        <v>7</v>
      </c>
      <c r="Q125" s="19">
        <f>O125/P125</f>
        <v>0</v>
      </c>
      <c r="T125" s="20">
        <v>64</v>
      </c>
      <c r="U125" s="6">
        <f t="shared" si="12"/>
        <v>1</v>
      </c>
      <c r="V125" s="6">
        <f t="shared" si="13"/>
        <v>2</v>
      </c>
      <c r="W125" s="6">
        <f t="shared" si="14"/>
        <v>0</v>
      </c>
      <c r="X125" s="6">
        <f t="shared" si="8"/>
        <v>0</v>
      </c>
      <c r="Y125" s="6">
        <f t="shared" si="15"/>
        <v>0</v>
      </c>
      <c r="Z125" s="20" t="str">
        <f t="shared" si="9"/>
        <v>12</v>
      </c>
      <c r="AA125" s="6">
        <v>2</v>
      </c>
      <c r="AB125" s="25">
        <v>2</v>
      </c>
      <c r="AD125" s="20">
        <f t="shared" si="10"/>
        <v>5</v>
      </c>
      <c r="AE125" s="20">
        <f t="shared" si="11"/>
        <v>17</v>
      </c>
    </row>
    <row r="126" spans="1:31" ht="17" hidden="1" thickTop="1" thickBot="1" x14ac:dyDescent="0.25">
      <c r="A126" s="1" t="b">
        <f>IF(AND('Subject Data'!$C126=$B126, 'Subject Data'!$D126=$D126,'Subject Data'!$E126=$E126, 'Subject Data'!$H126=$G126),'Subject Data'!A126)</f>
        <v>0</v>
      </c>
      <c r="B126" s="17" t="s">
        <v>59</v>
      </c>
      <c r="C126" s="18" t="s">
        <v>110</v>
      </c>
      <c r="D126" s="16" t="s">
        <v>103</v>
      </c>
      <c r="E126" s="15" t="s">
        <v>101</v>
      </c>
      <c r="F126" s="17">
        <v>1</v>
      </c>
      <c r="G126" s="17">
        <v>2</v>
      </c>
      <c r="H126" s="15">
        <v>0</v>
      </c>
      <c r="I126" s="15">
        <v>1</v>
      </c>
      <c r="J126" s="15">
        <v>1</v>
      </c>
      <c r="K126" s="15">
        <v>0</v>
      </c>
      <c r="L126" s="15">
        <v>0</v>
      </c>
      <c r="M126" s="15">
        <v>1</v>
      </c>
      <c r="N126" s="15">
        <v>1</v>
      </c>
      <c r="O126" s="1">
        <f>SUM(H126:N126)</f>
        <v>4</v>
      </c>
      <c r="P126" s="1">
        <v>7</v>
      </c>
      <c r="Q126" s="19">
        <f>O126/P126</f>
        <v>0.5714285714285714</v>
      </c>
      <c r="T126" s="20">
        <v>65</v>
      </c>
      <c r="U126" s="6">
        <f>IF(D126="cmdline",1,IF(D126="nametbl",2,3))</f>
        <v>2</v>
      </c>
      <c r="V126" s="6">
        <f>IF(E126="Review",1,IF(E126="Structural",2,3))</f>
        <v>2</v>
      </c>
      <c r="W126" s="6">
        <f>Q126*100</f>
        <v>57.142857142857139</v>
      </c>
      <c r="X126" s="6">
        <f t="shared" si="8"/>
        <v>0</v>
      </c>
      <c r="Y126" s="6">
        <f>IF(X126="1-2",4,IF(X126="1-3",5,IF(X126="2-1",6,IF(X126="2-3",7,IF(X126="3-1",8,IF(X126="3-2",9,X126))))))</f>
        <v>0</v>
      </c>
      <c r="Z126" s="20" t="str">
        <f t="shared" si="9"/>
        <v>21</v>
      </c>
      <c r="AA126" s="6">
        <v>4</v>
      </c>
      <c r="AB126" s="25">
        <v>1</v>
      </c>
      <c r="AD126" s="20">
        <f t="shared" si="10"/>
        <v>5</v>
      </c>
      <c r="AE126" s="20">
        <f t="shared" si="11"/>
        <v>18</v>
      </c>
    </row>
    <row r="127" spans="1:31" ht="17" hidden="1" thickTop="1" thickBot="1" x14ac:dyDescent="0.25">
      <c r="A127" s="1" t="b">
        <f>IF(AND('Subject Data'!$C51=$B127, 'Subject Data'!$D51=$D127,'Subject Data'!$E51=$E127, 'Subject Data'!$H51=$G127),'Subject Data'!A51)</f>
        <v>0</v>
      </c>
      <c r="B127" s="17" t="s">
        <v>59</v>
      </c>
      <c r="C127" s="18" t="s">
        <v>110</v>
      </c>
      <c r="D127" s="15" t="s">
        <v>104</v>
      </c>
      <c r="E127" s="15" t="s">
        <v>102</v>
      </c>
      <c r="F127" s="17">
        <v>2</v>
      </c>
      <c r="G127" s="17">
        <v>2</v>
      </c>
      <c r="H127" s="15">
        <v>1</v>
      </c>
      <c r="I127" s="15">
        <v>1</v>
      </c>
      <c r="J127" s="15">
        <v>1</v>
      </c>
      <c r="K127" s="15">
        <v>0</v>
      </c>
      <c r="L127" s="15">
        <v>1</v>
      </c>
      <c r="M127" s="15">
        <v>1</v>
      </c>
      <c r="N127" s="15">
        <v>1</v>
      </c>
      <c r="O127" s="1">
        <f>SUM(H127:N127)</f>
        <v>6</v>
      </c>
      <c r="P127" s="1">
        <v>7</v>
      </c>
      <c r="Q127" s="19">
        <f>O127/P127</f>
        <v>0.8571428571428571</v>
      </c>
      <c r="T127" s="20">
        <v>65</v>
      </c>
      <c r="U127" s="6">
        <f t="shared" si="12"/>
        <v>1</v>
      </c>
      <c r="V127" s="6">
        <f t="shared" si="13"/>
        <v>3</v>
      </c>
      <c r="W127" s="6">
        <f t="shared" si="14"/>
        <v>85.714285714285708</v>
      </c>
      <c r="X127" s="6">
        <f t="shared" si="8"/>
        <v>2</v>
      </c>
      <c r="Y127" s="6">
        <f t="shared" si="15"/>
        <v>2</v>
      </c>
      <c r="Z127" s="20" t="str">
        <f t="shared" si="9"/>
        <v>12</v>
      </c>
      <c r="AA127" s="6">
        <v>4</v>
      </c>
      <c r="AB127" s="25">
        <v>2</v>
      </c>
      <c r="AD127" s="20">
        <f t="shared" si="10"/>
        <v>5</v>
      </c>
      <c r="AE127" s="20">
        <f t="shared" si="11"/>
        <v>18</v>
      </c>
    </row>
    <row r="128" spans="1:31" ht="17" hidden="1" thickTop="1" thickBot="1" x14ac:dyDescent="0.25">
      <c r="A128" s="1" t="b">
        <f>IF(AND('Subject Data'!$C75=$B128, 'Subject Data'!$D75=$D128,'Subject Data'!$E75=$E128, 'Subject Data'!$H75=$G128),'Subject Data'!A75)</f>
        <v>0</v>
      </c>
      <c r="B128" s="14" t="s">
        <v>83</v>
      </c>
      <c r="C128" s="18" t="s">
        <v>110</v>
      </c>
      <c r="D128" s="16" t="s">
        <v>103</v>
      </c>
      <c r="E128" s="15" t="s">
        <v>102</v>
      </c>
      <c r="F128" s="16">
        <v>1</v>
      </c>
      <c r="G128" s="17">
        <v>3</v>
      </c>
      <c r="H128" s="15">
        <v>1</v>
      </c>
      <c r="I128" s="15">
        <v>1</v>
      </c>
      <c r="J128" s="15">
        <v>1</v>
      </c>
      <c r="K128" s="15">
        <v>1</v>
      </c>
      <c r="L128" s="15">
        <v>1</v>
      </c>
      <c r="M128" s="15">
        <v>1</v>
      </c>
      <c r="N128" s="15">
        <v>1</v>
      </c>
      <c r="O128" s="1">
        <f>SUM(H128:N128)</f>
        <v>7</v>
      </c>
      <c r="P128" s="1">
        <v>7</v>
      </c>
      <c r="Q128" s="19">
        <f>O128/P128</f>
        <v>1</v>
      </c>
      <c r="T128" s="20">
        <v>66</v>
      </c>
      <c r="U128" s="6">
        <f t="shared" si="12"/>
        <v>2</v>
      </c>
      <c r="V128" s="6">
        <f t="shared" si="13"/>
        <v>3</v>
      </c>
      <c r="W128" s="6">
        <f t="shared" si="14"/>
        <v>100</v>
      </c>
      <c r="X128" s="6">
        <f t="shared" si="8"/>
        <v>3</v>
      </c>
      <c r="Y128" s="6">
        <f t="shared" si="15"/>
        <v>3</v>
      </c>
      <c r="Z128" s="20" t="str">
        <f t="shared" si="9"/>
        <v>21</v>
      </c>
      <c r="AA128" s="6">
        <v>2</v>
      </c>
      <c r="AB128" s="25">
        <v>1</v>
      </c>
      <c r="AD128" s="20">
        <f t="shared" si="10"/>
        <v>5</v>
      </c>
      <c r="AE128" s="20">
        <f t="shared" si="11"/>
        <v>17</v>
      </c>
    </row>
    <row r="129" spans="1:31" ht="17" thickTop="1" thickBot="1" x14ac:dyDescent="0.25">
      <c r="A129" s="1" t="b">
        <f>IF(AND('Subject Data'!$C149=$B129, 'Subject Data'!$D149=$D129,'Subject Data'!$E149=$E129, 'Subject Data'!$H149=$G129),'Subject Data'!A149)</f>
        <v>0</v>
      </c>
      <c r="B129" s="14" t="s">
        <v>83</v>
      </c>
      <c r="C129" s="18" t="s">
        <v>110</v>
      </c>
      <c r="D129" s="15" t="s">
        <v>104</v>
      </c>
      <c r="E129" s="15" t="s">
        <v>101</v>
      </c>
      <c r="F129" s="16">
        <v>2</v>
      </c>
      <c r="G129" s="17">
        <v>3</v>
      </c>
      <c r="H129" s="15">
        <v>1</v>
      </c>
      <c r="I129" s="15">
        <v>0</v>
      </c>
      <c r="J129" s="15">
        <v>1</v>
      </c>
      <c r="K129" s="15">
        <v>1</v>
      </c>
      <c r="L129" s="15">
        <v>0</v>
      </c>
      <c r="M129" s="15">
        <v>1</v>
      </c>
      <c r="N129" s="15">
        <v>1</v>
      </c>
      <c r="O129" s="1">
        <f>SUM(H129:N129)</f>
        <v>5</v>
      </c>
      <c r="P129" s="1">
        <v>7</v>
      </c>
      <c r="Q129" s="19">
        <f>O129/P129</f>
        <v>0.7142857142857143</v>
      </c>
      <c r="T129" s="20">
        <v>66</v>
      </c>
      <c r="U129" s="6">
        <f t="shared" si="12"/>
        <v>1</v>
      </c>
      <c r="V129" s="6">
        <f t="shared" si="13"/>
        <v>2</v>
      </c>
      <c r="W129" s="6">
        <f t="shared" si="14"/>
        <v>71.428571428571431</v>
      </c>
      <c r="X129" s="6">
        <f t="shared" si="8"/>
        <v>0</v>
      </c>
      <c r="Y129" s="6">
        <f t="shared" si="15"/>
        <v>0</v>
      </c>
      <c r="Z129" s="20" t="str">
        <f t="shared" si="9"/>
        <v>12</v>
      </c>
      <c r="AA129" s="6">
        <v>2</v>
      </c>
      <c r="AB129" s="25">
        <v>2</v>
      </c>
      <c r="AD129" s="20">
        <f t="shared" si="10"/>
        <v>5</v>
      </c>
      <c r="AE129" s="20">
        <f t="shared" si="11"/>
        <v>17</v>
      </c>
    </row>
    <row r="130" spans="1:31" ht="17" hidden="1" thickTop="1" thickBot="1" x14ac:dyDescent="0.25">
      <c r="A130" s="1" t="b">
        <f>IF(AND('Subject Data'!$C150=$B130, 'Subject Data'!$D150=$D130,'Subject Data'!$E150=$E130, 'Subject Data'!$H150=$G130),'Subject Data'!A150)</f>
        <v>0</v>
      </c>
      <c r="B130" s="14" t="s">
        <v>84</v>
      </c>
      <c r="C130" s="18" t="s">
        <v>110</v>
      </c>
      <c r="D130" s="16" t="s">
        <v>103</v>
      </c>
      <c r="E130" s="15" t="s">
        <v>101</v>
      </c>
      <c r="F130" s="16">
        <v>1</v>
      </c>
      <c r="G130" s="17">
        <v>3</v>
      </c>
      <c r="H130" s="15">
        <v>0</v>
      </c>
      <c r="I130" s="15">
        <v>0</v>
      </c>
      <c r="J130" s="15">
        <v>1</v>
      </c>
      <c r="K130" s="15">
        <v>1</v>
      </c>
      <c r="L130" s="15">
        <v>1</v>
      </c>
      <c r="M130" s="15">
        <v>0</v>
      </c>
      <c r="N130" s="15">
        <v>1</v>
      </c>
      <c r="O130" s="1">
        <f>SUM(H130:N130)</f>
        <v>4</v>
      </c>
      <c r="P130" s="1">
        <v>7</v>
      </c>
      <c r="Q130" s="19">
        <f>O130/P130</f>
        <v>0.5714285714285714</v>
      </c>
      <c r="T130" s="20">
        <v>67</v>
      </c>
      <c r="U130" s="6">
        <f>IF(D130="cmdline",1,IF(D130="nametbl",2,3))</f>
        <v>2</v>
      </c>
      <c r="V130" s="6">
        <f>IF(E130="Review",1,IF(E130="Structural",2,3))</f>
        <v>2</v>
      </c>
      <c r="W130" s="6">
        <f>Q130*100</f>
        <v>57.142857142857139</v>
      </c>
      <c r="X130" s="6">
        <f t="shared" si="8"/>
        <v>2</v>
      </c>
      <c r="Y130" s="6">
        <f>IF(X130="1-2",4,IF(X130="1-3",5,IF(X130="2-1",6,IF(X130="2-3",7,IF(X130="3-1",8,IF(X130="3-2",9,X130))))))</f>
        <v>2</v>
      </c>
      <c r="Z130" s="20" t="str">
        <f t="shared" si="9"/>
        <v>21</v>
      </c>
      <c r="AA130" s="6">
        <v>4</v>
      </c>
      <c r="AB130" s="25">
        <v>1</v>
      </c>
      <c r="AD130" s="20">
        <f t="shared" si="10"/>
        <v>5</v>
      </c>
      <c r="AE130" s="20">
        <f t="shared" si="11"/>
        <v>18</v>
      </c>
    </row>
    <row r="131" spans="1:31" ht="17" hidden="1" thickTop="1" thickBot="1" x14ac:dyDescent="0.25">
      <c r="A131" s="1" t="b">
        <f>IF(AND('Subject Data'!$C76=$B131, 'Subject Data'!$D76=$D131,'Subject Data'!$E76=$E131, 'Subject Data'!$H76=$G131),'Subject Data'!A76)</f>
        <v>0</v>
      </c>
      <c r="B131" s="14" t="s">
        <v>84</v>
      </c>
      <c r="C131" s="18" t="s">
        <v>110</v>
      </c>
      <c r="D131" s="15" t="s">
        <v>104</v>
      </c>
      <c r="E131" s="15" t="s">
        <v>102</v>
      </c>
      <c r="F131" s="16">
        <v>2</v>
      </c>
      <c r="G131" s="17">
        <v>3</v>
      </c>
      <c r="H131" s="15">
        <v>0</v>
      </c>
      <c r="I131" s="15">
        <v>1</v>
      </c>
      <c r="J131" s="15">
        <v>1</v>
      </c>
      <c r="K131" s="15">
        <v>1</v>
      </c>
      <c r="L131" s="15">
        <v>0</v>
      </c>
      <c r="M131" s="15">
        <v>0</v>
      </c>
      <c r="N131" s="15">
        <v>1</v>
      </c>
      <c r="O131" s="1">
        <f>SUM(H131:N131)</f>
        <v>4</v>
      </c>
      <c r="P131" s="1">
        <v>7</v>
      </c>
      <c r="Q131" s="19">
        <f>O131/P131</f>
        <v>0.5714285714285714</v>
      </c>
      <c r="T131" s="20">
        <v>67</v>
      </c>
      <c r="U131" s="6">
        <f t="shared" si="12"/>
        <v>1</v>
      </c>
      <c r="V131" s="6">
        <f t="shared" si="13"/>
        <v>3</v>
      </c>
      <c r="W131" s="6">
        <f t="shared" si="14"/>
        <v>57.142857142857139</v>
      </c>
      <c r="X131" s="6">
        <f t="shared" ref="X131:X153" si="16">IF(G131=1,IF(U131=1,0,V130),IF(G131=2,IF(U131=2,0,V130),IF(G131=3,IF(U131=1,0,V130),IF(G131=4,IF(U131=2,0,V130)))))</f>
        <v>0</v>
      </c>
      <c r="Y131" s="6">
        <f t="shared" si="15"/>
        <v>0</v>
      </c>
      <c r="Z131" s="20" t="str">
        <f t="shared" ref="Z131:Z153" si="17">CONCATENATE(U131,AB131)</f>
        <v>12</v>
      </c>
      <c r="AA131" s="6">
        <v>4</v>
      </c>
      <c r="AB131" s="25">
        <v>2</v>
      </c>
      <c r="AD131" s="20">
        <f t="shared" ref="AD131:AD153" si="18">IF(AA131=1,4,IF(AA131=3,4,5))</f>
        <v>5</v>
      </c>
      <c r="AE131" s="20">
        <f t="shared" ref="AE131:AE153" si="19">IF(AA131=1,15,IF(AA131=3,13,IF(AA131=2,17,18)))</f>
        <v>18</v>
      </c>
    </row>
    <row r="132" spans="1:31" ht="17" hidden="1" thickTop="1" thickBot="1" x14ac:dyDescent="0.25">
      <c r="A132" s="1" t="b">
        <f>IF(AND('Subject Data'!$C151=$B132, 'Subject Data'!$D151=$D132,'Subject Data'!$E151=$E132, 'Subject Data'!$H151=$G132),'Subject Data'!A151)</f>
        <v>0</v>
      </c>
      <c r="B132" s="14" t="s">
        <v>85</v>
      </c>
      <c r="C132" s="18" t="s">
        <v>110</v>
      </c>
      <c r="D132" s="16" t="s">
        <v>103</v>
      </c>
      <c r="E132" s="15" t="s">
        <v>101</v>
      </c>
      <c r="F132" s="16">
        <v>1</v>
      </c>
      <c r="G132" s="17">
        <v>3</v>
      </c>
      <c r="H132" s="15">
        <v>0</v>
      </c>
      <c r="I132" s="15">
        <v>1</v>
      </c>
      <c r="J132" s="15">
        <v>1</v>
      </c>
      <c r="K132" s="15">
        <v>1</v>
      </c>
      <c r="L132" s="15">
        <v>1</v>
      </c>
      <c r="M132" s="15">
        <v>1</v>
      </c>
      <c r="N132" s="15">
        <v>1</v>
      </c>
      <c r="O132" s="1">
        <f>SUM(H132:N132)</f>
        <v>6</v>
      </c>
      <c r="P132" s="1">
        <v>7</v>
      </c>
      <c r="Q132" s="19">
        <f>O132/P132</f>
        <v>0.8571428571428571</v>
      </c>
      <c r="T132" s="20">
        <v>68</v>
      </c>
      <c r="U132" s="6">
        <f>IF(D132="cmdline",1,IF(D132="nametbl",2,3))</f>
        <v>2</v>
      </c>
      <c r="V132" s="6">
        <f>IF(E132="Review",1,IF(E132="Structural",2,3))</f>
        <v>2</v>
      </c>
      <c r="W132" s="6">
        <f>Q132*100</f>
        <v>85.714285714285708</v>
      </c>
      <c r="X132" s="6">
        <f t="shared" si="16"/>
        <v>3</v>
      </c>
      <c r="Y132" s="6">
        <f>IF(X132="1-2",4,IF(X132="1-3",5,IF(X132="2-1",6,IF(X132="2-3",7,IF(X132="3-1",8,IF(X132="3-2",9,X132))))))</f>
        <v>3</v>
      </c>
      <c r="Z132" s="20" t="str">
        <f t="shared" si="17"/>
        <v>21</v>
      </c>
      <c r="AA132" s="6">
        <v>4</v>
      </c>
      <c r="AB132" s="25">
        <v>1</v>
      </c>
      <c r="AD132" s="20">
        <f t="shared" si="18"/>
        <v>5</v>
      </c>
      <c r="AE132" s="20">
        <f t="shared" si="19"/>
        <v>18</v>
      </c>
    </row>
    <row r="133" spans="1:31" ht="17" hidden="1" thickTop="1" thickBot="1" x14ac:dyDescent="0.25">
      <c r="A133" s="1" t="b">
        <f>IF(AND('Subject Data'!$C77=$B133, 'Subject Data'!$D77=$D133,'Subject Data'!$E77=$E133, 'Subject Data'!$H77=$G133),'Subject Data'!A77)</f>
        <v>0</v>
      </c>
      <c r="B133" s="14" t="s">
        <v>85</v>
      </c>
      <c r="C133" s="18" t="s">
        <v>110</v>
      </c>
      <c r="D133" s="15" t="s">
        <v>104</v>
      </c>
      <c r="E133" s="15" t="s">
        <v>102</v>
      </c>
      <c r="F133" s="16">
        <v>2</v>
      </c>
      <c r="G133" s="17">
        <v>3</v>
      </c>
      <c r="H133" s="15">
        <v>1</v>
      </c>
      <c r="I133" s="15">
        <v>0</v>
      </c>
      <c r="J133" s="15">
        <v>1</v>
      </c>
      <c r="K133" s="15">
        <v>1</v>
      </c>
      <c r="L133" s="15">
        <v>1</v>
      </c>
      <c r="M133" s="15">
        <v>1</v>
      </c>
      <c r="N133" s="15">
        <v>1</v>
      </c>
      <c r="O133" s="1">
        <f>SUM(H133:N133)</f>
        <v>6</v>
      </c>
      <c r="P133" s="1">
        <v>7</v>
      </c>
      <c r="Q133" s="19">
        <f>O133/P133</f>
        <v>0.8571428571428571</v>
      </c>
      <c r="T133" s="20">
        <v>68</v>
      </c>
      <c r="U133" s="6">
        <f t="shared" ref="U133:U153" si="20">IF(D133="cmdline",1,IF(D133="nametbl",2,3))</f>
        <v>1</v>
      </c>
      <c r="V133" s="6">
        <f t="shared" ref="V133:V153" si="21">IF(E133="Review",1,IF(E133="Structural",2,3))</f>
        <v>3</v>
      </c>
      <c r="W133" s="6">
        <f t="shared" ref="W133:W153" si="22">Q133*100</f>
        <v>85.714285714285708</v>
      </c>
      <c r="X133" s="6">
        <f t="shared" si="16"/>
        <v>0</v>
      </c>
      <c r="Y133" s="6">
        <f t="shared" ref="Y133:Y153" si="23">IF(X133="1-2",4,IF(X133="1-3",5,IF(X133="2-1",6,IF(X133="2-3",7,IF(X133="3-1",8,IF(X133="3-2",9,X133))))))</f>
        <v>0</v>
      </c>
      <c r="Z133" s="20" t="str">
        <f t="shared" si="17"/>
        <v>12</v>
      </c>
      <c r="AA133" s="6">
        <v>4</v>
      </c>
      <c r="AB133" s="25">
        <v>2</v>
      </c>
      <c r="AD133" s="20">
        <f t="shared" si="18"/>
        <v>5</v>
      </c>
      <c r="AE133" s="20">
        <f t="shared" si="19"/>
        <v>18</v>
      </c>
    </row>
    <row r="134" spans="1:31" ht="17" hidden="1" thickTop="1" thickBot="1" x14ac:dyDescent="0.25">
      <c r="A134" s="1" t="b">
        <f>IF(AND('Subject Data'!$C20=$B134, 'Subject Data'!$D20=$D134,'Subject Data'!$E20=$E134, 'Subject Data'!$H20=$G134),'Subject Data'!A20)</f>
        <v>0</v>
      </c>
      <c r="B134" s="14" t="s">
        <v>28</v>
      </c>
      <c r="C134" s="18" t="s">
        <v>110</v>
      </c>
      <c r="D134" s="15" t="s">
        <v>104</v>
      </c>
      <c r="E134" s="15" t="s">
        <v>102</v>
      </c>
      <c r="F134" s="16">
        <v>2</v>
      </c>
      <c r="G134" s="17">
        <v>1</v>
      </c>
      <c r="H134" s="15">
        <v>1</v>
      </c>
      <c r="I134" s="15">
        <v>0</v>
      </c>
      <c r="J134" s="15">
        <v>1</v>
      </c>
      <c r="K134" s="15">
        <v>1</v>
      </c>
      <c r="L134" s="15">
        <v>0</v>
      </c>
      <c r="M134" s="15">
        <v>0</v>
      </c>
      <c r="N134" s="15">
        <v>1</v>
      </c>
      <c r="O134" s="1">
        <f>SUM(H134:N134)</f>
        <v>4</v>
      </c>
      <c r="P134" s="1">
        <v>7</v>
      </c>
      <c r="Q134" s="19">
        <f>O134/P134</f>
        <v>0.5714285714285714</v>
      </c>
      <c r="T134" s="20">
        <v>69</v>
      </c>
      <c r="U134" s="6">
        <f t="shared" si="20"/>
        <v>1</v>
      </c>
      <c r="V134" s="6">
        <f t="shared" si="21"/>
        <v>3</v>
      </c>
      <c r="W134" s="6">
        <f t="shared" si="22"/>
        <v>57.142857142857139</v>
      </c>
      <c r="X134" s="6">
        <f t="shared" si="16"/>
        <v>0</v>
      </c>
      <c r="Y134" s="6">
        <f t="shared" si="23"/>
        <v>0</v>
      </c>
      <c r="Z134" s="20" t="str">
        <f t="shared" si="17"/>
        <v>11</v>
      </c>
      <c r="AA134" s="6">
        <v>4</v>
      </c>
      <c r="AB134" s="25">
        <v>1</v>
      </c>
      <c r="AD134" s="20">
        <f t="shared" si="18"/>
        <v>5</v>
      </c>
      <c r="AE134" s="20">
        <f t="shared" si="19"/>
        <v>18</v>
      </c>
    </row>
    <row r="135" spans="1:31" ht="17" hidden="1" thickTop="1" thickBot="1" x14ac:dyDescent="0.25">
      <c r="A135" s="1" t="b">
        <f>IF(AND('Subject Data'!$C97=$B135, 'Subject Data'!$D97=$D135,'Subject Data'!$E97=$E135, 'Subject Data'!$H97=$G135),'Subject Data'!A97)</f>
        <v>0</v>
      </c>
      <c r="B135" s="14" t="s">
        <v>28</v>
      </c>
      <c r="C135" s="18" t="s">
        <v>110</v>
      </c>
      <c r="D135" s="16" t="s">
        <v>103</v>
      </c>
      <c r="E135" s="15" t="s">
        <v>101</v>
      </c>
      <c r="F135" s="16">
        <v>1</v>
      </c>
      <c r="G135" s="17">
        <v>1</v>
      </c>
      <c r="H135" s="15">
        <v>0</v>
      </c>
      <c r="I135" s="15">
        <v>1</v>
      </c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">
        <f>SUM(H135:N135)</f>
        <v>6</v>
      </c>
      <c r="P135" s="1">
        <v>7</v>
      </c>
      <c r="Q135" s="19">
        <f>O135/P135</f>
        <v>0.8571428571428571</v>
      </c>
      <c r="T135" s="20">
        <v>69</v>
      </c>
      <c r="U135" s="6">
        <f t="shared" si="20"/>
        <v>2</v>
      </c>
      <c r="V135" s="6">
        <f t="shared" si="21"/>
        <v>2</v>
      </c>
      <c r="W135" s="6">
        <f t="shared" si="22"/>
        <v>85.714285714285708</v>
      </c>
      <c r="X135" s="6">
        <f t="shared" si="16"/>
        <v>3</v>
      </c>
      <c r="Y135" s="6">
        <f t="shared" si="23"/>
        <v>3</v>
      </c>
      <c r="Z135" s="20" t="str">
        <f t="shared" si="17"/>
        <v>22</v>
      </c>
      <c r="AA135" s="6">
        <v>4</v>
      </c>
      <c r="AB135" s="25">
        <v>2</v>
      </c>
      <c r="AD135" s="20">
        <f t="shared" si="18"/>
        <v>5</v>
      </c>
      <c r="AE135" s="20">
        <f t="shared" si="19"/>
        <v>18</v>
      </c>
    </row>
    <row r="136" spans="1:31" ht="17" hidden="1" thickTop="1" thickBot="1" x14ac:dyDescent="0.25">
      <c r="A136" s="1" t="b">
        <f>IF(AND('Subject Data'!$C21=$B136, 'Subject Data'!$D21=$D136,'Subject Data'!$E21=$E136, 'Subject Data'!$H21=$G136),'Subject Data'!A21)</f>
        <v>0</v>
      </c>
      <c r="B136" s="14" t="s">
        <v>29</v>
      </c>
      <c r="C136" s="18" t="s">
        <v>110</v>
      </c>
      <c r="D136" s="15" t="s">
        <v>104</v>
      </c>
      <c r="E136" s="15" t="s">
        <v>102</v>
      </c>
      <c r="F136" s="16">
        <v>2</v>
      </c>
      <c r="G136" s="17">
        <v>1</v>
      </c>
      <c r="H136" s="15">
        <v>1</v>
      </c>
      <c r="I136" s="15">
        <v>0</v>
      </c>
      <c r="J136" s="15">
        <v>1</v>
      </c>
      <c r="K136" s="15">
        <v>1</v>
      </c>
      <c r="L136" s="15">
        <v>1</v>
      </c>
      <c r="M136" s="15">
        <v>1</v>
      </c>
      <c r="N136" s="15">
        <v>1</v>
      </c>
      <c r="O136" s="1">
        <f>SUM(H136:N136)</f>
        <v>6</v>
      </c>
      <c r="P136" s="1">
        <v>7</v>
      </c>
      <c r="Q136" s="19">
        <f>O136/P136</f>
        <v>0.8571428571428571</v>
      </c>
      <c r="T136" s="20">
        <v>70</v>
      </c>
      <c r="U136" s="6">
        <f t="shared" si="20"/>
        <v>1</v>
      </c>
      <c r="V136" s="6">
        <f t="shared" si="21"/>
        <v>3</v>
      </c>
      <c r="W136" s="6">
        <f t="shared" si="22"/>
        <v>85.714285714285708</v>
      </c>
      <c r="X136" s="6">
        <f t="shared" si="16"/>
        <v>0</v>
      </c>
      <c r="Y136" s="6">
        <f t="shared" si="23"/>
        <v>0</v>
      </c>
      <c r="Z136" s="20" t="str">
        <f t="shared" si="17"/>
        <v>11</v>
      </c>
      <c r="AA136" s="6">
        <v>4</v>
      </c>
      <c r="AB136" s="25">
        <v>1</v>
      </c>
      <c r="AD136" s="20">
        <f t="shared" si="18"/>
        <v>5</v>
      </c>
      <c r="AE136" s="20">
        <f t="shared" si="19"/>
        <v>18</v>
      </c>
    </row>
    <row r="137" spans="1:31" ht="17" hidden="1" thickTop="1" thickBot="1" x14ac:dyDescent="0.25">
      <c r="A137" s="1" t="b">
        <f>IF(AND('Subject Data'!$C98=$B137, 'Subject Data'!$D98=$D137,'Subject Data'!$E98=$E137, 'Subject Data'!$H98=$G137),'Subject Data'!A98)</f>
        <v>0</v>
      </c>
      <c r="B137" s="14" t="s">
        <v>29</v>
      </c>
      <c r="C137" s="18" t="s">
        <v>110</v>
      </c>
      <c r="D137" s="16" t="s">
        <v>103</v>
      </c>
      <c r="E137" s="15" t="s">
        <v>101</v>
      </c>
      <c r="F137" s="16">
        <v>1</v>
      </c>
      <c r="G137" s="17">
        <v>1</v>
      </c>
      <c r="H137" s="15">
        <v>1</v>
      </c>
      <c r="I137" s="15">
        <v>1</v>
      </c>
      <c r="J137" s="15">
        <v>1</v>
      </c>
      <c r="K137" s="15">
        <v>1</v>
      </c>
      <c r="L137" s="15">
        <v>1</v>
      </c>
      <c r="M137" s="15">
        <v>1</v>
      </c>
      <c r="N137" s="15">
        <v>0</v>
      </c>
      <c r="O137" s="1">
        <f>SUM(H137:N137)</f>
        <v>6</v>
      </c>
      <c r="P137" s="1">
        <v>7</v>
      </c>
      <c r="Q137" s="19">
        <f>O137/P137</f>
        <v>0.8571428571428571</v>
      </c>
      <c r="T137" s="20">
        <v>70</v>
      </c>
      <c r="U137" s="6">
        <f t="shared" si="20"/>
        <v>2</v>
      </c>
      <c r="V137" s="6">
        <f t="shared" si="21"/>
        <v>2</v>
      </c>
      <c r="W137" s="6">
        <f t="shared" si="22"/>
        <v>85.714285714285708</v>
      </c>
      <c r="X137" s="6">
        <f t="shared" si="16"/>
        <v>3</v>
      </c>
      <c r="Y137" s="6">
        <f t="shared" si="23"/>
        <v>3</v>
      </c>
      <c r="Z137" s="20" t="str">
        <f t="shared" si="17"/>
        <v>22</v>
      </c>
      <c r="AA137" s="6">
        <v>4</v>
      </c>
      <c r="AB137" s="25">
        <v>2</v>
      </c>
      <c r="AD137" s="20">
        <f t="shared" si="18"/>
        <v>5</v>
      </c>
      <c r="AE137" s="20">
        <f t="shared" si="19"/>
        <v>18</v>
      </c>
    </row>
    <row r="138" spans="1:31" ht="17" hidden="1" thickTop="1" thickBot="1" x14ac:dyDescent="0.25">
      <c r="A138" s="1" t="b">
        <f>IF(AND('Subject Data'!$C22=$B138, 'Subject Data'!$D22=$D138,'Subject Data'!$E22=$E138, 'Subject Data'!$H22=$G138),'Subject Data'!A22)</f>
        <v>0</v>
      </c>
      <c r="B138" s="14" t="s">
        <v>30</v>
      </c>
      <c r="C138" s="18" t="s">
        <v>110</v>
      </c>
      <c r="D138" s="15" t="s">
        <v>104</v>
      </c>
      <c r="E138" s="15" t="s">
        <v>102</v>
      </c>
      <c r="F138" s="16">
        <v>2</v>
      </c>
      <c r="G138" s="17">
        <v>1</v>
      </c>
      <c r="H138" s="15">
        <v>1</v>
      </c>
      <c r="I138" s="15">
        <v>0</v>
      </c>
      <c r="J138" s="15">
        <v>1</v>
      </c>
      <c r="K138" s="15">
        <v>0</v>
      </c>
      <c r="L138" s="15">
        <v>1</v>
      </c>
      <c r="M138" s="15">
        <v>1</v>
      </c>
      <c r="N138" s="15">
        <v>1</v>
      </c>
      <c r="O138" s="1">
        <f>SUM(H138:N138)</f>
        <v>5</v>
      </c>
      <c r="P138" s="1">
        <v>7</v>
      </c>
      <c r="Q138" s="19">
        <f>O138/P138</f>
        <v>0.7142857142857143</v>
      </c>
      <c r="T138" s="20">
        <v>71</v>
      </c>
      <c r="U138" s="6">
        <f t="shared" si="20"/>
        <v>1</v>
      </c>
      <c r="V138" s="6">
        <f t="shared" si="21"/>
        <v>3</v>
      </c>
      <c r="W138" s="6">
        <f t="shared" si="22"/>
        <v>71.428571428571431</v>
      </c>
      <c r="X138" s="6">
        <f t="shared" si="16"/>
        <v>0</v>
      </c>
      <c r="Y138" s="6">
        <f t="shared" si="23"/>
        <v>0</v>
      </c>
      <c r="Z138" s="20" t="str">
        <f t="shared" si="17"/>
        <v>11</v>
      </c>
      <c r="AA138" s="6">
        <v>4</v>
      </c>
      <c r="AB138" s="25">
        <v>1</v>
      </c>
      <c r="AD138" s="20">
        <f t="shared" si="18"/>
        <v>5</v>
      </c>
      <c r="AE138" s="20">
        <f t="shared" si="19"/>
        <v>18</v>
      </c>
    </row>
    <row r="139" spans="1:31" ht="17" hidden="1" thickTop="1" thickBot="1" x14ac:dyDescent="0.25">
      <c r="A139" s="1" t="b">
        <f>IF(AND('Subject Data'!$C99=$B139, 'Subject Data'!$D99=$D139,'Subject Data'!$E99=$E139, 'Subject Data'!$H99=$G139),'Subject Data'!A99)</f>
        <v>0</v>
      </c>
      <c r="B139" s="14" t="s">
        <v>30</v>
      </c>
      <c r="C139" s="18" t="s">
        <v>110</v>
      </c>
      <c r="D139" s="16" t="s">
        <v>103</v>
      </c>
      <c r="E139" s="15" t="s">
        <v>101</v>
      </c>
      <c r="F139" s="16">
        <v>1</v>
      </c>
      <c r="G139" s="17">
        <v>1</v>
      </c>
      <c r="H139" s="15">
        <v>0</v>
      </c>
      <c r="I139" s="15">
        <v>0</v>
      </c>
      <c r="J139" s="15">
        <v>1</v>
      </c>
      <c r="K139" s="15">
        <v>1</v>
      </c>
      <c r="L139" s="15">
        <v>1</v>
      </c>
      <c r="M139" s="15">
        <v>0</v>
      </c>
      <c r="N139" s="15">
        <v>0</v>
      </c>
      <c r="O139" s="1">
        <f>SUM(H139:N139)</f>
        <v>3</v>
      </c>
      <c r="P139" s="1">
        <v>7</v>
      </c>
      <c r="Q139" s="19">
        <f>O139/P139</f>
        <v>0.42857142857142855</v>
      </c>
      <c r="T139" s="20">
        <v>71</v>
      </c>
      <c r="U139" s="6">
        <f t="shared" si="20"/>
        <v>2</v>
      </c>
      <c r="V139" s="6">
        <f t="shared" si="21"/>
        <v>2</v>
      </c>
      <c r="W139" s="6">
        <f t="shared" si="22"/>
        <v>42.857142857142854</v>
      </c>
      <c r="X139" s="6">
        <f t="shared" si="16"/>
        <v>3</v>
      </c>
      <c r="Y139" s="6">
        <f t="shared" si="23"/>
        <v>3</v>
      </c>
      <c r="Z139" s="20" t="str">
        <f t="shared" si="17"/>
        <v>22</v>
      </c>
      <c r="AA139" s="6">
        <v>4</v>
      </c>
      <c r="AB139" s="25">
        <v>2</v>
      </c>
      <c r="AD139" s="20">
        <f t="shared" si="18"/>
        <v>5</v>
      </c>
      <c r="AE139" s="20">
        <f t="shared" si="19"/>
        <v>18</v>
      </c>
    </row>
    <row r="140" spans="1:31" ht="17" hidden="1" thickTop="1" thickBot="1" x14ac:dyDescent="0.25">
      <c r="A140" s="1" t="b">
        <f>IF(AND('Subject Data'!$C152=$B140, 'Subject Data'!$D152=$D140,'Subject Data'!$E152=$E140, 'Subject Data'!$H152=$G140),'Subject Data'!A152)</f>
        <v>0</v>
      </c>
      <c r="B140" s="14" t="s">
        <v>86</v>
      </c>
      <c r="C140" s="18" t="s">
        <v>110</v>
      </c>
      <c r="D140" s="16" t="s">
        <v>103</v>
      </c>
      <c r="E140" s="15" t="s">
        <v>101</v>
      </c>
      <c r="F140" s="16">
        <v>1</v>
      </c>
      <c r="G140" s="17">
        <v>3</v>
      </c>
      <c r="H140" s="15">
        <v>1</v>
      </c>
      <c r="I140" s="15">
        <v>0</v>
      </c>
      <c r="J140" s="15">
        <v>1</v>
      </c>
      <c r="K140" s="15">
        <v>1</v>
      </c>
      <c r="L140" s="15">
        <v>1</v>
      </c>
      <c r="M140" s="15">
        <v>0</v>
      </c>
      <c r="N140" s="15">
        <v>1</v>
      </c>
      <c r="O140" s="1">
        <f>SUM(H140:N140)</f>
        <v>5</v>
      </c>
      <c r="P140" s="1">
        <v>7</v>
      </c>
      <c r="Q140" s="19">
        <f>O140/P140</f>
        <v>0.7142857142857143</v>
      </c>
      <c r="T140" s="20">
        <v>72</v>
      </c>
      <c r="U140" s="6">
        <f>IF(D140="cmdline",1,IF(D140="nametbl",2,3))</f>
        <v>2</v>
      </c>
      <c r="V140" s="6">
        <f>IF(E140="Review",1,IF(E140="Structural",2,3))</f>
        <v>2</v>
      </c>
      <c r="W140" s="6">
        <f>Q140*100</f>
        <v>71.428571428571431</v>
      </c>
      <c r="X140" s="6">
        <f t="shared" si="16"/>
        <v>2</v>
      </c>
      <c r="Y140" s="6">
        <f>IF(X140="1-2",4,IF(X140="1-3",5,IF(X140="2-1",6,IF(X140="2-3",7,IF(X140="3-1",8,IF(X140="3-2",9,X140))))))</f>
        <v>2</v>
      </c>
      <c r="Z140" s="20" t="str">
        <f t="shared" si="17"/>
        <v>21</v>
      </c>
      <c r="AA140" s="6">
        <v>4</v>
      </c>
      <c r="AB140" s="25">
        <v>1</v>
      </c>
      <c r="AD140" s="20">
        <f t="shared" si="18"/>
        <v>5</v>
      </c>
      <c r="AE140" s="20">
        <f t="shared" si="19"/>
        <v>18</v>
      </c>
    </row>
    <row r="141" spans="1:31" ht="17" hidden="1" thickTop="1" thickBot="1" x14ac:dyDescent="0.25">
      <c r="A141" s="1" t="b">
        <f>IF(AND('Subject Data'!$C78=$B141, 'Subject Data'!$D78=$D141,'Subject Data'!$E78=$E141, 'Subject Data'!$H78=$G141),'Subject Data'!A78)</f>
        <v>0</v>
      </c>
      <c r="B141" s="14" t="s">
        <v>86</v>
      </c>
      <c r="C141" s="18" t="s">
        <v>110</v>
      </c>
      <c r="D141" s="15" t="s">
        <v>104</v>
      </c>
      <c r="E141" s="15" t="s">
        <v>102</v>
      </c>
      <c r="F141" s="16">
        <v>2</v>
      </c>
      <c r="G141" s="17">
        <v>3</v>
      </c>
      <c r="H141" s="15">
        <v>1</v>
      </c>
      <c r="I141" s="15">
        <v>1</v>
      </c>
      <c r="J141" s="15">
        <v>1</v>
      </c>
      <c r="K141" s="15">
        <v>1</v>
      </c>
      <c r="L141" s="15">
        <v>0</v>
      </c>
      <c r="M141" s="15">
        <v>0</v>
      </c>
      <c r="N141" s="15">
        <v>1</v>
      </c>
      <c r="O141" s="1">
        <f>SUM(H141:N141)</f>
        <v>5</v>
      </c>
      <c r="P141" s="1">
        <v>7</v>
      </c>
      <c r="Q141" s="19">
        <f>O141/P141</f>
        <v>0.7142857142857143</v>
      </c>
      <c r="T141" s="20">
        <v>72</v>
      </c>
      <c r="U141" s="6">
        <f t="shared" si="20"/>
        <v>1</v>
      </c>
      <c r="V141" s="6">
        <f t="shared" si="21"/>
        <v>3</v>
      </c>
      <c r="W141" s="6">
        <f t="shared" si="22"/>
        <v>71.428571428571431</v>
      </c>
      <c r="X141" s="6">
        <f t="shared" si="16"/>
        <v>0</v>
      </c>
      <c r="Y141" s="6">
        <f t="shared" si="23"/>
        <v>0</v>
      </c>
      <c r="Z141" s="20" t="str">
        <f t="shared" si="17"/>
        <v>12</v>
      </c>
      <c r="AA141" s="6">
        <v>4</v>
      </c>
      <c r="AB141" s="25">
        <v>2</v>
      </c>
      <c r="AD141" s="20">
        <f t="shared" si="18"/>
        <v>5</v>
      </c>
      <c r="AE141" s="20">
        <f t="shared" si="19"/>
        <v>18</v>
      </c>
    </row>
    <row r="142" spans="1:31" ht="17" hidden="1" thickTop="1" thickBot="1" x14ac:dyDescent="0.25">
      <c r="A142" s="1" t="b">
        <f>IF(AND('Subject Data'!$C153=$B142, 'Subject Data'!$D153=$D142,'Subject Data'!$E153=$E142, 'Subject Data'!$H153=$G142),'Subject Data'!A153)</f>
        <v>0</v>
      </c>
      <c r="B142" s="14" t="s">
        <v>87</v>
      </c>
      <c r="C142" s="18" t="s">
        <v>110</v>
      </c>
      <c r="D142" s="16" t="s">
        <v>103</v>
      </c>
      <c r="E142" s="15" t="s">
        <v>101</v>
      </c>
      <c r="F142" s="16">
        <v>1</v>
      </c>
      <c r="G142" s="17">
        <v>3</v>
      </c>
      <c r="H142" s="15">
        <v>1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5">
        <v>1</v>
      </c>
      <c r="O142" s="1">
        <f>SUM(H142:N142)</f>
        <v>7</v>
      </c>
      <c r="P142" s="1">
        <v>7</v>
      </c>
      <c r="Q142" s="19">
        <f>O142/P142</f>
        <v>1</v>
      </c>
      <c r="T142" s="20">
        <v>73</v>
      </c>
      <c r="U142" s="6">
        <f>IF(D142="cmdline",1,IF(D142="nametbl",2,3))</f>
        <v>2</v>
      </c>
      <c r="V142" s="6">
        <f>IF(E142="Review",1,IF(E142="Structural",2,3))</f>
        <v>2</v>
      </c>
      <c r="W142" s="6">
        <f>Q142*100</f>
        <v>100</v>
      </c>
      <c r="X142" s="6">
        <f t="shared" si="16"/>
        <v>3</v>
      </c>
      <c r="Y142" s="6">
        <f>IF(X142="1-2",4,IF(X142="1-3",5,IF(X142="2-1",6,IF(X142="2-3",7,IF(X142="3-1",8,IF(X142="3-2",9,X142))))))</f>
        <v>3</v>
      </c>
      <c r="Z142" s="20" t="str">
        <f t="shared" si="17"/>
        <v>21</v>
      </c>
      <c r="AA142" s="6">
        <v>4</v>
      </c>
      <c r="AB142" s="25">
        <v>1</v>
      </c>
      <c r="AD142" s="20">
        <f t="shared" si="18"/>
        <v>5</v>
      </c>
      <c r="AE142" s="20">
        <f t="shared" si="19"/>
        <v>18</v>
      </c>
    </row>
    <row r="143" spans="1:31" ht="17" hidden="1" thickTop="1" thickBot="1" x14ac:dyDescent="0.25">
      <c r="A143" s="1" t="b">
        <f>IF(AND('Subject Data'!$C79=$B143, 'Subject Data'!$D79=$D143,'Subject Data'!$E79=$E143, 'Subject Data'!$H79=$G143),'Subject Data'!A79)</f>
        <v>0</v>
      </c>
      <c r="B143" s="14" t="s">
        <v>87</v>
      </c>
      <c r="C143" s="18" t="s">
        <v>110</v>
      </c>
      <c r="D143" s="15" t="s">
        <v>104</v>
      </c>
      <c r="E143" s="15" t="s">
        <v>102</v>
      </c>
      <c r="F143" s="16">
        <v>2</v>
      </c>
      <c r="G143" s="17">
        <v>3</v>
      </c>
      <c r="H143" s="15">
        <v>1</v>
      </c>
      <c r="I143" s="15">
        <v>1</v>
      </c>
      <c r="J143" s="15">
        <v>1</v>
      </c>
      <c r="K143" s="15">
        <v>1</v>
      </c>
      <c r="L143" s="15">
        <v>1</v>
      </c>
      <c r="M143" s="15">
        <v>1</v>
      </c>
      <c r="N143" s="15">
        <v>1</v>
      </c>
      <c r="O143" s="1">
        <f>SUM(H143:N143)</f>
        <v>7</v>
      </c>
      <c r="P143" s="1">
        <v>7</v>
      </c>
      <c r="Q143" s="19">
        <f>O143/P143</f>
        <v>1</v>
      </c>
      <c r="T143" s="20">
        <v>73</v>
      </c>
      <c r="U143" s="6">
        <f t="shared" si="20"/>
        <v>1</v>
      </c>
      <c r="V143" s="6">
        <f t="shared" si="21"/>
        <v>3</v>
      </c>
      <c r="W143" s="6">
        <f t="shared" si="22"/>
        <v>100</v>
      </c>
      <c r="X143" s="6">
        <f t="shared" si="16"/>
        <v>0</v>
      </c>
      <c r="Y143" s="6">
        <f t="shared" si="23"/>
        <v>0</v>
      </c>
      <c r="Z143" s="20" t="str">
        <f t="shared" si="17"/>
        <v>12</v>
      </c>
      <c r="AA143" s="6">
        <v>4</v>
      </c>
      <c r="AB143" s="25">
        <v>2</v>
      </c>
      <c r="AD143" s="20">
        <f t="shared" si="18"/>
        <v>5</v>
      </c>
      <c r="AE143" s="20">
        <f t="shared" si="19"/>
        <v>18</v>
      </c>
    </row>
    <row r="144" spans="1:31" ht="17" hidden="1" thickTop="1" thickBot="1" x14ac:dyDescent="0.25">
      <c r="A144" s="1" t="b">
        <f>IF(AND('Subject Data'!$C52=$B144, 'Subject Data'!$D52=$D144,'Subject Data'!$E52=$E144, 'Subject Data'!$H52=$G144),'Subject Data'!A52)</f>
        <v>0</v>
      </c>
      <c r="B144" s="17" t="s">
        <v>60</v>
      </c>
      <c r="C144" s="18" t="s">
        <v>110</v>
      </c>
      <c r="D144" s="15" t="s">
        <v>104</v>
      </c>
      <c r="E144" s="15" t="s">
        <v>102</v>
      </c>
      <c r="F144" s="17">
        <v>2</v>
      </c>
      <c r="G144" s="17">
        <v>2</v>
      </c>
      <c r="H144" s="15">
        <v>1</v>
      </c>
      <c r="I144" s="15">
        <v>1</v>
      </c>
      <c r="J144" s="15">
        <v>1</v>
      </c>
      <c r="K144" s="15">
        <v>1</v>
      </c>
      <c r="L144" s="15">
        <v>1</v>
      </c>
      <c r="M144" s="15">
        <v>0</v>
      </c>
      <c r="N144" s="15">
        <v>1</v>
      </c>
      <c r="O144" s="1">
        <f>SUM(H144:N144)</f>
        <v>6</v>
      </c>
      <c r="P144" s="1">
        <v>7</v>
      </c>
      <c r="Q144" s="19">
        <f>O144/P144</f>
        <v>0.8571428571428571</v>
      </c>
      <c r="T144" s="20">
        <v>74</v>
      </c>
      <c r="U144" s="6">
        <f t="shared" si="20"/>
        <v>1</v>
      </c>
      <c r="V144" s="6">
        <f t="shared" si="21"/>
        <v>3</v>
      </c>
      <c r="W144" s="6">
        <f t="shared" si="22"/>
        <v>85.714285714285708</v>
      </c>
      <c r="X144" s="6">
        <f t="shared" si="16"/>
        <v>3</v>
      </c>
      <c r="Y144" s="6">
        <f t="shared" si="23"/>
        <v>3</v>
      </c>
      <c r="Z144" s="20" t="str">
        <f t="shared" si="17"/>
        <v>11</v>
      </c>
      <c r="AA144" s="6">
        <v>4</v>
      </c>
      <c r="AB144" s="25">
        <v>1</v>
      </c>
      <c r="AD144" s="20">
        <f t="shared" si="18"/>
        <v>5</v>
      </c>
      <c r="AE144" s="20">
        <f t="shared" si="19"/>
        <v>18</v>
      </c>
    </row>
    <row r="145" spans="1:31" ht="17" hidden="1" thickTop="1" thickBot="1" x14ac:dyDescent="0.25">
      <c r="A145" s="1" t="b">
        <f>IF(AND('Subject Data'!$C127=$B145, 'Subject Data'!$D127=$D145,'Subject Data'!$E127=$E145, 'Subject Data'!$H127=$G145),'Subject Data'!A127)</f>
        <v>0</v>
      </c>
      <c r="B145" s="17" t="s">
        <v>60</v>
      </c>
      <c r="C145" s="18" t="s">
        <v>110</v>
      </c>
      <c r="D145" s="16" t="s">
        <v>103</v>
      </c>
      <c r="E145" s="15" t="s">
        <v>101</v>
      </c>
      <c r="F145" s="17">
        <v>1</v>
      </c>
      <c r="G145" s="17">
        <v>2</v>
      </c>
      <c r="H145" s="15">
        <v>1</v>
      </c>
      <c r="I145" s="15">
        <v>1</v>
      </c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">
        <f>SUM(H145:N145)</f>
        <v>7</v>
      </c>
      <c r="P145" s="1">
        <v>7</v>
      </c>
      <c r="Q145" s="19">
        <f>O145/P145</f>
        <v>1</v>
      </c>
      <c r="T145" s="20">
        <v>74</v>
      </c>
      <c r="U145" s="6">
        <f t="shared" si="20"/>
        <v>2</v>
      </c>
      <c r="V145" s="6">
        <f t="shared" si="21"/>
        <v>2</v>
      </c>
      <c r="W145" s="6">
        <f t="shared" si="22"/>
        <v>100</v>
      </c>
      <c r="X145" s="6">
        <f t="shared" si="16"/>
        <v>0</v>
      </c>
      <c r="Y145" s="6">
        <f t="shared" si="23"/>
        <v>0</v>
      </c>
      <c r="Z145" s="20" t="str">
        <f t="shared" si="17"/>
        <v>22</v>
      </c>
      <c r="AA145" s="6">
        <v>4</v>
      </c>
      <c r="AB145" s="25">
        <v>2</v>
      </c>
      <c r="AD145" s="20">
        <f t="shared" si="18"/>
        <v>5</v>
      </c>
      <c r="AE145" s="20">
        <f t="shared" si="19"/>
        <v>18</v>
      </c>
    </row>
    <row r="146" spans="1:31" ht="17" hidden="1" thickTop="1" thickBot="1" x14ac:dyDescent="0.25">
      <c r="A146" s="1" t="b">
        <f>IF(AND('Subject Data'!$C128=$B146, 'Subject Data'!$D128=$D146,'Subject Data'!$E128=$E146, 'Subject Data'!$H128=$G146),'Subject Data'!A128)</f>
        <v>0</v>
      </c>
      <c r="B146" s="17" t="s">
        <v>61</v>
      </c>
      <c r="C146" s="18" t="s">
        <v>110</v>
      </c>
      <c r="D146" s="16" t="s">
        <v>103</v>
      </c>
      <c r="E146" s="15" t="s">
        <v>101</v>
      </c>
      <c r="F146" s="17">
        <v>1</v>
      </c>
      <c r="G146" s="17">
        <v>2</v>
      </c>
      <c r="H146" s="15">
        <v>1</v>
      </c>
      <c r="I146" s="15">
        <v>1</v>
      </c>
      <c r="J146" s="15">
        <v>1</v>
      </c>
      <c r="K146" s="15">
        <v>1</v>
      </c>
      <c r="L146" s="15">
        <v>1</v>
      </c>
      <c r="M146" s="15">
        <v>0</v>
      </c>
      <c r="N146" s="15">
        <v>1</v>
      </c>
      <c r="O146" s="1">
        <f>SUM(H146:N146)</f>
        <v>6</v>
      </c>
      <c r="P146" s="1">
        <v>7</v>
      </c>
      <c r="Q146" s="19">
        <f>O146/P146</f>
        <v>0.8571428571428571</v>
      </c>
      <c r="T146" s="20">
        <v>75</v>
      </c>
      <c r="U146" s="6">
        <f>IF(D146="cmdline",1,IF(D146="nametbl",2,3))</f>
        <v>2</v>
      </c>
      <c r="V146" s="6">
        <f>IF(E146="Review",1,IF(E146="Structural",2,3))</f>
        <v>2</v>
      </c>
      <c r="W146" s="6">
        <f>Q146*100</f>
        <v>85.714285714285708</v>
      </c>
      <c r="X146" s="6">
        <f t="shared" si="16"/>
        <v>0</v>
      </c>
      <c r="Y146" s="6">
        <f>IF(X146="1-2",4,IF(X146="1-3",5,IF(X146="2-1",6,IF(X146="2-3",7,IF(X146="3-1",8,IF(X146="3-2",9,X146))))))</f>
        <v>0</v>
      </c>
      <c r="Z146" s="20" t="str">
        <f t="shared" si="17"/>
        <v>21</v>
      </c>
      <c r="AA146" s="6">
        <v>4</v>
      </c>
      <c r="AB146" s="25">
        <v>1</v>
      </c>
      <c r="AD146" s="20">
        <f t="shared" si="18"/>
        <v>5</v>
      </c>
      <c r="AE146" s="20">
        <f t="shared" si="19"/>
        <v>18</v>
      </c>
    </row>
    <row r="147" spans="1:31" ht="17" hidden="1" thickTop="1" thickBot="1" x14ac:dyDescent="0.25">
      <c r="A147" s="1" t="b">
        <f>IF(AND('Subject Data'!$C53=$B147, 'Subject Data'!$D53=$D147,'Subject Data'!$E53=$E147, 'Subject Data'!$H53=$G147),'Subject Data'!A53)</f>
        <v>0</v>
      </c>
      <c r="B147" s="17" t="s">
        <v>61</v>
      </c>
      <c r="C147" s="18" t="s">
        <v>110</v>
      </c>
      <c r="D147" s="15" t="s">
        <v>104</v>
      </c>
      <c r="E147" s="15" t="s">
        <v>102</v>
      </c>
      <c r="F147" s="17">
        <v>2</v>
      </c>
      <c r="G147" s="17">
        <v>2</v>
      </c>
      <c r="H147" s="15">
        <v>1</v>
      </c>
      <c r="I147" s="15">
        <v>1</v>
      </c>
      <c r="J147" s="15">
        <v>1</v>
      </c>
      <c r="K147" s="15">
        <v>1</v>
      </c>
      <c r="L147" s="15">
        <v>1</v>
      </c>
      <c r="M147" s="15">
        <v>1</v>
      </c>
      <c r="N147" s="15">
        <v>1</v>
      </c>
      <c r="O147" s="1">
        <f>SUM(H147:N147)</f>
        <v>7</v>
      </c>
      <c r="P147" s="1">
        <v>7</v>
      </c>
      <c r="Q147" s="19">
        <f>O147/P147</f>
        <v>1</v>
      </c>
      <c r="T147" s="20">
        <v>75</v>
      </c>
      <c r="U147" s="6">
        <f t="shared" si="20"/>
        <v>1</v>
      </c>
      <c r="V147" s="6">
        <f t="shared" si="21"/>
        <v>3</v>
      </c>
      <c r="W147" s="6">
        <f t="shared" si="22"/>
        <v>100</v>
      </c>
      <c r="X147" s="6">
        <f t="shared" si="16"/>
        <v>2</v>
      </c>
      <c r="Y147" s="6">
        <f t="shared" si="23"/>
        <v>2</v>
      </c>
      <c r="Z147" s="20" t="str">
        <f t="shared" si="17"/>
        <v>12</v>
      </c>
      <c r="AA147" s="6">
        <v>4</v>
      </c>
      <c r="AB147" s="25">
        <v>2</v>
      </c>
      <c r="AD147" s="20">
        <f t="shared" si="18"/>
        <v>5</v>
      </c>
      <c r="AE147" s="20">
        <f t="shared" si="19"/>
        <v>18</v>
      </c>
    </row>
    <row r="148" spans="1:31" ht="17" hidden="1" thickTop="1" thickBot="1" x14ac:dyDescent="0.25">
      <c r="A148" s="1" t="b">
        <f>IF(AND('Subject Data'!$C23=$B148, 'Subject Data'!$D23=$D148,'Subject Data'!$E23=$E148, 'Subject Data'!$H23=$G148),'Subject Data'!A23)</f>
        <v>0</v>
      </c>
      <c r="B148" s="14" t="s">
        <v>31</v>
      </c>
      <c r="C148" s="18" t="s">
        <v>110</v>
      </c>
      <c r="D148" s="15" t="s">
        <v>104</v>
      </c>
      <c r="E148" s="15" t="s">
        <v>102</v>
      </c>
      <c r="F148" s="16">
        <v>2</v>
      </c>
      <c r="G148" s="17">
        <v>1</v>
      </c>
      <c r="H148" s="15">
        <v>1</v>
      </c>
      <c r="I148" s="15">
        <v>0</v>
      </c>
      <c r="J148" s="15">
        <v>1</v>
      </c>
      <c r="K148" s="15">
        <v>0</v>
      </c>
      <c r="L148" s="15">
        <v>0</v>
      </c>
      <c r="M148" s="15">
        <v>0</v>
      </c>
      <c r="N148" s="15">
        <v>1</v>
      </c>
      <c r="O148" s="1">
        <f>SUM(H148:N148)</f>
        <v>3</v>
      </c>
      <c r="P148" s="1">
        <v>7</v>
      </c>
      <c r="Q148" s="19">
        <f>O148/P148</f>
        <v>0.42857142857142855</v>
      </c>
      <c r="T148" s="20">
        <v>76</v>
      </c>
      <c r="U148" s="6">
        <f t="shared" si="20"/>
        <v>1</v>
      </c>
      <c r="V148" s="6">
        <f t="shared" si="21"/>
        <v>3</v>
      </c>
      <c r="W148" s="6">
        <f t="shared" si="22"/>
        <v>42.857142857142854</v>
      </c>
      <c r="X148" s="6">
        <f t="shared" si="16"/>
        <v>0</v>
      </c>
      <c r="Y148" s="6">
        <f t="shared" si="23"/>
        <v>0</v>
      </c>
      <c r="Z148" s="20" t="str">
        <f t="shared" si="17"/>
        <v>11</v>
      </c>
      <c r="AA148" s="6">
        <v>4</v>
      </c>
      <c r="AB148" s="25">
        <v>1</v>
      </c>
      <c r="AD148" s="20">
        <f t="shared" si="18"/>
        <v>5</v>
      </c>
      <c r="AE148" s="20">
        <f t="shared" si="19"/>
        <v>18</v>
      </c>
    </row>
    <row r="149" spans="1:31" ht="17" hidden="1" thickTop="1" thickBot="1" x14ac:dyDescent="0.25">
      <c r="A149" s="1" t="b">
        <f>IF(AND('Subject Data'!$C100=$B149, 'Subject Data'!$D100=$D149,'Subject Data'!$E100=$E149, 'Subject Data'!$H100=$G149),'Subject Data'!A100)</f>
        <v>0</v>
      </c>
      <c r="B149" s="14" t="s">
        <v>31</v>
      </c>
      <c r="C149" s="18" t="s">
        <v>110</v>
      </c>
      <c r="D149" s="16" t="s">
        <v>103</v>
      </c>
      <c r="E149" s="15" t="s">
        <v>101</v>
      </c>
      <c r="F149" s="16">
        <v>1</v>
      </c>
      <c r="G149" s="17">
        <v>1</v>
      </c>
      <c r="H149" s="15">
        <v>0</v>
      </c>
      <c r="I149" s="15">
        <v>1</v>
      </c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">
        <f>SUM(H149:N149)</f>
        <v>6</v>
      </c>
      <c r="P149" s="1">
        <v>7</v>
      </c>
      <c r="Q149" s="19">
        <f>O149/P149</f>
        <v>0.8571428571428571</v>
      </c>
      <c r="T149" s="20">
        <v>76</v>
      </c>
      <c r="U149" s="6">
        <f t="shared" si="20"/>
        <v>2</v>
      </c>
      <c r="V149" s="6">
        <f t="shared" si="21"/>
        <v>2</v>
      </c>
      <c r="W149" s="6">
        <f t="shared" si="22"/>
        <v>85.714285714285708</v>
      </c>
      <c r="X149" s="6">
        <f t="shared" si="16"/>
        <v>3</v>
      </c>
      <c r="Y149" s="6">
        <f t="shared" si="23"/>
        <v>3</v>
      </c>
      <c r="Z149" s="20" t="str">
        <f t="shared" si="17"/>
        <v>22</v>
      </c>
      <c r="AA149" s="6">
        <v>4</v>
      </c>
      <c r="AB149" s="25">
        <v>2</v>
      </c>
      <c r="AD149" s="20">
        <f t="shared" si="18"/>
        <v>5</v>
      </c>
      <c r="AE149" s="20">
        <f t="shared" si="19"/>
        <v>18</v>
      </c>
    </row>
    <row r="150" spans="1:31" ht="17" hidden="1" thickTop="1" thickBot="1" x14ac:dyDescent="0.25">
      <c r="A150" s="1" t="b">
        <f>IF(AND('Subject Data'!$C24=$B150, 'Subject Data'!$D24=$D150,'Subject Data'!$E24=$E150, 'Subject Data'!$H24=$G150),'Subject Data'!A24)</f>
        <v>0</v>
      </c>
      <c r="B150" s="14" t="s">
        <v>32</v>
      </c>
      <c r="C150" s="18" t="s">
        <v>110</v>
      </c>
      <c r="D150" s="15" t="s">
        <v>104</v>
      </c>
      <c r="E150" s="15" t="s">
        <v>102</v>
      </c>
      <c r="F150" s="16">
        <v>2</v>
      </c>
      <c r="G150" s="17">
        <v>1</v>
      </c>
      <c r="H150" s="15">
        <v>0</v>
      </c>
      <c r="I150" s="15">
        <v>0</v>
      </c>
      <c r="J150" s="15">
        <v>1</v>
      </c>
      <c r="K150" s="15">
        <v>1</v>
      </c>
      <c r="L150" s="15">
        <v>1</v>
      </c>
      <c r="M150" s="15">
        <v>0</v>
      </c>
      <c r="N150" s="15">
        <v>1</v>
      </c>
      <c r="O150" s="1">
        <f>SUM(H150:N150)</f>
        <v>4</v>
      </c>
      <c r="P150" s="1">
        <v>7</v>
      </c>
      <c r="Q150" s="19">
        <f>O150/P150</f>
        <v>0.5714285714285714</v>
      </c>
      <c r="T150" s="20">
        <v>77</v>
      </c>
      <c r="U150" s="6">
        <f t="shared" si="20"/>
        <v>1</v>
      </c>
      <c r="V150" s="6">
        <f t="shared" si="21"/>
        <v>3</v>
      </c>
      <c r="W150" s="6">
        <f t="shared" si="22"/>
        <v>57.142857142857139</v>
      </c>
      <c r="X150" s="6">
        <f t="shared" si="16"/>
        <v>0</v>
      </c>
      <c r="Y150" s="6">
        <f t="shared" si="23"/>
        <v>0</v>
      </c>
      <c r="Z150" s="20" t="str">
        <f t="shared" si="17"/>
        <v>11</v>
      </c>
      <c r="AA150" s="6">
        <v>4</v>
      </c>
      <c r="AB150" s="25">
        <v>1</v>
      </c>
      <c r="AD150" s="20">
        <f t="shared" si="18"/>
        <v>5</v>
      </c>
      <c r="AE150" s="20">
        <f t="shared" si="19"/>
        <v>18</v>
      </c>
    </row>
    <row r="151" spans="1:31" ht="17" hidden="1" thickTop="1" thickBot="1" x14ac:dyDescent="0.25">
      <c r="A151" s="1" t="b">
        <f>IF(AND('Subject Data'!$C101=$B151, 'Subject Data'!$D101=$D151,'Subject Data'!$E101=$E151, 'Subject Data'!$H101=$G151),'Subject Data'!A101)</f>
        <v>0</v>
      </c>
      <c r="B151" s="14" t="s">
        <v>32</v>
      </c>
      <c r="C151" s="18" t="s">
        <v>110</v>
      </c>
      <c r="D151" s="16" t="s">
        <v>103</v>
      </c>
      <c r="E151" s="15" t="s">
        <v>101</v>
      </c>
      <c r="F151" s="16">
        <v>1</v>
      </c>
      <c r="G151" s="17">
        <v>1</v>
      </c>
      <c r="H151" s="15">
        <v>1</v>
      </c>
      <c r="I151" s="15">
        <v>1</v>
      </c>
      <c r="J151" s="15">
        <v>1</v>
      </c>
      <c r="K151" s="15">
        <v>1</v>
      </c>
      <c r="L151" s="15">
        <v>1</v>
      </c>
      <c r="M151" s="15">
        <v>1</v>
      </c>
      <c r="N151" s="15">
        <v>1</v>
      </c>
      <c r="O151" s="1">
        <f>SUM(H151:N151)</f>
        <v>7</v>
      </c>
      <c r="P151" s="1">
        <v>7</v>
      </c>
      <c r="Q151" s="19">
        <f>O151/P151</f>
        <v>1</v>
      </c>
      <c r="T151" s="20">
        <v>77</v>
      </c>
      <c r="U151" s="6">
        <f t="shared" si="20"/>
        <v>2</v>
      </c>
      <c r="V151" s="6">
        <f t="shared" si="21"/>
        <v>2</v>
      </c>
      <c r="W151" s="6">
        <f t="shared" si="22"/>
        <v>100</v>
      </c>
      <c r="X151" s="6">
        <f t="shared" si="16"/>
        <v>3</v>
      </c>
      <c r="Y151" s="6">
        <f t="shared" si="23"/>
        <v>3</v>
      </c>
      <c r="Z151" s="20" t="str">
        <f t="shared" si="17"/>
        <v>22</v>
      </c>
      <c r="AA151" s="6">
        <v>4</v>
      </c>
      <c r="AB151" s="25">
        <v>2</v>
      </c>
      <c r="AD151" s="20">
        <f t="shared" si="18"/>
        <v>5</v>
      </c>
      <c r="AE151" s="20">
        <f t="shared" si="19"/>
        <v>18</v>
      </c>
    </row>
    <row r="152" spans="1:31" ht="17" hidden="1" thickTop="1" thickBot="1" x14ac:dyDescent="0.25">
      <c r="A152" s="1" t="b">
        <f>IF(AND('Subject Data'!$C25=$B152, 'Subject Data'!$D25=$D152,'Subject Data'!$E25=$E152, 'Subject Data'!$H25=$G152),'Subject Data'!A25)</f>
        <v>0</v>
      </c>
      <c r="B152" s="14" t="s">
        <v>33</v>
      </c>
      <c r="C152" s="18" t="s">
        <v>110</v>
      </c>
      <c r="D152" s="15" t="s">
        <v>104</v>
      </c>
      <c r="E152" s="15" t="s">
        <v>102</v>
      </c>
      <c r="F152" s="16">
        <v>2</v>
      </c>
      <c r="G152" s="17">
        <v>1</v>
      </c>
      <c r="H152" s="15">
        <v>1</v>
      </c>
      <c r="I152" s="15">
        <v>1</v>
      </c>
      <c r="J152" s="15">
        <v>1</v>
      </c>
      <c r="K152" s="15">
        <v>1</v>
      </c>
      <c r="L152" s="15">
        <v>0</v>
      </c>
      <c r="M152" s="15">
        <v>0</v>
      </c>
      <c r="N152" s="15">
        <v>1</v>
      </c>
      <c r="O152" s="1">
        <f>SUM(H152:N152)</f>
        <v>5</v>
      </c>
      <c r="P152" s="1">
        <v>7</v>
      </c>
      <c r="Q152" s="19">
        <f>O152/P152</f>
        <v>0.7142857142857143</v>
      </c>
      <c r="T152" s="20">
        <v>78</v>
      </c>
      <c r="U152" s="6">
        <f t="shared" si="20"/>
        <v>1</v>
      </c>
      <c r="V152" s="6">
        <f t="shared" si="21"/>
        <v>3</v>
      </c>
      <c r="W152" s="6">
        <f t="shared" si="22"/>
        <v>71.428571428571431</v>
      </c>
      <c r="X152" s="6">
        <f t="shared" si="16"/>
        <v>0</v>
      </c>
      <c r="Y152" s="6">
        <f t="shared" si="23"/>
        <v>0</v>
      </c>
      <c r="Z152" s="20" t="str">
        <f t="shared" si="17"/>
        <v>11</v>
      </c>
      <c r="AA152" s="6">
        <v>4</v>
      </c>
      <c r="AB152" s="25">
        <v>1</v>
      </c>
      <c r="AD152" s="20">
        <f t="shared" si="18"/>
        <v>5</v>
      </c>
      <c r="AE152" s="20">
        <f t="shared" si="19"/>
        <v>18</v>
      </c>
    </row>
    <row r="153" spans="1:31" ht="17" hidden="1" thickTop="1" thickBot="1" x14ac:dyDescent="0.25">
      <c r="A153" s="1" t="b">
        <f>IF(AND('Subject Data'!$C102=$B153, 'Subject Data'!$D102=$D153,'Subject Data'!$E102=$E153, 'Subject Data'!$H102=$G153),'Subject Data'!A102)</f>
        <v>0</v>
      </c>
      <c r="B153" s="14" t="s">
        <v>33</v>
      </c>
      <c r="C153" s="18" t="s">
        <v>110</v>
      </c>
      <c r="D153" s="16" t="s">
        <v>103</v>
      </c>
      <c r="E153" s="15" t="s">
        <v>101</v>
      </c>
      <c r="F153" s="16">
        <v>1</v>
      </c>
      <c r="G153" s="17">
        <v>1</v>
      </c>
      <c r="H153" s="15">
        <v>1</v>
      </c>
      <c r="I153" s="15">
        <v>0</v>
      </c>
      <c r="J153" s="15">
        <v>1</v>
      </c>
      <c r="K153" s="15">
        <v>0</v>
      </c>
      <c r="L153" s="15">
        <v>0</v>
      </c>
      <c r="M153" s="15">
        <v>0</v>
      </c>
      <c r="N153" s="15">
        <v>1</v>
      </c>
      <c r="O153" s="1">
        <f>SUM(H153:N153)</f>
        <v>3</v>
      </c>
      <c r="P153" s="1">
        <v>7</v>
      </c>
      <c r="Q153" s="19">
        <f>O153/P153</f>
        <v>0.42857142857142855</v>
      </c>
      <c r="T153" s="20">
        <v>78</v>
      </c>
      <c r="U153" s="6">
        <f t="shared" si="20"/>
        <v>2</v>
      </c>
      <c r="V153" s="6">
        <f t="shared" si="21"/>
        <v>2</v>
      </c>
      <c r="W153" s="6">
        <f t="shared" si="22"/>
        <v>42.857142857142854</v>
      </c>
      <c r="X153" s="6">
        <f t="shared" si="16"/>
        <v>3</v>
      </c>
      <c r="Y153" s="6">
        <f t="shared" si="23"/>
        <v>3</v>
      </c>
      <c r="Z153" s="20" t="str">
        <f t="shared" si="17"/>
        <v>22</v>
      </c>
      <c r="AA153" s="6">
        <v>4</v>
      </c>
      <c r="AB153" s="25">
        <v>2</v>
      </c>
      <c r="AD153" s="20">
        <f t="shared" si="18"/>
        <v>5</v>
      </c>
      <c r="AE153" s="20">
        <f t="shared" si="19"/>
        <v>18</v>
      </c>
    </row>
    <row r="154" spans="1:31" ht="16" thickTop="1" x14ac:dyDescent="0.2"/>
  </sheetData>
  <autoFilter ref="A1:AB153" xr:uid="{2CE9174D-0D75-B745-99E6-625E9437C6CA}">
    <filterColumn colId="3">
      <filters>
        <filter val="cmdline"/>
      </filters>
    </filterColumn>
    <filterColumn colId="4">
      <filters>
        <filter val="structural"/>
      </filters>
    </filterColumn>
  </autoFilter>
  <sortState xmlns:xlrd2="http://schemas.microsoft.com/office/spreadsheetml/2017/richdata2" ref="A2:Q154">
    <sortCondition ref="B1"/>
  </sortState>
  <pageMargins left="0.7" right="0.7" top="0.75" bottom="0.75" header="0.3" footer="0.3"/>
  <pageSetup paperSize="9" orientation="portrait" horizontalDpi="4294967295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49FD-E3FE-DF4D-9A9F-C022A6FB2C5D}">
  <dimension ref="A1:K79"/>
  <sheetViews>
    <sheetView workbookViewId="0">
      <selection activeCell="J2" sqref="J2:J79"/>
    </sheetView>
  </sheetViews>
  <sheetFormatPr baseColWidth="10" defaultRowHeight="15" x14ac:dyDescent="0.2"/>
  <sheetData>
    <row r="1" spans="1:11" x14ac:dyDescent="0.2">
      <c r="A1" t="s">
        <v>148</v>
      </c>
      <c r="B1" t="s">
        <v>149</v>
      </c>
      <c r="D1" t="s">
        <v>150</v>
      </c>
      <c r="E1" t="s">
        <v>151</v>
      </c>
      <c r="H1" t="s">
        <v>152</v>
      </c>
      <c r="J1" t="s">
        <v>153</v>
      </c>
    </row>
    <row r="2" spans="1:11" x14ac:dyDescent="0.2">
      <c r="A2" s="36">
        <v>83.333330000000004</v>
      </c>
      <c r="B2" s="6">
        <v>57.142857142857139</v>
      </c>
      <c r="D2" s="6">
        <v>83.333333333333343</v>
      </c>
      <c r="E2" s="6">
        <v>57.142857142857139</v>
      </c>
      <c r="G2" s="20">
        <v>1</v>
      </c>
      <c r="H2" s="6">
        <v>57.142857142857139</v>
      </c>
      <c r="I2" s="20">
        <v>1</v>
      </c>
      <c r="J2" s="6">
        <v>83.333333333333343</v>
      </c>
      <c r="K2" t="str">
        <f>IF(G2=I2,"SI")</f>
        <v>SI</v>
      </c>
    </row>
    <row r="3" spans="1:11" x14ac:dyDescent="0.2">
      <c r="A3" s="36">
        <v>83.333330000000004</v>
      </c>
      <c r="B3" s="6">
        <v>100</v>
      </c>
      <c r="D3" s="6">
        <v>83.333333333333343</v>
      </c>
      <c r="E3" s="6">
        <v>100</v>
      </c>
      <c r="G3" s="20">
        <v>2</v>
      </c>
      <c r="H3" s="6">
        <v>83.333333333333343</v>
      </c>
      <c r="I3" s="20">
        <v>2</v>
      </c>
      <c r="J3" s="6">
        <v>100</v>
      </c>
      <c r="K3" t="str">
        <f t="shared" ref="K3:K66" si="0">IF(G3=I3,"SI")</f>
        <v>SI</v>
      </c>
    </row>
    <row r="4" spans="1:11" x14ac:dyDescent="0.2">
      <c r="A4" s="36">
        <v>83.333330000000004</v>
      </c>
      <c r="B4" s="6">
        <v>85.714285714285708</v>
      </c>
      <c r="D4" s="6">
        <v>83.333333333333343</v>
      </c>
      <c r="E4" s="6">
        <v>85.714285714285708</v>
      </c>
      <c r="G4" s="20">
        <v>3</v>
      </c>
      <c r="H4" s="6">
        <v>85.714285714285708</v>
      </c>
      <c r="I4" s="20">
        <v>3</v>
      </c>
      <c r="J4" s="6">
        <v>83.333333333333343</v>
      </c>
      <c r="K4" t="str">
        <f t="shared" si="0"/>
        <v>SI</v>
      </c>
    </row>
    <row r="5" spans="1:11" x14ac:dyDescent="0.2">
      <c r="A5" s="36">
        <v>83.333330000000004</v>
      </c>
      <c r="B5" s="6">
        <v>100</v>
      </c>
      <c r="D5" s="6">
        <v>83.333333333333343</v>
      </c>
      <c r="E5" s="6">
        <v>100</v>
      </c>
      <c r="G5" s="20">
        <v>4</v>
      </c>
      <c r="H5" s="6">
        <v>100</v>
      </c>
      <c r="I5" s="20">
        <v>4</v>
      </c>
      <c r="J5" s="6">
        <v>83.333333333333343</v>
      </c>
      <c r="K5" t="str">
        <f t="shared" si="0"/>
        <v>SI</v>
      </c>
    </row>
    <row r="6" spans="1:11" x14ac:dyDescent="0.2">
      <c r="A6" s="36">
        <v>83.333330000000004</v>
      </c>
      <c r="B6" s="6">
        <v>100</v>
      </c>
      <c r="D6" s="6">
        <v>83.333333333333343</v>
      </c>
      <c r="E6" s="6">
        <v>100</v>
      </c>
      <c r="G6" s="20">
        <v>5</v>
      </c>
      <c r="H6" s="6">
        <v>100</v>
      </c>
      <c r="I6" s="20">
        <v>5</v>
      </c>
      <c r="J6" s="6">
        <v>83.333333333333343</v>
      </c>
      <c r="K6" t="str">
        <f t="shared" si="0"/>
        <v>SI</v>
      </c>
    </row>
    <row r="7" spans="1:11" x14ac:dyDescent="0.2">
      <c r="A7" s="36">
        <v>83.333330000000004</v>
      </c>
      <c r="B7" s="6">
        <v>100</v>
      </c>
      <c r="D7" s="6">
        <v>83.333333333333343</v>
      </c>
      <c r="E7" s="6">
        <v>100</v>
      </c>
      <c r="G7" s="20">
        <v>6</v>
      </c>
      <c r="H7" s="6">
        <v>100</v>
      </c>
      <c r="I7" s="20">
        <v>6</v>
      </c>
      <c r="J7" s="6">
        <v>83.333333333333343</v>
      </c>
      <c r="K7" t="str">
        <f t="shared" si="0"/>
        <v>SI</v>
      </c>
    </row>
    <row r="8" spans="1:11" x14ac:dyDescent="0.2">
      <c r="A8" s="36">
        <v>83.333330000000004</v>
      </c>
      <c r="B8" s="6">
        <v>100</v>
      </c>
      <c r="D8" s="6">
        <v>83.333333333333343</v>
      </c>
      <c r="E8" s="6">
        <v>100</v>
      </c>
      <c r="G8" s="20">
        <v>7</v>
      </c>
      <c r="H8" s="6">
        <v>100</v>
      </c>
      <c r="I8" s="20">
        <v>7</v>
      </c>
      <c r="J8" s="6">
        <v>83.333333333333343</v>
      </c>
      <c r="K8" t="str">
        <f t="shared" si="0"/>
        <v>SI</v>
      </c>
    </row>
    <row r="9" spans="1:11" x14ac:dyDescent="0.2">
      <c r="A9" s="36">
        <v>83.333330000000004</v>
      </c>
      <c r="B9" s="6">
        <v>100</v>
      </c>
      <c r="D9" s="6">
        <v>83.333333333333343</v>
      </c>
      <c r="E9" s="6">
        <v>100</v>
      </c>
      <c r="G9" s="20">
        <v>8</v>
      </c>
      <c r="H9" s="6">
        <v>83.333333333333343</v>
      </c>
      <c r="I9" s="20">
        <v>8</v>
      </c>
      <c r="J9" s="6">
        <v>100</v>
      </c>
      <c r="K9" t="str">
        <f t="shared" si="0"/>
        <v>SI</v>
      </c>
    </row>
    <row r="10" spans="1:11" x14ac:dyDescent="0.2">
      <c r="A10" s="36">
        <v>50</v>
      </c>
      <c r="B10" s="6">
        <v>42.857142857142854</v>
      </c>
      <c r="D10" s="6">
        <v>50</v>
      </c>
      <c r="E10" s="6">
        <v>42.857142857142854</v>
      </c>
      <c r="G10" s="20">
        <v>9</v>
      </c>
      <c r="H10" s="6">
        <v>50</v>
      </c>
      <c r="I10" s="20">
        <v>9</v>
      </c>
      <c r="J10" s="6">
        <v>42.857142857142854</v>
      </c>
      <c r="K10" t="str">
        <f t="shared" si="0"/>
        <v>SI</v>
      </c>
    </row>
    <row r="11" spans="1:11" x14ac:dyDescent="0.2">
      <c r="A11" s="36">
        <v>66.666669999999996</v>
      </c>
      <c r="B11" s="6">
        <v>85.714285714285708</v>
      </c>
      <c r="D11" s="6">
        <v>66.666666666666657</v>
      </c>
      <c r="E11" s="6">
        <v>85.714285714285708</v>
      </c>
      <c r="G11" s="20">
        <v>10</v>
      </c>
      <c r="H11" s="6">
        <v>85.714285714285708</v>
      </c>
      <c r="I11" s="20">
        <v>10</v>
      </c>
      <c r="J11" s="6">
        <v>66.666666666666657</v>
      </c>
      <c r="K11" t="str">
        <f t="shared" si="0"/>
        <v>SI</v>
      </c>
    </row>
    <row r="12" spans="1:11" x14ac:dyDescent="0.2">
      <c r="A12" s="36">
        <v>66.666669999999996</v>
      </c>
      <c r="B12" s="6">
        <v>0</v>
      </c>
      <c r="D12" s="6">
        <v>66.666666666666657</v>
      </c>
      <c r="E12" s="6">
        <v>0</v>
      </c>
      <c r="G12" s="20">
        <v>11</v>
      </c>
      <c r="H12" s="6">
        <v>66.666666666666657</v>
      </c>
      <c r="I12" s="20">
        <v>11</v>
      </c>
      <c r="J12" s="6">
        <v>0</v>
      </c>
      <c r="K12" t="str">
        <f t="shared" si="0"/>
        <v>SI</v>
      </c>
    </row>
    <row r="13" spans="1:11" x14ac:dyDescent="0.2">
      <c r="A13" s="36">
        <v>16.66667</v>
      </c>
      <c r="B13" s="6">
        <v>100</v>
      </c>
      <c r="D13" s="6">
        <v>16.666666666666664</v>
      </c>
      <c r="E13" s="6">
        <v>100</v>
      </c>
      <c r="G13" s="20">
        <v>12</v>
      </c>
      <c r="H13" s="6">
        <v>16.666666666666664</v>
      </c>
      <c r="I13" s="20">
        <v>12</v>
      </c>
      <c r="J13" s="6">
        <v>100</v>
      </c>
      <c r="K13" t="str">
        <f t="shared" si="0"/>
        <v>SI</v>
      </c>
    </row>
    <row r="14" spans="1:11" x14ac:dyDescent="0.2">
      <c r="A14" s="36">
        <v>83.333330000000004</v>
      </c>
      <c r="B14" s="6">
        <v>85.714285714285708</v>
      </c>
      <c r="D14" s="6">
        <v>83.333333333333343</v>
      </c>
      <c r="E14" s="6">
        <v>85.714285714285708</v>
      </c>
      <c r="G14" s="20">
        <v>13</v>
      </c>
      <c r="H14" s="6">
        <v>83.333333333333343</v>
      </c>
      <c r="I14" s="20">
        <v>13</v>
      </c>
      <c r="J14" s="6">
        <v>85.714285714285708</v>
      </c>
      <c r="K14" t="str">
        <f t="shared" si="0"/>
        <v>SI</v>
      </c>
    </row>
    <row r="15" spans="1:11" x14ac:dyDescent="0.2">
      <c r="A15" s="36">
        <v>16.66667</v>
      </c>
      <c r="D15" s="6">
        <v>16.666666666666664</v>
      </c>
      <c r="G15" s="20">
        <v>14</v>
      </c>
      <c r="H15" s="6">
        <v>16.666666666666664</v>
      </c>
      <c r="I15" s="20">
        <v>15</v>
      </c>
      <c r="J15" s="6">
        <v>16.666666666666664</v>
      </c>
      <c r="K15" t="b">
        <f t="shared" si="0"/>
        <v>0</v>
      </c>
    </row>
    <row r="16" spans="1:11" x14ac:dyDescent="0.2">
      <c r="A16" s="36">
        <v>16.66667</v>
      </c>
      <c r="B16" s="6">
        <v>71.428571428571431</v>
      </c>
      <c r="D16" s="6">
        <v>16.666666666666664</v>
      </c>
      <c r="E16" s="6">
        <v>71.428571428571431</v>
      </c>
      <c r="G16" s="20">
        <v>15</v>
      </c>
      <c r="H16" s="6">
        <v>71.428571428571431</v>
      </c>
      <c r="K16" t="b">
        <f t="shared" si="0"/>
        <v>0</v>
      </c>
    </row>
    <row r="17" spans="1:11" x14ac:dyDescent="0.2">
      <c r="A17" s="36">
        <v>71.428569999999993</v>
      </c>
      <c r="B17" s="6">
        <v>100</v>
      </c>
      <c r="D17" s="6">
        <v>100</v>
      </c>
      <c r="E17" s="6">
        <v>71.428571428571431</v>
      </c>
      <c r="G17" s="20">
        <v>16</v>
      </c>
      <c r="H17" s="6">
        <v>71.428571428571431</v>
      </c>
      <c r="I17" s="20">
        <v>16</v>
      </c>
      <c r="J17" s="6">
        <v>100</v>
      </c>
      <c r="K17" t="str">
        <f t="shared" si="0"/>
        <v>SI</v>
      </c>
    </row>
    <row r="18" spans="1:11" x14ac:dyDescent="0.2">
      <c r="A18" s="36">
        <v>83.333330000000004</v>
      </c>
      <c r="B18" s="6">
        <v>100</v>
      </c>
      <c r="D18" s="6">
        <v>83.333333333333343</v>
      </c>
      <c r="E18" s="6">
        <v>100</v>
      </c>
      <c r="G18" s="20">
        <v>17</v>
      </c>
      <c r="H18" s="6">
        <v>83.333333333333343</v>
      </c>
      <c r="I18" s="20">
        <v>17</v>
      </c>
      <c r="J18" s="6">
        <v>100</v>
      </c>
      <c r="K18" t="str">
        <f t="shared" si="0"/>
        <v>SI</v>
      </c>
    </row>
    <row r="19" spans="1:11" x14ac:dyDescent="0.2">
      <c r="A19" s="36">
        <v>100</v>
      </c>
      <c r="B19" s="6">
        <v>66.666666666666657</v>
      </c>
      <c r="D19" s="6">
        <v>66.666666666666657</v>
      </c>
      <c r="E19" s="6">
        <v>100</v>
      </c>
      <c r="G19" s="20">
        <v>18</v>
      </c>
      <c r="H19" s="6">
        <v>66.666666666666657</v>
      </c>
      <c r="I19" s="20">
        <v>18</v>
      </c>
      <c r="J19" s="6">
        <v>100</v>
      </c>
      <c r="K19" t="str">
        <f t="shared" si="0"/>
        <v>SI</v>
      </c>
    </row>
    <row r="20" spans="1:11" x14ac:dyDescent="0.2">
      <c r="A20" s="36">
        <v>50</v>
      </c>
      <c r="B20" s="6">
        <v>71.428571428571431</v>
      </c>
      <c r="D20" s="6">
        <v>50</v>
      </c>
      <c r="E20" s="6">
        <v>71.428571428571431</v>
      </c>
      <c r="G20" s="20">
        <v>19</v>
      </c>
      <c r="H20" s="6">
        <v>50</v>
      </c>
      <c r="I20" s="20">
        <v>19</v>
      </c>
      <c r="J20" s="6">
        <v>71.428571428571431</v>
      </c>
      <c r="K20" t="str">
        <f t="shared" si="0"/>
        <v>SI</v>
      </c>
    </row>
    <row r="21" spans="1:11" x14ac:dyDescent="0.2">
      <c r="A21" s="36">
        <v>85.714290000000005</v>
      </c>
      <c r="B21" s="6">
        <v>100</v>
      </c>
      <c r="D21" s="6">
        <v>100</v>
      </c>
      <c r="E21" s="6">
        <v>85.714285714285708</v>
      </c>
      <c r="G21" s="20">
        <v>20</v>
      </c>
      <c r="H21" s="6">
        <v>85.714285714285708</v>
      </c>
      <c r="I21" s="20">
        <v>20</v>
      </c>
      <c r="J21" s="6">
        <v>100</v>
      </c>
      <c r="K21" t="str">
        <f t="shared" si="0"/>
        <v>SI</v>
      </c>
    </row>
    <row r="22" spans="1:11" x14ac:dyDescent="0.2">
      <c r="A22" s="36">
        <v>83.333330000000004</v>
      </c>
      <c r="B22" s="6">
        <v>85.714285714285708</v>
      </c>
      <c r="D22" s="6">
        <v>83.333333333333343</v>
      </c>
      <c r="E22" s="6">
        <v>85.714285714285708</v>
      </c>
      <c r="G22" s="20">
        <v>21</v>
      </c>
      <c r="H22" s="6">
        <v>85.714285714285708</v>
      </c>
      <c r="I22" s="20">
        <v>21</v>
      </c>
      <c r="J22" s="6">
        <v>83.333333333333343</v>
      </c>
      <c r="K22" t="str">
        <f t="shared" si="0"/>
        <v>SI</v>
      </c>
    </row>
    <row r="23" spans="1:11" x14ac:dyDescent="0.2">
      <c r="A23" s="36">
        <v>0</v>
      </c>
      <c r="B23" s="6">
        <v>50</v>
      </c>
      <c r="D23" s="6">
        <v>50</v>
      </c>
      <c r="E23" s="6">
        <v>0</v>
      </c>
      <c r="G23" s="20">
        <v>22</v>
      </c>
      <c r="H23" s="6">
        <v>0</v>
      </c>
      <c r="I23" s="20">
        <v>22</v>
      </c>
      <c r="J23" s="6">
        <v>50</v>
      </c>
      <c r="K23" t="str">
        <f t="shared" si="0"/>
        <v>SI</v>
      </c>
    </row>
    <row r="24" spans="1:11" x14ac:dyDescent="0.2">
      <c r="A24" s="36">
        <v>100</v>
      </c>
      <c r="B24" s="6">
        <v>83.333333333333343</v>
      </c>
      <c r="D24" s="6">
        <v>83.333333333333343</v>
      </c>
      <c r="E24" s="6">
        <v>100</v>
      </c>
      <c r="G24" s="20">
        <v>23</v>
      </c>
      <c r="H24" s="6">
        <v>83.333333333333343</v>
      </c>
      <c r="I24" s="20">
        <v>23</v>
      </c>
      <c r="J24" s="6">
        <v>100</v>
      </c>
      <c r="K24" t="str">
        <f t="shared" si="0"/>
        <v>SI</v>
      </c>
    </row>
    <row r="25" spans="1:11" x14ac:dyDescent="0.2">
      <c r="A25" s="36">
        <v>14.28571</v>
      </c>
      <c r="B25" s="6">
        <v>83.333333333333343</v>
      </c>
      <c r="D25" s="6">
        <v>83.333333333333343</v>
      </c>
      <c r="E25" s="6">
        <v>14.285714285714285</v>
      </c>
      <c r="G25" s="20">
        <v>24</v>
      </c>
      <c r="H25" s="6">
        <v>14.285714285714285</v>
      </c>
      <c r="I25" s="20">
        <v>24</v>
      </c>
      <c r="J25" s="6">
        <v>83.333333333333343</v>
      </c>
      <c r="K25" t="str">
        <f t="shared" si="0"/>
        <v>SI</v>
      </c>
    </row>
    <row r="26" spans="1:11" x14ac:dyDescent="0.2">
      <c r="A26" s="36">
        <v>100</v>
      </c>
      <c r="B26" s="6">
        <v>66.666666666666657</v>
      </c>
      <c r="D26" s="6">
        <v>66.666666666666657</v>
      </c>
      <c r="E26" s="6">
        <v>100</v>
      </c>
      <c r="G26" s="20">
        <v>25</v>
      </c>
      <c r="H26" s="6">
        <v>100</v>
      </c>
      <c r="I26" s="20">
        <v>25</v>
      </c>
      <c r="J26" s="6">
        <v>66.666666666666657</v>
      </c>
      <c r="K26" t="str">
        <f t="shared" si="0"/>
        <v>SI</v>
      </c>
    </row>
    <row r="27" spans="1:11" x14ac:dyDescent="0.2">
      <c r="A27" s="36">
        <v>0</v>
      </c>
      <c r="B27" s="6">
        <v>33.333333333333329</v>
      </c>
      <c r="D27" s="6">
        <v>33.333333333333329</v>
      </c>
      <c r="E27" s="6">
        <v>0</v>
      </c>
      <c r="G27" s="20">
        <v>26</v>
      </c>
      <c r="H27" s="6">
        <v>33.333333333333329</v>
      </c>
      <c r="I27" s="20">
        <v>26</v>
      </c>
      <c r="J27" s="6">
        <v>0</v>
      </c>
      <c r="K27" t="str">
        <f t="shared" si="0"/>
        <v>SI</v>
      </c>
    </row>
    <row r="28" spans="1:11" x14ac:dyDescent="0.2">
      <c r="A28" s="36">
        <v>85.714290000000005</v>
      </c>
      <c r="B28" s="6">
        <v>50</v>
      </c>
      <c r="D28" s="6">
        <v>50</v>
      </c>
      <c r="E28" s="6">
        <v>85.714285714285708</v>
      </c>
      <c r="G28" s="20">
        <v>27</v>
      </c>
      <c r="H28" s="6">
        <v>50</v>
      </c>
      <c r="I28" s="20">
        <v>27</v>
      </c>
      <c r="J28" s="6">
        <v>85.714285714285708</v>
      </c>
      <c r="K28" t="str">
        <f t="shared" si="0"/>
        <v>SI</v>
      </c>
    </row>
    <row r="29" spans="1:11" x14ac:dyDescent="0.2">
      <c r="A29" s="36">
        <v>71.428569999999993</v>
      </c>
      <c r="B29" s="6">
        <v>50</v>
      </c>
      <c r="D29" s="6">
        <v>50</v>
      </c>
      <c r="E29" s="6">
        <v>71.428571428571431</v>
      </c>
      <c r="G29" s="20">
        <v>28</v>
      </c>
      <c r="H29" s="6">
        <v>71.428571428571431</v>
      </c>
      <c r="I29" s="20">
        <v>28</v>
      </c>
      <c r="J29" s="6">
        <v>50</v>
      </c>
      <c r="K29" t="str">
        <f t="shared" si="0"/>
        <v>SI</v>
      </c>
    </row>
    <row r="30" spans="1:11" x14ac:dyDescent="0.2">
      <c r="A30" s="36">
        <v>85.714290000000005</v>
      </c>
      <c r="E30" s="6">
        <v>85.714285714285708</v>
      </c>
      <c r="G30" s="20">
        <v>29</v>
      </c>
      <c r="H30" s="6">
        <v>85.714285714285708</v>
      </c>
      <c r="K30" t="b">
        <f t="shared" si="0"/>
        <v>0</v>
      </c>
    </row>
    <row r="31" spans="1:11" x14ac:dyDescent="0.2">
      <c r="A31" s="36">
        <v>100</v>
      </c>
      <c r="B31" s="6">
        <v>83.333333333333343</v>
      </c>
      <c r="D31" s="6">
        <v>83.333333333333343</v>
      </c>
      <c r="E31" s="6">
        <v>100</v>
      </c>
      <c r="G31" s="20">
        <v>30</v>
      </c>
      <c r="H31" s="6">
        <v>100</v>
      </c>
      <c r="I31" s="20">
        <v>30</v>
      </c>
      <c r="J31" s="6">
        <v>83.333333333333343</v>
      </c>
      <c r="K31" t="str">
        <f t="shared" si="0"/>
        <v>SI</v>
      </c>
    </row>
    <row r="32" spans="1:11" x14ac:dyDescent="0.2">
      <c r="A32" s="36">
        <v>42.857140000000001</v>
      </c>
      <c r="B32" s="6">
        <v>50</v>
      </c>
      <c r="D32" s="6">
        <v>50</v>
      </c>
      <c r="E32" s="6">
        <v>42.857142857142854</v>
      </c>
      <c r="G32" s="20">
        <v>31</v>
      </c>
      <c r="H32" s="6">
        <v>42.857142857142854</v>
      </c>
      <c r="I32" s="20">
        <v>31</v>
      </c>
      <c r="J32" s="6">
        <v>50</v>
      </c>
      <c r="K32" t="str">
        <f t="shared" si="0"/>
        <v>SI</v>
      </c>
    </row>
    <row r="33" spans="1:11" x14ac:dyDescent="0.2">
      <c r="A33" s="36">
        <v>0</v>
      </c>
      <c r="B33" s="6">
        <v>85.714285714285708</v>
      </c>
      <c r="D33" s="6">
        <v>0</v>
      </c>
      <c r="E33" s="6">
        <v>85.714285714285708</v>
      </c>
      <c r="G33" s="20">
        <v>32</v>
      </c>
      <c r="H33" s="6">
        <v>0</v>
      </c>
      <c r="I33" s="20">
        <v>32</v>
      </c>
      <c r="J33" s="6">
        <v>85.714285714285708</v>
      </c>
      <c r="K33" t="str">
        <f t="shared" si="0"/>
        <v>SI</v>
      </c>
    </row>
    <row r="34" spans="1:11" x14ac:dyDescent="0.2">
      <c r="A34" s="36">
        <v>0</v>
      </c>
      <c r="B34" s="6">
        <v>33.333333333333329</v>
      </c>
      <c r="D34" s="6">
        <v>33.333333333333329</v>
      </c>
      <c r="E34" s="6">
        <v>0</v>
      </c>
      <c r="G34" s="20">
        <v>33</v>
      </c>
      <c r="H34" s="6">
        <v>0</v>
      </c>
      <c r="I34" s="20">
        <v>33</v>
      </c>
      <c r="J34" s="6">
        <v>33.333333333333329</v>
      </c>
      <c r="K34" t="str">
        <f t="shared" si="0"/>
        <v>SI</v>
      </c>
    </row>
    <row r="35" spans="1:11" x14ac:dyDescent="0.2">
      <c r="A35" s="36">
        <v>100</v>
      </c>
      <c r="B35" s="6">
        <v>83.333333333333343</v>
      </c>
      <c r="D35" s="6">
        <v>83.333333333333343</v>
      </c>
      <c r="E35" s="6">
        <v>100</v>
      </c>
      <c r="G35" s="20">
        <v>34</v>
      </c>
      <c r="H35" s="6">
        <v>83.333333333333343</v>
      </c>
      <c r="I35" s="20">
        <v>34</v>
      </c>
      <c r="J35" s="6">
        <v>100</v>
      </c>
      <c r="K35" t="str">
        <f t="shared" si="0"/>
        <v>SI</v>
      </c>
    </row>
    <row r="36" spans="1:11" x14ac:dyDescent="0.2">
      <c r="A36" s="36">
        <v>100</v>
      </c>
      <c r="B36" s="6">
        <v>83.333333333333343</v>
      </c>
      <c r="D36" s="6">
        <v>83.333333333333343</v>
      </c>
      <c r="E36" s="6">
        <v>100</v>
      </c>
      <c r="G36" s="20">
        <v>35</v>
      </c>
      <c r="H36" s="6">
        <v>83.333333333333343</v>
      </c>
      <c r="I36" s="20">
        <v>35</v>
      </c>
      <c r="J36" s="6">
        <v>100</v>
      </c>
      <c r="K36" t="str">
        <f t="shared" si="0"/>
        <v>SI</v>
      </c>
    </row>
    <row r="37" spans="1:11" x14ac:dyDescent="0.2">
      <c r="A37" s="36">
        <v>85.714290000000005</v>
      </c>
      <c r="B37" s="6">
        <v>33.333333333333329</v>
      </c>
      <c r="D37" s="6">
        <v>33.333333333333329</v>
      </c>
      <c r="E37" s="6">
        <v>85.714285714285708</v>
      </c>
      <c r="G37" s="20">
        <v>36</v>
      </c>
      <c r="H37" s="6">
        <v>33.333333333333329</v>
      </c>
      <c r="I37" s="20">
        <v>36</v>
      </c>
      <c r="J37" s="6">
        <v>85.714285714285708</v>
      </c>
      <c r="K37" t="str">
        <f t="shared" si="0"/>
        <v>SI</v>
      </c>
    </row>
    <row r="38" spans="1:11" x14ac:dyDescent="0.2">
      <c r="A38" s="36">
        <v>57.142859999999999</v>
      </c>
      <c r="B38" s="6">
        <v>83.333333333333343</v>
      </c>
      <c r="D38" s="6">
        <v>83.333333333333343</v>
      </c>
      <c r="E38" s="6">
        <v>57.142857142857139</v>
      </c>
      <c r="G38" s="20">
        <v>37</v>
      </c>
      <c r="H38" s="6">
        <v>57.142857142857139</v>
      </c>
      <c r="I38" s="20">
        <v>37</v>
      </c>
      <c r="J38" s="6">
        <v>83.333333333333343</v>
      </c>
      <c r="K38" t="str">
        <f t="shared" si="0"/>
        <v>SI</v>
      </c>
    </row>
    <row r="39" spans="1:11" x14ac:dyDescent="0.2">
      <c r="A39" s="36">
        <v>85.714290000000005</v>
      </c>
      <c r="B39" s="6">
        <v>66.666666666666657</v>
      </c>
      <c r="D39" s="6">
        <v>66.666666666666657</v>
      </c>
      <c r="E39" s="6">
        <v>85.714285714285708</v>
      </c>
      <c r="G39" s="20">
        <v>38</v>
      </c>
      <c r="H39" s="6">
        <v>66.666666666666657</v>
      </c>
      <c r="I39" s="20">
        <v>38</v>
      </c>
      <c r="J39" s="6">
        <v>85.714285714285708</v>
      </c>
      <c r="K39" t="str">
        <f t="shared" si="0"/>
        <v>SI</v>
      </c>
    </row>
    <row r="40" spans="1:11" x14ac:dyDescent="0.2">
      <c r="A40" s="36">
        <v>0</v>
      </c>
      <c r="B40" s="6">
        <v>100</v>
      </c>
      <c r="D40" s="6">
        <v>0</v>
      </c>
      <c r="E40" s="6">
        <v>100</v>
      </c>
      <c r="G40" s="20">
        <v>39</v>
      </c>
      <c r="H40" s="6">
        <v>0</v>
      </c>
      <c r="I40" s="20">
        <v>39</v>
      </c>
      <c r="J40" s="6">
        <v>100</v>
      </c>
      <c r="K40" t="str">
        <f t="shared" si="0"/>
        <v>SI</v>
      </c>
    </row>
    <row r="41" spans="1:11" x14ac:dyDescent="0.2">
      <c r="A41" s="36">
        <v>100</v>
      </c>
      <c r="B41" s="6">
        <v>66.666666666666657</v>
      </c>
      <c r="D41" s="6">
        <v>66.666666666666657</v>
      </c>
      <c r="E41" s="6">
        <v>100</v>
      </c>
      <c r="G41" s="20">
        <v>40</v>
      </c>
      <c r="H41" s="6">
        <v>100</v>
      </c>
      <c r="I41" s="20">
        <v>40</v>
      </c>
      <c r="J41" s="6">
        <v>66.666666666666657</v>
      </c>
      <c r="K41" t="str">
        <f t="shared" si="0"/>
        <v>SI</v>
      </c>
    </row>
    <row r="42" spans="1:11" x14ac:dyDescent="0.2">
      <c r="A42" s="36">
        <v>57.142859999999999</v>
      </c>
      <c r="B42" s="6">
        <v>100</v>
      </c>
      <c r="D42" s="6">
        <v>57.142857142857139</v>
      </c>
      <c r="E42" s="6">
        <v>100</v>
      </c>
      <c r="G42" s="20">
        <v>41</v>
      </c>
      <c r="H42" s="6">
        <v>57.142857142857139</v>
      </c>
      <c r="I42" s="20">
        <v>41</v>
      </c>
      <c r="J42" s="6">
        <v>100</v>
      </c>
      <c r="K42" t="str">
        <f t="shared" si="0"/>
        <v>SI</v>
      </c>
    </row>
    <row r="43" spans="1:11" x14ac:dyDescent="0.2">
      <c r="A43" s="36">
        <v>71.428569999999993</v>
      </c>
      <c r="B43" s="6">
        <v>100</v>
      </c>
      <c r="D43" s="6">
        <v>71.428571428571431</v>
      </c>
      <c r="E43" s="6">
        <v>100</v>
      </c>
      <c r="G43" s="20">
        <v>42</v>
      </c>
      <c r="H43" s="6">
        <v>71.428571428571431</v>
      </c>
      <c r="I43" s="20">
        <v>42</v>
      </c>
      <c r="J43" s="6">
        <v>100</v>
      </c>
      <c r="K43" t="str">
        <f t="shared" si="0"/>
        <v>SI</v>
      </c>
    </row>
    <row r="44" spans="1:11" x14ac:dyDescent="0.2">
      <c r="A44" s="36"/>
      <c r="B44" s="6">
        <v>71.428571428571431</v>
      </c>
      <c r="E44" s="6">
        <v>71.428571428571431</v>
      </c>
      <c r="G44" s="20">
        <v>43</v>
      </c>
      <c r="H44" s="6">
        <v>71.428571428571431</v>
      </c>
      <c r="K44" t="b">
        <f t="shared" si="0"/>
        <v>0</v>
      </c>
    </row>
    <row r="45" spans="1:11" x14ac:dyDescent="0.2">
      <c r="A45" s="36">
        <v>0</v>
      </c>
      <c r="B45" s="6">
        <v>71.428571428571431</v>
      </c>
      <c r="D45" s="6">
        <v>0</v>
      </c>
      <c r="E45" s="6">
        <v>71.428571428571431</v>
      </c>
      <c r="G45" s="20">
        <v>44</v>
      </c>
      <c r="H45" s="6">
        <v>0</v>
      </c>
      <c r="I45" s="20">
        <v>44</v>
      </c>
      <c r="J45" s="6">
        <v>71.428571428571431</v>
      </c>
      <c r="K45" t="str">
        <f t="shared" si="0"/>
        <v>SI</v>
      </c>
    </row>
    <row r="46" spans="1:11" x14ac:dyDescent="0.2">
      <c r="A46" s="36">
        <v>85.714290000000005</v>
      </c>
      <c r="B46" s="6">
        <v>85.714285714285708</v>
      </c>
      <c r="D46" s="6">
        <v>85.714285714285708</v>
      </c>
      <c r="E46" s="6">
        <v>85.714285714285708</v>
      </c>
      <c r="G46" s="20">
        <v>45</v>
      </c>
      <c r="H46" s="6">
        <v>85.714285714285708</v>
      </c>
      <c r="I46" s="20">
        <v>45</v>
      </c>
      <c r="J46" s="6">
        <v>85.714285714285708</v>
      </c>
      <c r="K46" t="str">
        <f t="shared" si="0"/>
        <v>SI</v>
      </c>
    </row>
    <row r="47" spans="1:11" x14ac:dyDescent="0.2">
      <c r="A47" s="36">
        <v>57.142859999999999</v>
      </c>
      <c r="B47" s="6">
        <v>100</v>
      </c>
      <c r="D47" s="6">
        <v>57.142857142857139</v>
      </c>
      <c r="E47" s="6">
        <v>100</v>
      </c>
      <c r="G47" s="20">
        <v>46</v>
      </c>
      <c r="H47" s="6">
        <v>100</v>
      </c>
      <c r="I47" s="20">
        <v>46</v>
      </c>
      <c r="J47" s="6">
        <v>57.142857142857139</v>
      </c>
      <c r="K47" t="str">
        <f t="shared" si="0"/>
        <v>SI</v>
      </c>
    </row>
    <row r="48" spans="1:11" x14ac:dyDescent="0.2">
      <c r="A48" s="36">
        <v>57.142859999999999</v>
      </c>
      <c r="B48" s="6">
        <v>71.428571428571431</v>
      </c>
      <c r="D48" s="6">
        <v>57.142857142857139</v>
      </c>
      <c r="E48" s="6">
        <v>71.428571428571431</v>
      </c>
      <c r="G48" s="20">
        <v>47</v>
      </c>
      <c r="H48" s="6">
        <v>57.142857142857139</v>
      </c>
      <c r="I48" s="20">
        <v>47</v>
      </c>
      <c r="J48" s="6">
        <v>71.428571428571431</v>
      </c>
      <c r="K48" t="str">
        <f t="shared" si="0"/>
        <v>SI</v>
      </c>
    </row>
    <row r="49" spans="1:11" x14ac:dyDescent="0.2">
      <c r="A49" s="36">
        <v>71.428569999999993</v>
      </c>
      <c r="B49" s="6">
        <v>100</v>
      </c>
      <c r="D49" s="6">
        <v>71.428571428571431</v>
      </c>
      <c r="E49" s="6">
        <v>100</v>
      </c>
      <c r="G49" s="20">
        <v>48</v>
      </c>
      <c r="H49" s="6">
        <v>100</v>
      </c>
      <c r="I49" s="20">
        <v>48</v>
      </c>
      <c r="J49" s="6">
        <v>71.428571428571431</v>
      </c>
      <c r="K49" t="str">
        <f t="shared" si="0"/>
        <v>SI</v>
      </c>
    </row>
    <row r="50" spans="1:11" x14ac:dyDescent="0.2">
      <c r="A50" s="36">
        <v>100</v>
      </c>
      <c r="B50" s="6">
        <v>100</v>
      </c>
      <c r="D50" s="6">
        <v>100</v>
      </c>
      <c r="E50" s="6">
        <v>100</v>
      </c>
      <c r="G50" s="20">
        <v>49</v>
      </c>
      <c r="H50" s="6">
        <v>100</v>
      </c>
      <c r="I50" s="20">
        <v>49</v>
      </c>
      <c r="J50" s="6">
        <v>100</v>
      </c>
      <c r="K50" t="str">
        <f t="shared" si="0"/>
        <v>SI</v>
      </c>
    </row>
    <row r="51" spans="1:11" x14ac:dyDescent="0.2">
      <c r="A51" s="36">
        <v>85.714290000000005</v>
      </c>
      <c r="B51" s="6">
        <v>85.714285714285708</v>
      </c>
      <c r="D51" s="6">
        <v>85.714285714285708</v>
      </c>
      <c r="E51" s="6">
        <v>85.714285714285708</v>
      </c>
      <c r="G51" s="20">
        <v>50</v>
      </c>
      <c r="H51" s="6">
        <v>85.714285714285708</v>
      </c>
      <c r="I51" s="20">
        <v>50</v>
      </c>
      <c r="J51" s="6">
        <v>85.714285714285708</v>
      </c>
      <c r="K51" t="str">
        <f t="shared" si="0"/>
        <v>SI</v>
      </c>
    </row>
    <row r="52" spans="1:11" x14ac:dyDescent="0.2">
      <c r="A52" s="36">
        <v>85.714290000000005</v>
      </c>
      <c r="B52" s="6">
        <v>42.857142857142854</v>
      </c>
      <c r="D52" s="6">
        <v>42.857142857142854</v>
      </c>
      <c r="E52" s="6">
        <v>85.714285714285708</v>
      </c>
      <c r="G52" s="20">
        <v>51</v>
      </c>
      <c r="H52" s="6">
        <v>42.857142857142854</v>
      </c>
      <c r="I52" s="20">
        <v>51</v>
      </c>
      <c r="J52" s="6">
        <v>85.714285714285708</v>
      </c>
      <c r="K52" t="str">
        <f t="shared" si="0"/>
        <v>SI</v>
      </c>
    </row>
    <row r="53" spans="1:11" x14ac:dyDescent="0.2">
      <c r="A53" s="36">
        <v>100</v>
      </c>
      <c r="B53" s="6">
        <v>100</v>
      </c>
      <c r="D53" s="6">
        <v>100</v>
      </c>
      <c r="E53" s="6">
        <v>100</v>
      </c>
      <c r="G53" s="20">
        <v>52</v>
      </c>
      <c r="H53" s="6">
        <v>100</v>
      </c>
      <c r="I53" s="20">
        <v>52</v>
      </c>
      <c r="J53" s="6">
        <v>100</v>
      </c>
      <c r="K53" t="str">
        <f t="shared" si="0"/>
        <v>SI</v>
      </c>
    </row>
    <row r="54" spans="1:11" x14ac:dyDescent="0.2">
      <c r="A54" s="36">
        <v>85.714290000000005</v>
      </c>
      <c r="B54" s="6">
        <v>100</v>
      </c>
      <c r="D54" s="6">
        <v>85.714285714285708</v>
      </c>
      <c r="E54" s="6">
        <v>100</v>
      </c>
      <c r="G54" s="20">
        <v>53</v>
      </c>
      <c r="H54" s="6">
        <v>85.714285714285708</v>
      </c>
      <c r="I54" s="20">
        <v>53</v>
      </c>
      <c r="J54" s="6">
        <v>100</v>
      </c>
      <c r="K54" t="str">
        <f t="shared" si="0"/>
        <v>SI</v>
      </c>
    </row>
    <row r="55" spans="1:11" x14ac:dyDescent="0.2">
      <c r="A55" s="36"/>
      <c r="B55" s="6">
        <v>0</v>
      </c>
      <c r="E55" s="6">
        <v>0</v>
      </c>
      <c r="G55" s="20">
        <v>54</v>
      </c>
      <c r="H55" s="6">
        <v>0</v>
      </c>
      <c r="K55" t="b">
        <f t="shared" si="0"/>
        <v>0</v>
      </c>
    </row>
    <row r="56" spans="1:11" x14ac:dyDescent="0.2">
      <c r="A56" s="36">
        <v>57.142859999999999</v>
      </c>
      <c r="B56" s="6">
        <v>100</v>
      </c>
      <c r="D56" s="6">
        <v>57.142857142857139</v>
      </c>
      <c r="E56" s="6">
        <v>100</v>
      </c>
      <c r="G56" s="20">
        <v>55</v>
      </c>
      <c r="H56" s="6">
        <v>100</v>
      </c>
      <c r="I56" s="20">
        <v>55</v>
      </c>
      <c r="J56" s="6">
        <v>57.142857142857139</v>
      </c>
      <c r="K56" t="str">
        <f t="shared" si="0"/>
        <v>SI</v>
      </c>
    </row>
    <row r="57" spans="1:11" x14ac:dyDescent="0.2">
      <c r="A57" s="36">
        <v>0</v>
      </c>
      <c r="B57" s="6">
        <v>71.428571428571431</v>
      </c>
      <c r="D57" s="6">
        <v>71.428571428571431</v>
      </c>
      <c r="E57" s="6">
        <v>0</v>
      </c>
      <c r="G57" s="20">
        <v>56</v>
      </c>
      <c r="H57" s="6">
        <v>0</v>
      </c>
      <c r="I57" s="20">
        <v>56</v>
      </c>
      <c r="J57" s="6">
        <v>71.428571428571431</v>
      </c>
      <c r="K57" t="str">
        <f t="shared" si="0"/>
        <v>SI</v>
      </c>
    </row>
    <row r="58" spans="1:11" x14ac:dyDescent="0.2">
      <c r="A58" s="36">
        <v>71.428569999999993</v>
      </c>
      <c r="B58" s="6">
        <v>85.714285714285708</v>
      </c>
      <c r="D58" s="6">
        <v>85.714285714285708</v>
      </c>
      <c r="E58" s="6">
        <v>71.428571428571431</v>
      </c>
      <c r="G58" s="20">
        <v>57</v>
      </c>
      <c r="H58" s="6">
        <v>71.428571428571431</v>
      </c>
      <c r="I58" s="20">
        <v>57</v>
      </c>
      <c r="J58" s="6">
        <v>85.714285714285708</v>
      </c>
      <c r="K58" t="str">
        <f t="shared" si="0"/>
        <v>SI</v>
      </c>
    </row>
    <row r="59" spans="1:11" x14ac:dyDescent="0.2">
      <c r="A59" s="36">
        <v>0</v>
      </c>
      <c r="B59" s="6">
        <v>85.714285714285708</v>
      </c>
      <c r="D59" s="6">
        <v>85.714285714285708</v>
      </c>
      <c r="E59" s="6">
        <v>0</v>
      </c>
      <c r="G59" s="20">
        <v>58</v>
      </c>
      <c r="H59" s="6">
        <v>85.714285714285708</v>
      </c>
      <c r="I59" s="20">
        <v>58</v>
      </c>
      <c r="J59" s="6">
        <v>0</v>
      </c>
      <c r="K59" t="str">
        <f t="shared" si="0"/>
        <v>SI</v>
      </c>
    </row>
    <row r="60" spans="1:11" x14ac:dyDescent="0.2">
      <c r="A60" s="36">
        <v>100</v>
      </c>
      <c r="B60" s="6">
        <v>71.428571428571431</v>
      </c>
      <c r="D60" s="6">
        <v>71.428571428571431</v>
      </c>
      <c r="E60" s="6">
        <v>100</v>
      </c>
      <c r="G60" s="20">
        <v>59</v>
      </c>
      <c r="H60" s="6">
        <v>100</v>
      </c>
      <c r="I60" s="20">
        <v>59</v>
      </c>
      <c r="J60" s="6">
        <v>71.428571428571431</v>
      </c>
      <c r="K60" t="str">
        <f t="shared" si="0"/>
        <v>SI</v>
      </c>
    </row>
    <row r="61" spans="1:11" x14ac:dyDescent="0.2">
      <c r="A61" s="36">
        <v>85.714290000000005</v>
      </c>
      <c r="B61" s="6">
        <v>57.142857142857139</v>
      </c>
      <c r="D61" s="6">
        <v>57.142857142857139</v>
      </c>
      <c r="E61" s="6">
        <v>85.714285714285708</v>
      </c>
      <c r="G61" s="20">
        <v>60</v>
      </c>
      <c r="H61" s="6">
        <v>57.142857142857139</v>
      </c>
      <c r="I61" s="20">
        <v>60</v>
      </c>
      <c r="J61" s="6">
        <v>85.714285714285708</v>
      </c>
      <c r="K61" t="str">
        <f t="shared" si="0"/>
        <v>SI</v>
      </c>
    </row>
    <row r="62" spans="1:11" x14ac:dyDescent="0.2">
      <c r="A62" s="36">
        <v>57.142859999999999</v>
      </c>
      <c r="B62" s="6">
        <v>100</v>
      </c>
      <c r="D62" s="6">
        <v>57.142857142857139</v>
      </c>
      <c r="E62" s="6">
        <v>100</v>
      </c>
      <c r="G62" s="20">
        <v>61</v>
      </c>
      <c r="H62" s="6">
        <v>57.142857142857139</v>
      </c>
      <c r="I62" s="20">
        <v>61</v>
      </c>
      <c r="J62" s="6">
        <v>100</v>
      </c>
      <c r="K62" t="str">
        <f t="shared" si="0"/>
        <v>SI</v>
      </c>
    </row>
    <row r="63" spans="1:11" x14ac:dyDescent="0.2">
      <c r="A63" s="36">
        <v>85.714290000000005</v>
      </c>
      <c r="B63" s="6">
        <v>71.428571428571431</v>
      </c>
      <c r="D63" s="6">
        <v>85.714285714285708</v>
      </c>
      <c r="E63" s="6">
        <v>71.428571428571431</v>
      </c>
      <c r="G63" s="20">
        <v>62</v>
      </c>
      <c r="H63" s="6">
        <v>71.428571428571431</v>
      </c>
      <c r="I63" s="20">
        <v>62</v>
      </c>
      <c r="J63" s="6">
        <v>85.714285714285708</v>
      </c>
      <c r="K63" t="str">
        <f t="shared" si="0"/>
        <v>SI</v>
      </c>
    </row>
    <row r="64" spans="1:11" x14ac:dyDescent="0.2">
      <c r="A64" s="36">
        <v>71.428569999999993</v>
      </c>
      <c r="B64" s="6">
        <v>71.428571428571431</v>
      </c>
      <c r="D64" s="6">
        <v>71.428571428571431</v>
      </c>
      <c r="E64" s="6">
        <v>71.428571428571431</v>
      </c>
      <c r="G64" s="20">
        <v>63</v>
      </c>
      <c r="H64" s="6">
        <v>71.428571428571431</v>
      </c>
      <c r="I64" s="20">
        <v>63</v>
      </c>
      <c r="J64" s="6">
        <v>71.428571428571431</v>
      </c>
      <c r="K64" t="str">
        <f t="shared" si="0"/>
        <v>SI</v>
      </c>
    </row>
    <row r="65" spans="1:11" x14ac:dyDescent="0.2">
      <c r="A65" s="36">
        <v>0</v>
      </c>
      <c r="B65" s="6">
        <v>85.714285714285708</v>
      </c>
      <c r="D65" s="6">
        <v>0</v>
      </c>
      <c r="E65" s="6">
        <v>85.714285714285708</v>
      </c>
      <c r="G65" s="20">
        <v>64</v>
      </c>
      <c r="H65" s="6">
        <v>85.714285714285708</v>
      </c>
      <c r="I65" s="20">
        <v>64</v>
      </c>
      <c r="J65" s="6">
        <v>0</v>
      </c>
      <c r="K65" t="str">
        <f t="shared" si="0"/>
        <v>SI</v>
      </c>
    </row>
    <row r="66" spans="1:11" x14ac:dyDescent="0.2">
      <c r="A66" s="36">
        <v>57.142859999999999</v>
      </c>
      <c r="B66" s="6">
        <v>85.714285714285708</v>
      </c>
      <c r="D66" s="6">
        <v>85.714285714285708</v>
      </c>
      <c r="E66" s="6">
        <v>57.142857142857139</v>
      </c>
      <c r="G66" s="20">
        <v>65</v>
      </c>
      <c r="H66" s="6">
        <v>57.142857142857139</v>
      </c>
      <c r="I66" s="20">
        <v>65</v>
      </c>
      <c r="J66" s="6">
        <v>85.714285714285708</v>
      </c>
      <c r="K66" t="str">
        <f t="shared" si="0"/>
        <v>SI</v>
      </c>
    </row>
    <row r="67" spans="1:11" x14ac:dyDescent="0.2">
      <c r="A67" s="36">
        <v>71.428569999999993</v>
      </c>
      <c r="B67" s="6">
        <v>100</v>
      </c>
      <c r="D67" s="6">
        <v>71.428571428571431</v>
      </c>
      <c r="E67" s="6">
        <v>100</v>
      </c>
      <c r="G67" s="20">
        <v>66</v>
      </c>
      <c r="H67" s="6">
        <v>100</v>
      </c>
      <c r="I67" s="20">
        <v>66</v>
      </c>
      <c r="J67" s="6">
        <v>71.428571428571431</v>
      </c>
      <c r="K67" t="str">
        <f t="shared" ref="K67:K79" si="1">IF(G67=I67,"SI")</f>
        <v>SI</v>
      </c>
    </row>
    <row r="68" spans="1:11" x14ac:dyDescent="0.2">
      <c r="A68" s="36">
        <v>57.142859999999999</v>
      </c>
      <c r="B68" s="6">
        <v>57.142857142857139</v>
      </c>
      <c r="D68" s="6">
        <v>57.142857142857139</v>
      </c>
      <c r="E68" s="6">
        <v>57.142857142857139</v>
      </c>
      <c r="G68" s="20">
        <v>67</v>
      </c>
      <c r="H68" s="6">
        <v>57.142857142857139</v>
      </c>
      <c r="I68" s="20">
        <v>67</v>
      </c>
      <c r="J68" s="6">
        <v>57.142857142857139</v>
      </c>
      <c r="K68" t="str">
        <f t="shared" si="1"/>
        <v>SI</v>
      </c>
    </row>
    <row r="69" spans="1:11" x14ac:dyDescent="0.2">
      <c r="A69" s="36">
        <v>85.714290000000005</v>
      </c>
      <c r="B69" s="6">
        <v>85.714285714285708</v>
      </c>
      <c r="D69" s="6">
        <v>85.714285714285708</v>
      </c>
      <c r="E69" s="6">
        <v>85.714285714285708</v>
      </c>
      <c r="G69" s="20">
        <v>68</v>
      </c>
      <c r="H69" s="6">
        <v>85.714285714285708</v>
      </c>
      <c r="I69" s="20">
        <v>68</v>
      </c>
      <c r="J69" s="6">
        <v>85.714285714285708</v>
      </c>
      <c r="K69" t="str">
        <f t="shared" si="1"/>
        <v>SI</v>
      </c>
    </row>
    <row r="70" spans="1:11" x14ac:dyDescent="0.2">
      <c r="A70" s="36">
        <v>85.714290000000005</v>
      </c>
      <c r="B70" s="6">
        <v>57.142857142857139</v>
      </c>
      <c r="D70" s="6">
        <v>57.142857142857139</v>
      </c>
      <c r="E70" s="6">
        <v>85.714285714285708</v>
      </c>
      <c r="G70" s="20">
        <v>69</v>
      </c>
      <c r="H70" s="6">
        <v>57.142857142857139</v>
      </c>
      <c r="I70" s="20">
        <v>69</v>
      </c>
      <c r="J70" s="6">
        <v>85.714285714285708</v>
      </c>
      <c r="K70" t="str">
        <f t="shared" si="1"/>
        <v>SI</v>
      </c>
    </row>
    <row r="71" spans="1:11" x14ac:dyDescent="0.2">
      <c r="A71" s="36">
        <v>85.714290000000005</v>
      </c>
      <c r="B71" s="6">
        <v>85.714285714285708</v>
      </c>
      <c r="D71" s="6">
        <v>85.714285714285708</v>
      </c>
      <c r="E71" s="6">
        <v>85.714285714285708</v>
      </c>
      <c r="G71" s="20">
        <v>70</v>
      </c>
      <c r="H71" s="6">
        <v>85.714285714285708</v>
      </c>
      <c r="I71" s="20">
        <v>70</v>
      </c>
      <c r="J71" s="6">
        <v>85.714285714285708</v>
      </c>
      <c r="K71" t="str">
        <f t="shared" si="1"/>
        <v>SI</v>
      </c>
    </row>
    <row r="72" spans="1:11" x14ac:dyDescent="0.2">
      <c r="A72" s="36">
        <v>42.857140000000001</v>
      </c>
      <c r="B72" s="6">
        <v>71.428571428571431</v>
      </c>
      <c r="D72" s="6">
        <v>71.428571428571431</v>
      </c>
      <c r="E72" s="6">
        <v>42.857142857142854</v>
      </c>
      <c r="G72" s="20">
        <v>71</v>
      </c>
      <c r="H72" s="6">
        <v>71.428571428571431</v>
      </c>
      <c r="I72" s="20">
        <v>71</v>
      </c>
      <c r="J72" s="6">
        <v>42.857142857142854</v>
      </c>
      <c r="K72" t="str">
        <f t="shared" si="1"/>
        <v>SI</v>
      </c>
    </row>
    <row r="73" spans="1:11" x14ac:dyDescent="0.2">
      <c r="A73" s="36">
        <v>71.428569999999993</v>
      </c>
      <c r="B73" s="6">
        <v>71.428571428571431</v>
      </c>
      <c r="D73" s="6">
        <v>71.428571428571431</v>
      </c>
      <c r="E73" s="6">
        <v>71.428571428571431</v>
      </c>
      <c r="G73" s="20">
        <v>72</v>
      </c>
      <c r="H73" s="6">
        <v>71.428571428571431</v>
      </c>
      <c r="I73" s="20">
        <v>72</v>
      </c>
      <c r="J73" s="6">
        <v>71.428571428571431</v>
      </c>
      <c r="K73" t="str">
        <f t="shared" si="1"/>
        <v>SI</v>
      </c>
    </row>
    <row r="74" spans="1:11" x14ac:dyDescent="0.2">
      <c r="A74" s="36">
        <v>100</v>
      </c>
      <c r="B74" s="6">
        <v>100</v>
      </c>
      <c r="D74" s="6">
        <v>100</v>
      </c>
      <c r="E74" s="6">
        <v>100</v>
      </c>
      <c r="G74" s="20">
        <v>73</v>
      </c>
      <c r="H74" s="6">
        <v>100</v>
      </c>
      <c r="I74" s="20">
        <v>73</v>
      </c>
      <c r="J74" s="6">
        <v>100</v>
      </c>
      <c r="K74" t="str">
        <f t="shared" si="1"/>
        <v>SI</v>
      </c>
    </row>
    <row r="75" spans="1:11" x14ac:dyDescent="0.2">
      <c r="A75" s="36">
        <v>100</v>
      </c>
      <c r="B75" s="6">
        <v>85.714285714285708</v>
      </c>
      <c r="D75" s="6">
        <v>85.714285714285708</v>
      </c>
      <c r="E75" s="6">
        <v>100</v>
      </c>
      <c r="G75" s="20">
        <v>74</v>
      </c>
      <c r="H75" s="6">
        <v>85.714285714285708</v>
      </c>
      <c r="I75" s="20">
        <v>74</v>
      </c>
      <c r="J75" s="6">
        <v>100</v>
      </c>
      <c r="K75" t="str">
        <f t="shared" si="1"/>
        <v>SI</v>
      </c>
    </row>
    <row r="76" spans="1:11" x14ac:dyDescent="0.2">
      <c r="A76" s="36">
        <v>85.714290000000005</v>
      </c>
      <c r="B76" s="6">
        <v>100</v>
      </c>
      <c r="D76" s="6">
        <v>100</v>
      </c>
      <c r="E76" s="6">
        <v>85.714285714285708</v>
      </c>
      <c r="G76" s="20">
        <v>75</v>
      </c>
      <c r="H76" s="6">
        <v>85.714285714285708</v>
      </c>
      <c r="I76" s="20">
        <v>75</v>
      </c>
      <c r="J76" s="6">
        <v>100</v>
      </c>
      <c r="K76" t="str">
        <f t="shared" si="1"/>
        <v>SI</v>
      </c>
    </row>
    <row r="77" spans="1:11" x14ac:dyDescent="0.2">
      <c r="A77" s="36">
        <v>85.714290000000005</v>
      </c>
      <c r="B77" s="6">
        <v>42.857142857142854</v>
      </c>
      <c r="D77" s="6">
        <v>42.857142857142854</v>
      </c>
      <c r="E77" s="6">
        <v>85.714285714285708</v>
      </c>
      <c r="G77" s="20">
        <v>76</v>
      </c>
      <c r="H77" s="6">
        <v>42.857142857142854</v>
      </c>
      <c r="I77" s="20">
        <v>76</v>
      </c>
      <c r="J77" s="6">
        <v>85.714285714285708</v>
      </c>
      <c r="K77" t="str">
        <f t="shared" si="1"/>
        <v>SI</v>
      </c>
    </row>
    <row r="78" spans="1:11" x14ac:dyDescent="0.2">
      <c r="A78" s="36">
        <v>100</v>
      </c>
      <c r="B78" s="6">
        <v>57.142857142857139</v>
      </c>
      <c r="D78" s="6">
        <v>57.142857142857139</v>
      </c>
      <c r="E78" s="6">
        <v>100</v>
      </c>
      <c r="G78" s="20">
        <v>77</v>
      </c>
      <c r="H78" s="6">
        <v>57.142857142857139</v>
      </c>
      <c r="I78" s="20">
        <v>77</v>
      </c>
      <c r="J78" s="6">
        <v>100</v>
      </c>
      <c r="K78" t="str">
        <f t="shared" si="1"/>
        <v>SI</v>
      </c>
    </row>
    <row r="79" spans="1:11" x14ac:dyDescent="0.2">
      <c r="A79" s="36">
        <v>42.857140000000001</v>
      </c>
      <c r="B79" s="6">
        <v>71.428571428571431</v>
      </c>
      <c r="D79" s="6">
        <v>71.428571428571431</v>
      </c>
      <c r="E79" s="6">
        <v>42.857142857142854</v>
      </c>
      <c r="G79" s="20">
        <v>78</v>
      </c>
      <c r="H79" s="6">
        <v>71.428571428571431</v>
      </c>
      <c r="I79" s="20">
        <v>78</v>
      </c>
      <c r="J79" s="6">
        <v>42.857142857142854</v>
      </c>
      <c r="K79" t="str">
        <f t="shared" si="1"/>
        <v>SI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896E-476C-C943-8BDD-A7FD06CC7654}">
  <dimension ref="A1:H32"/>
  <sheetViews>
    <sheetView topLeftCell="A5" workbookViewId="0">
      <selection activeCell="B32" sqref="B32"/>
    </sheetView>
  </sheetViews>
  <sheetFormatPr baseColWidth="10" defaultRowHeight="15" x14ac:dyDescent="0.2"/>
  <cols>
    <col min="1" max="1" width="16.83203125" bestFit="1" customWidth="1"/>
    <col min="3" max="3" width="13.1640625" bestFit="1" customWidth="1"/>
  </cols>
  <sheetData>
    <row r="1" spans="1:8" ht="16" x14ac:dyDescent="0.2">
      <c r="A1" s="26" t="s">
        <v>119</v>
      </c>
      <c r="B1" s="27" t="s">
        <v>120</v>
      </c>
      <c r="C1" s="26" t="s">
        <v>121</v>
      </c>
      <c r="D1" s="26" t="s">
        <v>122</v>
      </c>
      <c r="E1" s="28" t="s">
        <v>123</v>
      </c>
      <c r="F1" s="28" t="s">
        <v>124</v>
      </c>
    </row>
    <row r="2" spans="1:8" x14ac:dyDescent="0.2">
      <c r="A2" t="s">
        <v>125</v>
      </c>
      <c r="B2" s="29">
        <v>-2.258</v>
      </c>
      <c r="C2">
        <v>153</v>
      </c>
      <c r="D2">
        <v>74</v>
      </c>
      <c r="E2" s="30">
        <f>B2/SQRT(D2*2)</f>
        <v>-0.18560645666774839</v>
      </c>
      <c r="F2" s="30">
        <f>E2*E2</f>
        <v>3.4449756756756759E-2</v>
      </c>
      <c r="H2" t="str">
        <f>IF(ABS(E2)&lt;=0.09,"N",IF(ABS(E2)&lt;=0.23,"S",IF(ABS(E2)&lt;=0.36,"M","L")))</f>
        <v>S</v>
      </c>
    </row>
    <row r="3" spans="1:8" x14ac:dyDescent="0.2">
      <c r="E3" s="30"/>
      <c r="F3" s="30"/>
    </row>
    <row r="4" spans="1:8" x14ac:dyDescent="0.2">
      <c r="A4" t="s">
        <v>126</v>
      </c>
      <c r="B4">
        <v>-2.8959999999999999</v>
      </c>
      <c r="C4">
        <v>153</v>
      </c>
      <c r="D4">
        <v>74</v>
      </c>
      <c r="E4" s="30">
        <f t="shared" ref="E4" si="0">B4/SQRT(D4*2)</f>
        <v>-0.23804973361815737</v>
      </c>
      <c r="F4" s="30">
        <f t="shared" ref="F4:F12" si="1">E4*E4</f>
        <v>5.6667675675675683E-2</v>
      </c>
      <c r="H4" t="str">
        <f>IF(ABS(E4)&lt;=0.09,"N",IF(ABS(E4)&lt;=0.23,"S",IF(ABS(E4)&lt;=0.36,"M","L")))</f>
        <v>M</v>
      </c>
    </row>
    <row r="5" spans="1:8" x14ac:dyDescent="0.2">
      <c r="E5" s="30"/>
      <c r="F5" s="30"/>
    </row>
    <row r="6" spans="1:8" x14ac:dyDescent="0.2">
      <c r="A6" t="s">
        <v>154</v>
      </c>
      <c r="B6">
        <v>-1.94</v>
      </c>
      <c r="D6">
        <v>74</v>
      </c>
      <c r="E6" s="30">
        <f>B6/SQRT(D6*2)</f>
        <v>-0.15946701768619659</v>
      </c>
      <c r="F6" s="30">
        <f>E6*E6</f>
        <v>2.5429729729729737E-2</v>
      </c>
      <c r="H6" t="str">
        <f>IF(ABS(E6)&lt;=0.09,"N",IF(ABS(E6)&lt;=0.23,"S",IF(ABS(E6)&lt;=0.36,"M","L")))</f>
        <v>S</v>
      </c>
    </row>
    <row r="7" spans="1:8" x14ac:dyDescent="0.2">
      <c r="E7" s="30"/>
      <c r="F7" s="30"/>
    </row>
    <row r="8" spans="1:8" x14ac:dyDescent="0.2">
      <c r="A8" t="s">
        <v>127</v>
      </c>
      <c r="B8">
        <v>-2.1659999999999999</v>
      </c>
      <c r="D8">
        <v>76</v>
      </c>
      <c r="E8" s="30">
        <f>B8/SQRT(D8)</f>
        <v>-0.24845723978181836</v>
      </c>
      <c r="F8" s="30">
        <f t="shared" si="1"/>
        <v>6.173099999999998E-2</v>
      </c>
      <c r="H8" t="str">
        <f>IF(ABS(E8)&lt;=0.09,"N",IF(ABS(E8)&lt;=0.23,"S",IF(ABS(E8)&lt;=0.36,"M","L")))</f>
        <v>M</v>
      </c>
    </row>
    <row r="9" spans="1:8" x14ac:dyDescent="0.2">
      <c r="A9" t="s">
        <v>128</v>
      </c>
      <c r="B9">
        <v>-3.9489999999999998</v>
      </c>
      <c r="D9">
        <v>76</v>
      </c>
      <c r="E9" s="30">
        <f>B9/SQRT(D9)</f>
        <v>-0.45298136652742416</v>
      </c>
      <c r="F9" s="30">
        <f t="shared" si="1"/>
        <v>0.20519211842105259</v>
      </c>
      <c r="H9" t="str">
        <f>IF(ABS(E9)&lt;=0.09,"N",IF(ABS(E9)&lt;=0.23,"S",IF(ABS(E9)&lt;=0.36,"M","L")))</f>
        <v>L</v>
      </c>
    </row>
    <row r="10" spans="1:8" x14ac:dyDescent="0.2">
      <c r="E10" s="30"/>
      <c r="F10" s="30"/>
    </row>
    <row r="11" spans="1:8" x14ac:dyDescent="0.2">
      <c r="A11" t="s">
        <v>129</v>
      </c>
      <c r="B11">
        <v>-0.58899999999999997</v>
      </c>
      <c r="D11">
        <v>75</v>
      </c>
      <c r="E11" s="30">
        <f>B11/SQRT(D11)</f>
        <v>-6.8011861710537899E-2</v>
      </c>
      <c r="F11" s="30">
        <f t="shared" si="1"/>
        <v>4.6256133333333312E-3</v>
      </c>
      <c r="H11" t="str">
        <f>IF(ABS(E11)&lt;=0.09,"N",IF(ABS(E11)&lt;=0.23,"S",IF(ABS(E11)&lt;=0.36,"M","L")))</f>
        <v>N</v>
      </c>
    </row>
    <row r="12" spans="1:8" x14ac:dyDescent="0.2">
      <c r="A12" t="s">
        <v>130</v>
      </c>
      <c r="B12">
        <v>-2.2269999999999999</v>
      </c>
      <c r="D12">
        <v>77</v>
      </c>
      <c r="E12" s="30">
        <f>B12/SQRT(D12)</f>
        <v>-0.25379020377561368</v>
      </c>
      <c r="F12" s="30">
        <f t="shared" si="1"/>
        <v>6.4409467532467513E-2</v>
      </c>
      <c r="H12" t="str">
        <f>IF(ABS(E12)&lt;=0.09,"N",IF(ABS(E12)&lt;=0.23,"S",IF(ABS(E12)&lt;=0.36,"M","L")))</f>
        <v>M</v>
      </c>
    </row>
    <row r="14" spans="1:8" x14ac:dyDescent="0.2">
      <c r="A14" t="s">
        <v>133</v>
      </c>
      <c r="B14" s="29">
        <v>-0.67600000000000005</v>
      </c>
      <c r="C14">
        <v>12</v>
      </c>
      <c r="D14">
        <v>72</v>
      </c>
      <c r="E14" s="30">
        <f>B14/SQRT(D14)</f>
        <v>-7.9667364013684364E-2</v>
      </c>
      <c r="F14" s="30">
        <f>E14*E14</f>
        <v>6.3468888888888906E-3</v>
      </c>
      <c r="H14" t="str">
        <f t="shared" ref="H14:H19" si="2">IF(ABS(E14)&lt;=0.09,"N",IF(ABS(E14)&lt;=0.23,"S",IF(ABS(E14)&lt;=0.36,"M","L")))</f>
        <v>N</v>
      </c>
    </row>
    <row r="15" spans="1:8" x14ac:dyDescent="0.2">
      <c r="A15" t="s">
        <v>134</v>
      </c>
      <c r="B15">
        <v>-0.64100000000000001</v>
      </c>
      <c r="D15">
        <v>77</v>
      </c>
      <c r="E15" s="30">
        <f t="shared" ref="E15:E19" si="3">B15/SQRT(D15)</f>
        <v>-7.3048729510627922E-2</v>
      </c>
      <c r="F15" s="30">
        <f t="shared" ref="F15:F31" si="4">E15*E15</f>
        <v>5.3361168831168827E-3</v>
      </c>
      <c r="H15" t="str">
        <f t="shared" si="2"/>
        <v>N</v>
      </c>
    </row>
    <row r="16" spans="1:8" x14ac:dyDescent="0.2">
      <c r="A16" t="s">
        <v>135</v>
      </c>
      <c r="B16">
        <v>-0.17199999999999999</v>
      </c>
      <c r="D16">
        <v>75</v>
      </c>
      <c r="E16" s="30">
        <f t="shared" si="3"/>
        <v>-1.9860849260123124E-2</v>
      </c>
      <c r="F16" s="30">
        <f t="shared" si="4"/>
        <v>3.9445333333333328E-4</v>
      </c>
      <c r="H16" t="str">
        <f t="shared" si="2"/>
        <v>N</v>
      </c>
    </row>
    <row r="17" spans="1:8" x14ac:dyDescent="0.2">
      <c r="A17" t="s">
        <v>136</v>
      </c>
      <c r="B17">
        <v>-1.25</v>
      </c>
      <c r="D17">
        <v>77</v>
      </c>
      <c r="E17" s="30">
        <f t="shared" si="3"/>
        <v>-0.14245072057454744</v>
      </c>
      <c r="F17" s="30">
        <f t="shared" si="4"/>
        <v>2.0292207792207792E-2</v>
      </c>
      <c r="H17" t="str">
        <f t="shared" si="2"/>
        <v>S</v>
      </c>
    </row>
    <row r="18" spans="1:8" x14ac:dyDescent="0.2">
      <c r="A18" t="s">
        <v>131</v>
      </c>
      <c r="B18">
        <v>-1.0580000000000001</v>
      </c>
      <c r="D18">
        <v>75</v>
      </c>
      <c r="E18" s="30">
        <f t="shared" si="3"/>
        <v>-0.12216731696052481</v>
      </c>
      <c r="F18" s="30">
        <f t="shared" si="4"/>
        <v>1.4924853333333333E-2</v>
      </c>
      <c r="H18" t="str">
        <f t="shared" si="2"/>
        <v>S</v>
      </c>
    </row>
    <row r="19" spans="1:8" x14ac:dyDescent="0.2">
      <c r="A19" t="s">
        <v>132</v>
      </c>
      <c r="B19">
        <v>-0.51200000000000001</v>
      </c>
      <c r="D19">
        <v>80</v>
      </c>
      <c r="E19" s="30">
        <f t="shared" si="3"/>
        <v>-5.7243340223994611E-2</v>
      </c>
      <c r="F19" s="30">
        <f t="shared" si="4"/>
        <v>3.2767999999999994E-3</v>
      </c>
      <c r="H19" t="str">
        <f t="shared" si="2"/>
        <v>N</v>
      </c>
    </row>
    <row r="20" spans="1:8" x14ac:dyDescent="0.2">
      <c r="E20" s="30"/>
      <c r="F20" s="30"/>
    </row>
    <row r="21" spans="1:8" x14ac:dyDescent="0.2">
      <c r="E21" s="30"/>
      <c r="F21" s="30"/>
    </row>
    <row r="22" spans="1:8" x14ac:dyDescent="0.2">
      <c r="A22" t="s">
        <v>138</v>
      </c>
      <c r="B22">
        <v>-2.2869999999999999</v>
      </c>
      <c r="D22">
        <v>76</v>
      </c>
      <c r="E22" s="30">
        <f>B22/SQRT(D22)</f>
        <v>-0.26233689168098734</v>
      </c>
      <c r="F22" s="30">
        <f t="shared" si="4"/>
        <v>6.8820644736842088E-2</v>
      </c>
      <c r="H22" t="str">
        <f>IF(ABS(E22)&lt;=0.09,"N",IF(ABS(E22)&lt;=0.23,"S",IF(ABS(E22)&lt;=0.36,"M","L")))</f>
        <v>M</v>
      </c>
    </row>
    <row r="23" spans="1:8" x14ac:dyDescent="0.2">
      <c r="A23" t="s">
        <v>139</v>
      </c>
      <c r="B23">
        <v>-0.64600000000000002</v>
      </c>
      <c r="D23">
        <v>76</v>
      </c>
      <c r="E23" s="30">
        <f t="shared" ref="E23:E31" si="5">B23/SQRT(D23)</f>
        <v>-7.4101282040191452E-2</v>
      </c>
      <c r="F23" s="30">
        <f t="shared" si="4"/>
        <v>5.4910000000000002E-3</v>
      </c>
      <c r="H23" t="str">
        <f>IF(ABS(E23)&lt;=0.09,"N",IF(ABS(E23)&lt;=0.23,"S",IF(ABS(E23)&lt;=0.36,"M","L")))</f>
        <v>N</v>
      </c>
    </row>
    <row r="24" spans="1:8" x14ac:dyDescent="0.2">
      <c r="E24" s="30"/>
      <c r="F24" s="30"/>
    </row>
    <row r="25" spans="1:8" x14ac:dyDescent="0.2">
      <c r="A25" t="s">
        <v>140</v>
      </c>
      <c r="B25">
        <v>-2.12</v>
      </c>
      <c r="D25">
        <v>78</v>
      </c>
      <c r="E25" s="30">
        <f t="shared" si="5"/>
        <v>-0.2400427312386543</v>
      </c>
      <c r="F25" s="30">
        <f t="shared" si="4"/>
        <v>5.7620512820512823E-2</v>
      </c>
      <c r="H25" t="str">
        <f>IF(ABS(E25)&lt;=0.09,"N",IF(ABS(E25)&lt;=0.23,"S",IF(ABS(E25)&lt;=0.36,"M","L")))</f>
        <v>M</v>
      </c>
    </row>
    <row r="26" spans="1:8" x14ac:dyDescent="0.2">
      <c r="A26" t="s">
        <v>141</v>
      </c>
      <c r="B26">
        <v>-0.39700000000000002</v>
      </c>
      <c r="D26">
        <v>74</v>
      </c>
      <c r="E26" s="30">
        <f t="shared" si="5"/>
        <v>-4.615031258129626E-2</v>
      </c>
      <c r="F26" s="30">
        <f t="shared" si="4"/>
        <v>2.129851351351352E-3</v>
      </c>
      <c r="H26" t="str">
        <f>IF(ABS(E26)&lt;=0.09,"N",IF(ABS(E26)&lt;=0.23,"S",IF(ABS(E26)&lt;=0.36,"M","L")))</f>
        <v>N</v>
      </c>
    </row>
    <row r="27" spans="1:8" x14ac:dyDescent="0.2">
      <c r="E27" s="30"/>
      <c r="F27" s="30"/>
    </row>
    <row r="28" spans="1:8" x14ac:dyDescent="0.2">
      <c r="A28" t="s">
        <v>142</v>
      </c>
      <c r="B28">
        <v>-1.9970000000000001</v>
      </c>
      <c r="D28">
        <v>36</v>
      </c>
      <c r="E28" s="30">
        <f t="shared" si="5"/>
        <v>-0.33283333333333337</v>
      </c>
      <c r="F28" s="30">
        <f t="shared" si="4"/>
        <v>0.1107780277777778</v>
      </c>
      <c r="H28" t="str">
        <f t="shared" ref="H28:H31" si="6">IF(ABS(E28)&lt;=0.09,"N",IF(ABS(E28)&lt;=0.23,"S",IF(ABS(E28)&lt;=0.36,"M","L")))</f>
        <v>M</v>
      </c>
    </row>
    <row r="29" spans="1:8" x14ac:dyDescent="0.2">
      <c r="A29" t="s">
        <v>143</v>
      </c>
      <c r="B29">
        <v>-1.59</v>
      </c>
      <c r="D29">
        <v>39</v>
      </c>
      <c r="E29" s="30">
        <f t="shared" si="5"/>
        <v>-0.25460376455008854</v>
      </c>
      <c r="F29" s="30">
        <f t="shared" si="4"/>
        <v>6.4823076923076928E-2</v>
      </c>
      <c r="H29" t="str">
        <f t="shared" si="6"/>
        <v>M</v>
      </c>
    </row>
    <row r="30" spans="1:8" x14ac:dyDescent="0.2">
      <c r="A30" t="s">
        <v>144</v>
      </c>
      <c r="B30">
        <v>-1.4239999999999999</v>
      </c>
      <c r="D30">
        <v>40</v>
      </c>
      <c r="E30" s="30">
        <f t="shared" si="5"/>
        <v>-0.22515416940398858</v>
      </c>
      <c r="F30" s="30">
        <f t="shared" si="4"/>
        <v>5.0694399999999987E-2</v>
      </c>
      <c r="H30" t="str">
        <f t="shared" si="6"/>
        <v>S</v>
      </c>
    </row>
    <row r="31" spans="1:8" x14ac:dyDescent="0.2">
      <c r="A31" t="s">
        <v>145</v>
      </c>
      <c r="B31">
        <v>-1.7000000000000001E-2</v>
      </c>
      <c r="D31">
        <v>37</v>
      </c>
      <c r="E31" s="30">
        <f t="shared" si="5"/>
        <v>-2.7947827841910745E-3</v>
      </c>
      <c r="F31" s="30">
        <f t="shared" si="4"/>
        <v>7.8108108108108137E-6</v>
      </c>
      <c r="H31" t="str">
        <f t="shared" si="6"/>
        <v>N</v>
      </c>
    </row>
    <row r="32" spans="1:8" x14ac:dyDescent="0.2">
      <c r="E32" s="30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13BD-DCDC-8844-873E-4F5D300916E5}">
  <dimension ref="A1:J35"/>
  <sheetViews>
    <sheetView tabSelected="1" workbookViewId="0">
      <selection activeCell="N9" sqref="N9"/>
    </sheetView>
  </sheetViews>
  <sheetFormatPr baseColWidth="10" defaultRowHeight="15" x14ac:dyDescent="0.2"/>
  <cols>
    <col min="2" max="2" width="10.83203125" style="29"/>
  </cols>
  <sheetData>
    <row r="1" spans="1:10" ht="16" thickBot="1" x14ac:dyDescent="0.25">
      <c r="A1" s="31" t="s">
        <v>137</v>
      </c>
      <c r="B1" s="34"/>
      <c r="C1" s="31"/>
      <c r="D1" s="31"/>
      <c r="E1" s="31"/>
      <c r="F1" s="31"/>
    </row>
    <row r="2" spans="1:10" ht="16" x14ac:dyDescent="0.2">
      <c r="A2" s="32">
        <v>4.9770000000000003</v>
      </c>
      <c r="B2" s="35">
        <f>100-A2^2</f>
        <v>75.22947099999999</v>
      </c>
      <c r="D2">
        <v>30</v>
      </c>
      <c r="E2">
        <f>100-D2</f>
        <v>70</v>
      </c>
      <c r="F2">
        <f>100-E2</f>
        <v>30</v>
      </c>
      <c r="I2" s="37">
        <v>4.9690000000000003</v>
      </c>
      <c r="J2">
        <f>100-I2^2</f>
        <v>75.309038999999999</v>
      </c>
    </row>
    <row r="3" spans="1:10" ht="17" thickBot="1" x14ac:dyDescent="0.25">
      <c r="A3" s="32">
        <v>3.851</v>
      </c>
      <c r="B3" s="35">
        <f t="shared" ref="B3:B35" si="0">100-A3^2</f>
        <v>85.169798999999998</v>
      </c>
      <c r="I3" s="38">
        <v>3.8210000000000002</v>
      </c>
      <c r="J3">
        <f t="shared" ref="J3:J27" si="1">100-I3^2</f>
        <v>85.399958999999996</v>
      </c>
    </row>
    <row r="4" spans="1:10" ht="16" x14ac:dyDescent="0.2">
      <c r="A4" s="32">
        <v>5.3760000000000003</v>
      </c>
      <c r="B4" s="35">
        <f t="shared" si="0"/>
        <v>71.098624000000001</v>
      </c>
      <c r="I4" s="39">
        <v>5.3570000000000002</v>
      </c>
      <c r="J4">
        <f t="shared" si="1"/>
        <v>71.302550999999994</v>
      </c>
    </row>
    <row r="5" spans="1:10" ht="17" thickBot="1" x14ac:dyDescent="0.25">
      <c r="A5" s="32">
        <v>3.452</v>
      </c>
      <c r="B5" s="35">
        <f t="shared" si="0"/>
        <v>88.083696000000003</v>
      </c>
      <c r="I5" s="38">
        <v>3.4329999999999998</v>
      </c>
      <c r="J5">
        <f t="shared" si="1"/>
        <v>88.214511000000002</v>
      </c>
    </row>
    <row r="6" spans="1:10" ht="16" x14ac:dyDescent="0.2">
      <c r="A6" s="33">
        <v>4.6420000000000003</v>
      </c>
      <c r="B6" s="35">
        <f t="shared" si="0"/>
        <v>78.451836</v>
      </c>
      <c r="I6">
        <v>4.6790000000000003</v>
      </c>
      <c r="J6">
        <f t="shared" si="1"/>
        <v>78.106958999999989</v>
      </c>
    </row>
    <row r="7" spans="1:10" ht="16" x14ac:dyDescent="0.2">
      <c r="A7" s="33">
        <v>4.5960000000000001</v>
      </c>
      <c r="B7" s="35">
        <f t="shared" si="0"/>
        <v>78.876784000000001</v>
      </c>
      <c r="I7">
        <v>4.665</v>
      </c>
      <c r="J7">
        <f t="shared" si="1"/>
        <v>78.237774999999999</v>
      </c>
    </row>
    <row r="8" spans="1:10" ht="16" x14ac:dyDescent="0.2">
      <c r="A8" s="32">
        <v>4.2859999999999996</v>
      </c>
      <c r="B8" s="35">
        <f t="shared" si="0"/>
        <v>81.630204000000006</v>
      </c>
      <c r="I8" s="39">
        <v>4.21</v>
      </c>
      <c r="J8">
        <f t="shared" si="1"/>
        <v>82.275900000000007</v>
      </c>
    </row>
    <row r="9" spans="1:10" ht="17" thickBot="1" x14ac:dyDescent="0.25">
      <c r="A9" s="32">
        <v>4.1319999999999997</v>
      </c>
      <c r="B9" s="35">
        <f t="shared" si="0"/>
        <v>82.926576000000011</v>
      </c>
      <c r="I9" s="38">
        <v>4.0250000000000004</v>
      </c>
      <c r="J9">
        <f t="shared" si="1"/>
        <v>83.799374999999998</v>
      </c>
    </row>
    <row r="10" spans="1:10" ht="16" x14ac:dyDescent="0.2">
      <c r="A10" s="32">
        <v>4.95</v>
      </c>
      <c r="B10" s="35">
        <f t="shared" si="0"/>
        <v>75.497500000000002</v>
      </c>
      <c r="I10" s="39">
        <v>4.9379999999999997</v>
      </c>
      <c r="J10">
        <f t="shared" si="1"/>
        <v>75.616156000000004</v>
      </c>
    </row>
    <row r="11" spans="1:10" ht="17" thickBot="1" x14ac:dyDescent="0.25">
      <c r="A11" s="32">
        <v>3.8780000000000001</v>
      </c>
      <c r="B11" s="35">
        <f t="shared" si="0"/>
        <v>84.961116000000004</v>
      </c>
      <c r="I11" s="38">
        <v>3.8519999999999999</v>
      </c>
      <c r="J11">
        <f t="shared" si="1"/>
        <v>85.162096000000005</v>
      </c>
    </row>
    <row r="12" spans="1:10" ht="16" x14ac:dyDescent="0.2">
      <c r="A12" s="32">
        <v>5.8739999999999997</v>
      </c>
      <c r="B12" s="35">
        <f t="shared" si="0"/>
        <v>65.496124000000009</v>
      </c>
      <c r="I12" s="39">
        <v>5.9370000000000003</v>
      </c>
      <c r="J12">
        <f t="shared" si="1"/>
        <v>64.752030999999988</v>
      </c>
    </row>
    <row r="13" spans="1:10" ht="16" x14ac:dyDescent="0.2">
      <c r="A13" s="32">
        <v>4.0789999999999997</v>
      </c>
      <c r="B13" s="35">
        <f t="shared" si="0"/>
        <v>83.361759000000006</v>
      </c>
      <c r="I13" s="39">
        <v>4.0010000000000003</v>
      </c>
      <c r="J13">
        <f t="shared" si="1"/>
        <v>83.991998999999993</v>
      </c>
    </row>
    <row r="14" spans="1:10" ht="16" x14ac:dyDescent="0.2">
      <c r="A14" s="32">
        <v>4.8780000000000001</v>
      </c>
      <c r="B14" s="35">
        <f t="shared" si="0"/>
        <v>76.205116000000004</v>
      </c>
      <c r="I14" s="39">
        <v>4.7770000000000001</v>
      </c>
      <c r="J14">
        <f t="shared" si="1"/>
        <v>77.180271000000005</v>
      </c>
    </row>
    <row r="15" spans="1:10" ht="17" thickBot="1" x14ac:dyDescent="0.25">
      <c r="A15" s="32">
        <v>2.8239999999999998</v>
      </c>
      <c r="B15" s="35">
        <f t="shared" si="0"/>
        <v>92.025024000000002</v>
      </c>
      <c r="I15" s="38">
        <v>2.8639999999999999</v>
      </c>
      <c r="J15">
        <f t="shared" si="1"/>
        <v>91.797504000000004</v>
      </c>
    </row>
    <row r="16" spans="1:10" ht="16" x14ac:dyDescent="0.2">
      <c r="A16" s="32">
        <v>5.8739999999999997</v>
      </c>
      <c r="B16" s="35">
        <f t="shared" si="0"/>
        <v>65.496124000000009</v>
      </c>
      <c r="I16" s="39">
        <v>5.9370000000000003</v>
      </c>
      <c r="J16">
        <f t="shared" si="1"/>
        <v>64.752030999999988</v>
      </c>
    </row>
    <row r="17" spans="1:10" ht="16" x14ac:dyDescent="0.2">
      <c r="A17" s="32">
        <v>4.8780000000000001</v>
      </c>
      <c r="B17" s="35">
        <f t="shared" si="0"/>
        <v>76.205116000000004</v>
      </c>
      <c r="I17" s="39">
        <v>4.7770000000000001</v>
      </c>
      <c r="J17">
        <f t="shared" si="1"/>
        <v>77.180271000000005</v>
      </c>
    </row>
    <row r="18" spans="1:10" ht="16" x14ac:dyDescent="0.2">
      <c r="A18" s="32">
        <v>4.0789999999999997</v>
      </c>
      <c r="B18" s="35">
        <f t="shared" si="0"/>
        <v>83.361759000000006</v>
      </c>
      <c r="I18" s="39">
        <v>4.0010000000000003</v>
      </c>
      <c r="J18">
        <f t="shared" si="1"/>
        <v>83.991998999999993</v>
      </c>
    </row>
    <row r="19" spans="1:10" ht="17" thickBot="1" x14ac:dyDescent="0.25">
      <c r="A19" s="32">
        <v>2.8239999999999998</v>
      </c>
      <c r="B19" s="35">
        <f t="shared" si="0"/>
        <v>92.025024000000002</v>
      </c>
      <c r="I19" s="38">
        <v>2.8639999999999999</v>
      </c>
      <c r="J19">
        <f t="shared" si="1"/>
        <v>91.797504000000004</v>
      </c>
    </row>
    <row r="20" spans="1:10" ht="16" x14ac:dyDescent="0.2">
      <c r="A20" s="32">
        <v>5.7190000000000003</v>
      </c>
      <c r="B20" s="35">
        <f t="shared" si="0"/>
        <v>67.293038999999993</v>
      </c>
      <c r="I20" s="39">
        <v>5.7140000000000004</v>
      </c>
      <c r="J20">
        <f t="shared" si="1"/>
        <v>67.350203999999991</v>
      </c>
    </row>
    <row r="21" spans="1:10" ht="16" x14ac:dyDescent="0.2">
      <c r="A21" s="32">
        <v>4.234</v>
      </c>
      <c r="B21" s="35">
        <f t="shared" si="0"/>
        <v>82.073244000000003</v>
      </c>
      <c r="I21" s="39">
        <v>4.2240000000000002</v>
      </c>
      <c r="J21">
        <f t="shared" si="1"/>
        <v>82.157824000000005</v>
      </c>
    </row>
    <row r="22" spans="1:10" ht="16" x14ac:dyDescent="0.2">
      <c r="A22" s="32">
        <v>4.181</v>
      </c>
      <c r="B22" s="35">
        <f t="shared" si="0"/>
        <v>82.519238999999999</v>
      </c>
      <c r="I22" s="39">
        <v>4.1609999999999996</v>
      </c>
      <c r="J22">
        <f t="shared" si="1"/>
        <v>82.686079000000007</v>
      </c>
    </row>
    <row r="23" spans="1:10" ht="17" thickBot="1" x14ac:dyDescent="0.25">
      <c r="A23" s="32">
        <v>3.5219999999999998</v>
      </c>
      <c r="B23" s="35">
        <f t="shared" si="0"/>
        <v>87.595516000000003</v>
      </c>
      <c r="I23" s="38">
        <v>3.48</v>
      </c>
      <c r="J23">
        <f t="shared" si="1"/>
        <v>87.889600000000002</v>
      </c>
    </row>
    <row r="24" spans="1:10" ht="16" x14ac:dyDescent="0.2">
      <c r="A24" s="32">
        <v>5.7190000000000003</v>
      </c>
      <c r="B24" s="35">
        <f t="shared" si="0"/>
        <v>67.293038999999993</v>
      </c>
      <c r="I24" s="39">
        <v>5.7140000000000004</v>
      </c>
      <c r="J24">
        <f t="shared" si="1"/>
        <v>67.350203999999991</v>
      </c>
    </row>
    <row r="25" spans="1:10" ht="16" x14ac:dyDescent="0.2">
      <c r="A25" s="32">
        <v>4.181</v>
      </c>
      <c r="B25" s="35">
        <f t="shared" si="0"/>
        <v>82.519238999999999</v>
      </c>
      <c r="I25" s="39">
        <v>4.1609999999999996</v>
      </c>
      <c r="J25">
        <f t="shared" si="1"/>
        <v>82.686079000000007</v>
      </c>
    </row>
    <row r="26" spans="1:10" ht="16" x14ac:dyDescent="0.2">
      <c r="A26" s="32">
        <v>4.234</v>
      </c>
      <c r="B26" s="35">
        <f t="shared" si="0"/>
        <v>82.073244000000003</v>
      </c>
      <c r="I26" s="39">
        <v>4.2240000000000002</v>
      </c>
      <c r="J26">
        <f t="shared" si="1"/>
        <v>82.157824000000005</v>
      </c>
    </row>
    <row r="27" spans="1:10" ht="17" thickBot="1" x14ac:dyDescent="0.25">
      <c r="A27" s="32">
        <v>3.5219999999999998</v>
      </c>
      <c r="B27" s="35">
        <f t="shared" si="0"/>
        <v>87.595516000000003</v>
      </c>
      <c r="I27" s="38">
        <v>3.48</v>
      </c>
      <c r="J27">
        <f t="shared" si="1"/>
        <v>87.889600000000002</v>
      </c>
    </row>
    <row r="28" spans="1:10" ht="16" x14ac:dyDescent="0.2">
      <c r="A28" s="32">
        <v>6.7080000000000002</v>
      </c>
      <c r="B28" s="35">
        <f t="shared" si="0"/>
        <v>55.002735999999999</v>
      </c>
      <c r="J28" s="40"/>
    </row>
    <row r="29" spans="1:10" ht="16" x14ac:dyDescent="0.2">
      <c r="A29" s="32">
        <v>5.04</v>
      </c>
      <c r="B29" s="35">
        <f t="shared" si="0"/>
        <v>74.598399999999998</v>
      </c>
      <c r="J29" s="40"/>
    </row>
    <row r="30" spans="1:10" ht="16" x14ac:dyDescent="0.2">
      <c r="A30" s="32">
        <v>5.5739999999999998</v>
      </c>
      <c r="B30" s="35">
        <f t="shared" si="0"/>
        <v>68.930524000000005</v>
      </c>
      <c r="J30" s="40"/>
    </row>
    <row r="31" spans="1:10" ht="16" x14ac:dyDescent="0.2">
      <c r="A31" s="32">
        <v>4.181</v>
      </c>
      <c r="B31" s="35">
        <f t="shared" si="0"/>
        <v>82.519238999999999</v>
      </c>
    </row>
    <row r="32" spans="1:10" ht="16" x14ac:dyDescent="0.2">
      <c r="A32" s="32">
        <v>4.7300000000000004</v>
      </c>
      <c r="B32" s="35">
        <f t="shared" si="0"/>
        <v>77.627099999999999</v>
      </c>
    </row>
    <row r="33" spans="1:2" ht="16" x14ac:dyDescent="0.2">
      <c r="A33" s="32">
        <v>3.4289999999999998</v>
      </c>
      <c r="B33" s="35">
        <f t="shared" si="0"/>
        <v>88.241959000000008</v>
      </c>
    </row>
    <row r="34" spans="1:2" ht="16" x14ac:dyDescent="0.2">
      <c r="A34" s="32">
        <v>2.8620000000000001</v>
      </c>
      <c r="B34" s="35">
        <f t="shared" si="0"/>
        <v>91.808955999999995</v>
      </c>
    </row>
    <row r="35" spans="1:2" ht="16" x14ac:dyDescent="0.2">
      <c r="A35" s="32">
        <v>2.7869999999999999</v>
      </c>
      <c r="B35" s="35">
        <f t="shared" si="0"/>
        <v>92.232630999999998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Subject Data</vt:lpstr>
      <vt:lpstr>Observable faults</vt:lpstr>
      <vt:lpstr>Relacionadas</vt:lpstr>
      <vt:lpstr>effect size</vt:lpstr>
      <vt:lpstr>Transf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Usuario de Microsoft Office</cp:lastModifiedBy>
  <dcterms:created xsi:type="dcterms:W3CDTF">2009-03-11T14:59:48Z</dcterms:created>
  <dcterms:modified xsi:type="dcterms:W3CDTF">2019-10-29T12:29:34Z</dcterms:modified>
</cp:coreProperties>
</file>