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ty/ownCloud/Doctorado/ExperimentosTesting/UPM05/"/>
    </mc:Choice>
  </mc:AlternateContent>
  <xr:revisionPtr revIDLastSave="0" documentId="13_ncr:1_{855AF160-BB2F-7D49-8A1E-3D0262874C89}" xr6:coauthVersionLast="45" xr6:coauthVersionMax="45" xr10:uidLastSave="{00000000-0000-0000-0000-000000000000}"/>
  <bookViews>
    <workbookView xWindow="-28800" yWindow="460" windowWidth="32000" windowHeight="17540" activeTab="2" xr2:uid="{00000000-000D-0000-FFFF-FFFF00000000}"/>
  </bookViews>
  <sheets>
    <sheet name="Subject data" sheetId="1" r:id="rId1"/>
    <sheet name="Observable faults" sheetId="3" r:id="rId2"/>
    <sheet name="Effect size" sheetId="4" r:id="rId3"/>
    <sheet name="Transf" sheetId="5" r:id="rId4"/>
  </sheets>
  <definedNames>
    <definedName name="_xlnm._FilterDatabase" localSheetId="1" hidden="1">'Observable faults'!$A$1:$Y$97</definedName>
    <definedName name="_xlnm._FilterDatabase" localSheetId="0" hidden="1">'Subject data'!$A$1:$R$97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4" l="1"/>
  <c r="E12" i="4"/>
  <c r="E13" i="4"/>
  <c r="E14" i="4"/>
  <c r="E15" i="4"/>
  <c r="E16" i="4"/>
  <c r="E17" i="4"/>
  <c r="E18" i="4"/>
  <c r="E20" i="4"/>
  <c r="E21" i="4"/>
  <c r="E22" i="4"/>
  <c r="E23" i="4"/>
  <c r="E24" i="4"/>
  <c r="E25" i="4"/>
  <c r="E26" i="4"/>
  <c r="E27" i="4"/>
  <c r="E28" i="4"/>
  <c r="E10" i="4"/>
  <c r="U2" i="1" l="1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2" i="5"/>
  <c r="E2" i="5"/>
  <c r="F2" i="5" s="1"/>
  <c r="H3" i="4" l="1"/>
  <c r="H4" i="4"/>
  <c r="H6" i="4"/>
  <c r="H7" i="4"/>
  <c r="H8" i="4"/>
  <c r="H10" i="4"/>
  <c r="H11" i="4"/>
  <c r="H12" i="4"/>
  <c r="H13" i="4"/>
  <c r="H14" i="4"/>
  <c r="H15" i="4"/>
  <c r="H16" i="4"/>
  <c r="H17" i="4"/>
  <c r="H18" i="4"/>
  <c r="H20" i="4"/>
  <c r="H21" i="4"/>
  <c r="H22" i="4"/>
  <c r="H23" i="4"/>
  <c r="H24" i="4"/>
  <c r="H25" i="4"/>
  <c r="H26" i="4"/>
  <c r="H27" i="4"/>
  <c r="H28" i="4"/>
  <c r="H2" i="4"/>
  <c r="E31" i="4"/>
  <c r="H31" i="4" s="1"/>
  <c r="E32" i="4"/>
  <c r="F32" i="4" s="1"/>
  <c r="E33" i="4"/>
  <c r="H33" i="4" s="1"/>
  <c r="E34" i="4"/>
  <c r="F34" i="4" s="1"/>
  <c r="E35" i="4"/>
  <c r="H35" i="4" s="1"/>
  <c r="E36" i="4"/>
  <c r="F36" i="4" s="1"/>
  <c r="E37" i="4"/>
  <c r="F37" i="4" s="1"/>
  <c r="E38" i="4"/>
  <c r="H38" i="4" s="1"/>
  <c r="E39" i="4"/>
  <c r="F39" i="4" s="1"/>
  <c r="E40" i="4"/>
  <c r="H40" i="4" s="1"/>
  <c r="E41" i="4"/>
  <c r="F41" i="4" s="1"/>
  <c r="E42" i="4"/>
  <c r="H42" i="4" s="1"/>
  <c r="E43" i="4"/>
  <c r="F43" i="4" s="1"/>
  <c r="E44" i="4"/>
  <c r="H44" i="4" s="1"/>
  <c r="E30" i="4"/>
  <c r="H30" i="4" s="1"/>
  <c r="F44" i="4" l="1"/>
  <c r="H43" i="4"/>
  <c r="F42" i="4"/>
  <c r="H41" i="4"/>
  <c r="F40" i="4"/>
  <c r="H39" i="4"/>
  <c r="F38" i="4"/>
  <c r="H37" i="4"/>
  <c r="H36" i="4"/>
  <c r="F30" i="4"/>
  <c r="F35" i="4"/>
  <c r="H34" i="4"/>
  <c r="F33" i="4"/>
  <c r="H32" i="4"/>
  <c r="F31" i="4"/>
  <c r="F3" i="4"/>
  <c r="F4" i="4"/>
  <c r="F6" i="4"/>
  <c r="F7" i="4"/>
  <c r="F8" i="4"/>
  <c r="E3" i="4"/>
  <c r="E4" i="4"/>
  <c r="E6" i="4"/>
  <c r="E7" i="4"/>
  <c r="E8" i="4"/>
  <c r="F10" i="4"/>
  <c r="F11" i="4"/>
  <c r="F12" i="4"/>
  <c r="F13" i="4"/>
  <c r="F14" i="4"/>
  <c r="F15" i="4"/>
  <c r="F16" i="4"/>
  <c r="F17" i="4"/>
  <c r="F18" i="4"/>
  <c r="F20" i="4"/>
  <c r="F21" i="4"/>
  <c r="F22" i="4"/>
  <c r="F23" i="4"/>
  <c r="F24" i="4"/>
  <c r="F25" i="4"/>
  <c r="F26" i="4"/>
  <c r="F27" i="4"/>
  <c r="F28" i="4"/>
  <c r="F2" i="4"/>
  <c r="E2" i="4"/>
  <c r="T2" i="3" l="1"/>
  <c r="W4" i="3"/>
  <c r="W20" i="3"/>
  <c r="W62" i="3"/>
  <c r="W65" i="3"/>
  <c r="W83" i="3"/>
  <c r="V3" i="3"/>
  <c r="AB3" i="3" s="1"/>
  <c r="V4" i="3"/>
  <c r="AB4" i="3" s="1"/>
  <c r="V5" i="3"/>
  <c r="AB5" i="3" s="1"/>
  <c r="V6" i="3"/>
  <c r="AB6" i="3" s="1"/>
  <c r="V7" i="3"/>
  <c r="AB7" i="3" s="1"/>
  <c r="V8" i="3"/>
  <c r="AB8" i="3" s="1"/>
  <c r="V9" i="3"/>
  <c r="AB9" i="3" s="1"/>
  <c r="V10" i="3"/>
  <c r="AB10" i="3" s="1"/>
  <c r="V11" i="3"/>
  <c r="AB11" i="3" s="1"/>
  <c r="V12" i="3"/>
  <c r="AB12" i="3" s="1"/>
  <c r="V13" i="3"/>
  <c r="AB13" i="3" s="1"/>
  <c r="V14" i="3"/>
  <c r="AB14" i="3" s="1"/>
  <c r="V15" i="3"/>
  <c r="AB15" i="3" s="1"/>
  <c r="V16" i="3"/>
  <c r="AB16" i="3" s="1"/>
  <c r="V17" i="3"/>
  <c r="AB17" i="3" s="1"/>
  <c r="V18" i="3"/>
  <c r="AB18" i="3" s="1"/>
  <c r="V19" i="3"/>
  <c r="AB19" i="3" s="1"/>
  <c r="V20" i="3"/>
  <c r="AB20" i="3" s="1"/>
  <c r="V21" i="3"/>
  <c r="AB21" i="3" s="1"/>
  <c r="V22" i="3"/>
  <c r="AB22" i="3" s="1"/>
  <c r="V23" i="3"/>
  <c r="AB23" i="3" s="1"/>
  <c r="V24" i="3"/>
  <c r="AB24" i="3" s="1"/>
  <c r="V25" i="3"/>
  <c r="AB25" i="3" s="1"/>
  <c r="V26" i="3"/>
  <c r="AB26" i="3" s="1"/>
  <c r="V27" i="3"/>
  <c r="AB27" i="3" s="1"/>
  <c r="V28" i="3"/>
  <c r="AB28" i="3" s="1"/>
  <c r="V29" i="3"/>
  <c r="AB29" i="3" s="1"/>
  <c r="V30" i="3"/>
  <c r="AB30" i="3" s="1"/>
  <c r="V31" i="3"/>
  <c r="AB31" i="3" s="1"/>
  <c r="V32" i="3"/>
  <c r="AB32" i="3" s="1"/>
  <c r="V33" i="3"/>
  <c r="AB33" i="3" s="1"/>
  <c r="V34" i="3"/>
  <c r="AB34" i="3" s="1"/>
  <c r="V35" i="3"/>
  <c r="AB35" i="3" s="1"/>
  <c r="V36" i="3"/>
  <c r="AB36" i="3" s="1"/>
  <c r="V37" i="3"/>
  <c r="AB37" i="3" s="1"/>
  <c r="V38" i="3"/>
  <c r="AB38" i="3" s="1"/>
  <c r="V39" i="3"/>
  <c r="AB39" i="3" s="1"/>
  <c r="V40" i="3"/>
  <c r="AB40" i="3" s="1"/>
  <c r="V41" i="3"/>
  <c r="AB41" i="3" s="1"/>
  <c r="V42" i="3"/>
  <c r="AB42" i="3" s="1"/>
  <c r="V43" i="3"/>
  <c r="AB43" i="3" s="1"/>
  <c r="V44" i="3"/>
  <c r="AB44" i="3" s="1"/>
  <c r="V45" i="3"/>
  <c r="AB45" i="3" s="1"/>
  <c r="V46" i="3"/>
  <c r="AB46" i="3" s="1"/>
  <c r="V47" i="3"/>
  <c r="AB47" i="3" s="1"/>
  <c r="V48" i="3"/>
  <c r="AB48" i="3" s="1"/>
  <c r="V49" i="3"/>
  <c r="AB49" i="3" s="1"/>
  <c r="V50" i="3"/>
  <c r="AB50" i="3" s="1"/>
  <c r="V51" i="3"/>
  <c r="AB51" i="3" s="1"/>
  <c r="V52" i="3"/>
  <c r="AB52" i="3" s="1"/>
  <c r="V53" i="3"/>
  <c r="AB53" i="3" s="1"/>
  <c r="V54" i="3"/>
  <c r="AB54" i="3" s="1"/>
  <c r="V55" i="3"/>
  <c r="AB55" i="3" s="1"/>
  <c r="V56" i="3"/>
  <c r="AB56" i="3" s="1"/>
  <c r="V57" i="3"/>
  <c r="AB57" i="3" s="1"/>
  <c r="V58" i="3"/>
  <c r="AB58" i="3" s="1"/>
  <c r="V59" i="3"/>
  <c r="AB59" i="3" s="1"/>
  <c r="V60" i="3"/>
  <c r="AB60" i="3" s="1"/>
  <c r="V61" i="3"/>
  <c r="AB61" i="3" s="1"/>
  <c r="V62" i="3"/>
  <c r="AB62" i="3" s="1"/>
  <c r="V63" i="3"/>
  <c r="AB63" i="3" s="1"/>
  <c r="V64" i="3"/>
  <c r="AB64" i="3" s="1"/>
  <c r="V65" i="3"/>
  <c r="AB65" i="3" s="1"/>
  <c r="V66" i="3"/>
  <c r="AB66" i="3" s="1"/>
  <c r="V67" i="3"/>
  <c r="AB67" i="3" s="1"/>
  <c r="V68" i="3"/>
  <c r="AB68" i="3" s="1"/>
  <c r="V69" i="3"/>
  <c r="AB69" i="3" s="1"/>
  <c r="V70" i="3"/>
  <c r="AB70" i="3" s="1"/>
  <c r="V71" i="3"/>
  <c r="AB71" i="3" s="1"/>
  <c r="V72" i="3"/>
  <c r="AB72" i="3" s="1"/>
  <c r="V73" i="3"/>
  <c r="AB73" i="3" s="1"/>
  <c r="V74" i="3"/>
  <c r="AB74" i="3" s="1"/>
  <c r="V75" i="3"/>
  <c r="AB75" i="3" s="1"/>
  <c r="V76" i="3"/>
  <c r="AB76" i="3" s="1"/>
  <c r="V77" i="3"/>
  <c r="AB77" i="3" s="1"/>
  <c r="V78" i="3"/>
  <c r="AB78" i="3" s="1"/>
  <c r="V79" i="3"/>
  <c r="AB79" i="3" s="1"/>
  <c r="V80" i="3"/>
  <c r="AB80" i="3" s="1"/>
  <c r="V81" i="3"/>
  <c r="AB81" i="3" s="1"/>
  <c r="V82" i="3"/>
  <c r="AB82" i="3" s="1"/>
  <c r="V83" i="3"/>
  <c r="AB83" i="3" s="1"/>
  <c r="V84" i="3"/>
  <c r="AB84" i="3" s="1"/>
  <c r="V85" i="3"/>
  <c r="AB85" i="3" s="1"/>
  <c r="V86" i="3"/>
  <c r="AB86" i="3" s="1"/>
  <c r="V87" i="3"/>
  <c r="AB87" i="3" s="1"/>
  <c r="V88" i="3"/>
  <c r="AB88" i="3" s="1"/>
  <c r="V89" i="3"/>
  <c r="AB89" i="3" s="1"/>
  <c r="V90" i="3"/>
  <c r="AB90" i="3" s="1"/>
  <c r="V91" i="3"/>
  <c r="AB91" i="3" s="1"/>
  <c r="V92" i="3"/>
  <c r="AB92" i="3" s="1"/>
  <c r="V93" i="3"/>
  <c r="AB93" i="3" s="1"/>
  <c r="V94" i="3"/>
  <c r="AB94" i="3" s="1"/>
  <c r="V95" i="3"/>
  <c r="AB95" i="3" s="1"/>
  <c r="V96" i="3"/>
  <c r="AB96" i="3" s="1"/>
  <c r="V97" i="3"/>
  <c r="AB97" i="3" s="1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T3" i="3"/>
  <c r="Z3" i="3" s="1"/>
  <c r="T4" i="3"/>
  <c r="Z4" i="3" s="1"/>
  <c r="T5" i="3"/>
  <c r="T6" i="3"/>
  <c r="T7" i="3"/>
  <c r="Z7" i="3" s="1"/>
  <c r="T8" i="3"/>
  <c r="T9" i="3"/>
  <c r="T10" i="3"/>
  <c r="Z10" i="3" s="1"/>
  <c r="T11" i="3"/>
  <c r="T12" i="3"/>
  <c r="T13" i="3"/>
  <c r="Z13" i="3" s="1"/>
  <c r="T14" i="3"/>
  <c r="T15" i="3"/>
  <c r="T16" i="3"/>
  <c r="Z16" i="3" s="1"/>
  <c r="T17" i="3"/>
  <c r="T18" i="3"/>
  <c r="T19" i="3"/>
  <c r="Z19" i="3" s="1"/>
  <c r="T20" i="3"/>
  <c r="T21" i="3"/>
  <c r="T22" i="3"/>
  <c r="Z22" i="3" s="1"/>
  <c r="T23" i="3"/>
  <c r="T24" i="3"/>
  <c r="T25" i="3"/>
  <c r="Z25" i="3" s="1"/>
  <c r="T26" i="3"/>
  <c r="T27" i="3"/>
  <c r="T28" i="3"/>
  <c r="Z28" i="3" s="1"/>
  <c r="T29" i="3"/>
  <c r="T30" i="3"/>
  <c r="T31" i="3"/>
  <c r="Z31" i="3" s="1"/>
  <c r="T32" i="3"/>
  <c r="T33" i="3"/>
  <c r="T34" i="3"/>
  <c r="Z34" i="3" s="1"/>
  <c r="T35" i="3"/>
  <c r="T36" i="3"/>
  <c r="T37" i="3"/>
  <c r="Z37" i="3" s="1"/>
  <c r="T38" i="3"/>
  <c r="T39" i="3"/>
  <c r="T40" i="3"/>
  <c r="Z40" i="3" s="1"/>
  <c r="T41" i="3"/>
  <c r="T42" i="3"/>
  <c r="T43" i="3"/>
  <c r="Z43" i="3" s="1"/>
  <c r="T44" i="3"/>
  <c r="T45" i="3"/>
  <c r="T46" i="3"/>
  <c r="Z46" i="3" s="1"/>
  <c r="T47" i="3"/>
  <c r="T48" i="3"/>
  <c r="T49" i="3"/>
  <c r="Z49" i="3" s="1"/>
  <c r="T50" i="3"/>
  <c r="T51" i="3"/>
  <c r="T52" i="3"/>
  <c r="Z52" i="3" s="1"/>
  <c r="T53" i="3"/>
  <c r="T54" i="3"/>
  <c r="T55" i="3"/>
  <c r="Z55" i="3" s="1"/>
  <c r="T56" i="3"/>
  <c r="T57" i="3"/>
  <c r="T58" i="3"/>
  <c r="Z58" i="3" s="1"/>
  <c r="T59" i="3"/>
  <c r="T60" i="3"/>
  <c r="T61" i="3"/>
  <c r="Z61" i="3" s="1"/>
  <c r="T62" i="3"/>
  <c r="T63" i="3"/>
  <c r="Z63" i="3" s="1"/>
  <c r="T64" i="3"/>
  <c r="Z64" i="3" s="1"/>
  <c r="T65" i="3"/>
  <c r="T66" i="3"/>
  <c r="T67" i="3"/>
  <c r="Z67" i="3" s="1"/>
  <c r="T68" i="3"/>
  <c r="T69" i="3"/>
  <c r="T70" i="3"/>
  <c r="Z70" i="3" s="1"/>
  <c r="T71" i="3"/>
  <c r="T72" i="3"/>
  <c r="T73" i="3"/>
  <c r="Z73" i="3" s="1"/>
  <c r="T74" i="3"/>
  <c r="T75" i="3"/>
  <c r="T76" i="3"/>
  <c r="Z76" i="3" s="1"/>
  <c r="T77" i="3"/>
  <c r="T78" i="3"/>
  <c r="T79" i="3"/>
  <c r="Z79" i="3" s="1"/>
  <c r="T80" i="3"/>
  <c r="T81" i="3"/>
  <c r="T82" i="3"/>
  <c r="Z82" i="3" s="1"/>
  <c r="T83" i="3"/>
  <c r="T84" i="3"/>
  <c r="T85" i="3"/>
  <c r="Z85" i="3" s="1"/>
  <c r="T86" i="3"/>
  <c r="T87" i="3"/>
  <c r="T88" i="3"/>
  <c r="Z88" i="3" s="1"/>
  <c r="T89" i="3"/>
  <c r="T90" i="3"/>
  <c r="T91" i="3"/>
  <c r="Z91" i="3" s="1"/>
  <c r="T92" i="3"/>
  <c r="T93" i="3"/>
  <c r="T94" i="3"/>
  <c r="Z94" i="3" s="1"/>
  <c r="T95" i="3"/>
  <c r="T96" i="3"/>
  <c r="T97" i="3"/>
  <c r="Z97" i="3" s="1"/>
  <c r="V2" i="3"/>
  <c r="AB2" i="3" s="1"/>
  <c r="U2" i="3"/>
  <c r="X96" i="3" l="1"/>
  <c r="Y96" i="3" s="1"/>
  <c r="Z96" i="3"/>
  <c r="X92" i="3"/>
  <c r="Y92" i="3" s="1"/>
  <c r="Z92" i="3"/>
  <c r="X74" i="3"/>
  <c r="Y74" i="3" s="1"/>
  <c r="Z74" i="3"/>
  <c r="X66" i="3"/>
  <c r="Y66" i="3" s="1"/>
  <c r="Z66" i="3"/>
  <c r="X54" i="3"/>
  <c r="Y54" i="3" s="1"/>
  <c r="Z54" i="3"/>
  <c r="X50" i="3"/>
  <c r="Y50" i="3" s="1"/>
  <c r="Z50" i="3"/>
  <c r="X42" i="3"/>
  <c r="Y42" i="3" s="1"/>
  <c r="Z42" i="3"/>
  <c r="X38" i="3"/>
  <c r="Y38" i="3" s="1"/>
  <c r="Z38" i="3"/>
  <c r="X30" i="3"/>
  <c r="Y30" i="3" s="1"/>
  <c r="Z30" i="3"/>
  <c r="X26" i="3"/>
  <c r="Y26" i="3" s="1"/>
  <c r="Z26" i="3"/>
  <c r="X18" i="3"/>
  <c r="Y18" i="3" s="1"/>
  <c r="Z18" i="3"/>
  <c r="X14" i="3"/>
  <c r="Y14" i="3" s="1"/>
  <c r="Z14" i="3"/>
  <c r="X6" i="3"/>
  <c r="Y6" i="3" s="1"/>
  <c r="Z6" i="3"/>
  <c r="X90" i="3"/>
  <c r="Y90" i="3" s="1"/>
  <c r="Z90" i="3"/>
  <c r="X86" i="3"/>
  <c r="Y86" i="3" s="1"/>
  <c r="Z86" i="3"/>
  <c r="X78" i="3"/>
  <c r="Y78" i="3" s="1"/>
  <c r="Z78" i="3"/>
  <c r="X62" i="3"/>
  <c r="Y62" i="3" s="1"/>
  <c r="Z62" i="3"/>
  <c r="X93" i="3"/>
  <c r="Y93" i="3" s="1"/>
  <c r="Z93" i="3"/>
  <c r="X89" i="3"/>
  <c r="Y89" i="3" s="1"/>
  <c r="Z89" i="3"/>
  <c r="X81" i="3"/>
  <c r="Y81" i="3" s="1"/>
  <c r="Z81" i="3"/>
  <c r="X77" i="3"/>
  <c r="Y77" i="3" s="1"/>
  <c r="Z77" i="3"/>
  <c r="X69" i="3"/>
  <c r="Y69" i="3" s="1"/>
  <c r="Z69" i="3"/>
  <c r="X65" i="3"/>
  <c r="Y65" i="3" s="1"/>
  <c r="Z65" i="3"/>
  <c r="X57" i="3"/>
  <c r="Y57" i="3" s="1"/>
  <c r="Z57" i="3"/>
  <c r="X53" i="3"/>
  <c r="Y53" i="3" s="1"/>
  <c r="Z53" i="3"/>
  <c r="X45" i="3"/>
  <c r="Y45" i="3" s="1"/>
  <c r="Z45" i="3"/>
  <c r="X41" i="3"/>
  <c r="Y41" i="3" s="1"/>
  <c r="Z41" i="3"/>
  <c r="X33" i="3"/>
  <c r="Y33" i="3" s="1"/>
  <c r="Z33" i="3"/>
  <c r="X29" i="3"/>
  <c r="Y29" i="3" s="1"/>
  <c r="Z29" i="3"/>
  <c r="X21" i="3"/>
  <c r="Y21" i="3" s="1"/>
  <c r="Z21" i="3"/>
  <c r="X17" i="3"/>
  <c r="Y17" i="3" s="1"/>
  <c r="Z17" i="3"/>
  <c r="X9" i="3"/>
  <c r="Y9" i="3" s="1"/>
  <c r="Z9" i="3"/>
  <c r="X5" i="3"/>
  <c r="Y5" i="3" s="1"/>
  <c r="Z5" i="3"/>
  <c r="X84" i="3"/>
  <c r="Y84" i="3" s="1"/>
  <c r="Z84" i="3"/>
  <c r="X68" i="3"/>
  <c r="Y68" i="3" s="1"/>
  <c r="Z68" i="3"/>
  <c r="X60" i="3"/>
  <c r="Y60" i="3" s="1"/>
  <c r="Z60" i="3"/>
  <c r="X44" i="3"/>
  <c r="Y44" i="3" s="1"/>
  <c r="Z44" i="3"/>
  <c r="X36" i="3"/>
  <c r="Y36" i="3" s="1"/>
  <c r="Z36" i="3"/>
  <c r="X32" i="3"/>
  <c r="Y32" i="3" s="1"/>
  <c r="Z32" i="3"/>
  <c r="X24" i="3"/>
  <c r="Y24" i="3" s="1"/>
  <c r="Z24" i="3"/>
  <c r="X20" i="3"/>
  <c r="Y20" i="3" s="1"/>
  <c r="Z20" i="3"/>
  <c r="X12" i="3"/>
  <c r="Y12" i="3" s="1"/>
  <c r="Z12" i="3"/>
  <c r="X8" i="3"/>
  <c r="Y8" i="3" s="1"/>
  <c r="Z8" i="3"/>
  <c r="X80" i="3"/>
  <c r="Y80" i="3" s="1"/>
  <c r="Z80" i="3"/>
  <c r="X72" i="3"/>
  <c r="Y72" i="3" s="1"/>
  <c r="Z72" i="3"/>
  <c r="X56" i="3"/>
  <c r="Y56" i="3" s="1"/>
  <c r="Z56" i="3"/>
  <c r="X48" i="3"/>
  <c r="Y48" i="3" s="1"/>
  <c r="Z48" i="3"/>
  <c r="X95" i="3"/>
  <c r="Y95" i="3" s="1"/>
  <c r="Z95" i="3"/>
  <c r="X87" i="3"/>
  <c r="Y87" i="3" s="1"/>
  <c r="Z87" i="3"/>
  <c r="X83" i="3"/>
  <c r="Y83" i="3" s="1"/>
  <c r="Z83" i="3"/>
  <c r="X75" i="3"/>
  <c r="Y75" i="3" s="1"/>
  <c r="Z75" i="3"/>
  <c r="X71" i="3"/>
  <c r="Y71" i="3" s="1"/>
  <c r="Z71" i="3"/>
  <c r="X59" i="3"/>
  <c r="Y59" i="3" s="1"/>
  <c r="Z59" i="3"/>
  <c r="X51" i="3"/>
  <c r="Y51" i="3" s="1"/>
  <c r="Z51" i="3"/>
  <c r="X47" i="3"/>
  <c r="Y47" i="3" s="1"/>
  <c r="Z47" i="3"/>
  <c r="X39" i="3"/>
  <c r="Y39" i="3" s="1"/>
  <c r="Z39" i="3"/>
  <c r="X35" i="3"/>
  <c r="Y35" i="3" s="1"/>
  <c r="Z35" i="3"/>
  <c r="X27" i="3"/>
  <c r="Y27" i="3" s="1"/>
  <c r="Z27" i="3"/>
  <c r="X23" i="3"/>
  <c r="Y23" i="3" s="1"/>
  <c r="Z23" i="3"/>
  <c r="X15" i="3"/>
  <c r="Y15" i="3" s="1"/>
  <c r="Z15" i="3"/>
  <c r="X11" i="3"/>
  <c r="Y11" i="3" s="1"/>
  <c r="Z11" i="3"/>
  <c r="X2" i="3"/>
  <c r="Y2" i="3" s="1"/>
  <c r="Z2" i="3"/>
  <c r="X97" i="3"/>
  <c r="Y97" i="3" s="1"/>
  <c r="X85" i="3"/>
  <c r="Y85" i="3" s="1"/>
  <c r="X73" i="3"/>
  <c r="Y73" i="3" s="1"/>
  <c r="X61" i="3"/>
  <c r="Y61" i="3" s="1"/>
  <c r="X49" i="3"/>
  <c r="Y49" i="3" s="1"/>
  <c r="X37" i="3"/>
  <c r="Y37" i="3" s="1"/>
  <c r="X25" i="3"/>
  <c r="Y25" i="3" s="1"/>
  <c r="X13" i="3"/>
  <c r="Y13" i="3" s="1"/>
  <c r="X63" i="3"/>
  <c r="Y63" i="3" s="1"/>
  <c r="X88" i="3"/>
  <c r="Y88" i="3" s="1"/>
  <c r="X76" i="3"/>
  <c r="Y76" i="3" s="1"/>
  <c r="X64" i="3"/>
  <c r="Y64" i="3" s="1"/>
  <c r="X52" i="3"/>
  <c r="Y52" i="3" s="1"/>
  <c r="X40" i="3"/>
  <c r="Y40" i="3" s="1"/>
  <c r="X28" i="3"/>
  <c r="Y28" i="3" s="1"/>
  <c r="X16" i="3"/>
  <c r="Y16" i="3" s="1"/>
  <c r="X91" i="3"/>
  <c r="Y91" i="3" s="1"/>
  <c r="X79" i="3"/>
  <c r="Y79" i="3" s="1"/>
  <c r="X67" i="3"/>
  <c r="Y67" i="3" s="1"/>
  <c r="X55" i="3"/>
  <c r="Y55" i="3" s="1"/>
  <c r="X43" i="3"/>
  <c r="Y43" i="3" s="1"/>
  <c r="X31" i="3"/>
  <c r="Y31" i="3" s="1"/>
  <c r="X19" i="3"/>
  <c r="Y19" i="3" s="1"/>
  <c r="X7" i="3"/>
  <c r="Y7" i="3" s="1"/>
  <c r="X4" i="3"/>
  <c r="Y4" i="3" s="1"/>
  <c r="X3" i="3"/>
  <c r="Y3" i="3" s="1"/>
  <c r="X94" i="3"/>
  <c r="Y94" i="3" s="1"/>
  <c r="X82" i="3"/>
  <c r="Y82" i="3" s="1"/>
  <c r="X70" i="3"/>
  <c r="Y70" i="3" s="1"/>
  <c r="X58" i="3"/>
  <c r="Y58" i="3" s="1"/>
  <c r="X46" i="3"/>
  <c r="Y46" i="3" s="1"/>
  <c r="X34" i="3"/>
  <c r="Y34" i="3" s="1"/>
  <c r="X22" i="3"/>
  <c r="Y22" i="3" s="1"/>
  <c r="X10" i="3"/>
  <c r="Y10" i="3" s="1"/>
  <c r="B3" i="1"/>
  <c r="B3" i="3" s="1"/>
  <c r="B4" i="1"/>
  <c r="B4" i="3" s="1"/>
  <c r="B5" i="1"/>
  <c r="B5" i="3" s="1"/>
  <c r="B6" i="1"/>
  <c r="B6" i="3" s="1"/>
  <c r="B7" i="1"/>
  <c r="B7" i="3" s="1"/>
  <c r="B8" i="1"/>
  <c r="B8" i="3" s="1"/>
  <c r="B9" i="1"/>
  <c r="B9" i="3" s="1"/>
  <c r="B10" i="1"/>
  <c r="B10" i="3" s="1"/>
  <c r="B11" i="1"/>
  <c r="B11" i="3" s="1"/>
  <c r="B12" i="1"/>
  <c r="B12" i="3" s="1"/>
  <c r="B13" i="1"/>
  <c r="B13" i="3" s="1"/>
  <c r="B14" i="1"/>
  <c r="B14" i="3" s="1"/>
  <c r="B15" i="1"/>
  <c r="B15" i="3" s="1"/>
  <c r="B16" i="1"/>
  <c r="B16" i="3" s="1"/>
  <c r="B17" i="1"/>
  <c r="B17" i="3" s="1"/>
  <c r="B18" i="1"/>
  <c r="B18" i="3" s="1"/>
  <c r="B19" i="1"/>
  <c r="B19" i="3" s="1"/>
  <c r="B20" i="1"/>
  <c r="B20" i="3" s="1"/>
  <c r="B21" i="1"/>
  <c r="B21" i="3" s="1"/>
  <c r="B22" i="1"/>
  <c r="B22" i="3" s="1"/>
  <c r="B23" i="1"/>
  <c r="B23" i="3" s="1"/>
  <c r="B24" i="1"/>
  <c r="B24" i="3" s="1"/>
  <c r="B25" i="1"/>
  <c r="B25" i="3" s="1"/>
  <c r="B26" i="1"/>
  <c r="B26" i="3" s="1"/>
  <c r="B27" i="1"/>
  <c r="B27" i="3" s="1"/>
  <c r="B28" i="1"/>
  <c r="B28" i="3" s="1"/>
  <c r="B29" i="1"/>
  <c r="B29" i="3" s="1"/>
  <c r="B30" i="1"/>
  <c r="B30" i="3" s="1"/>
  <c r="B31" i="1"/>
  <c r="B31" i="3" s="1"/>
  <c r="B32" i="1"/>
  <c r="B32" i="3" s="1"/>
  <c r="B33" i="1"/>
  <c r="B33" i="3" s="1"/>
  <c r="B34" i="1"/>
  <c r="B34" i="3" s="1"/>
  <c r="B35" i="1"/>
  <c r="B35" i="3" s="1"/>
  <c r="B36" i="1"/>
  <c r="B36" i="3" s="1"/>
  <c r="B37" i="1"/>
  <c r="B37" i="3" s="1"/>
  <c r="B38" i="1"/>
  <c r="B38" i="3" s="1"/>
  <c r="B39" i="1"/>
  <c r="B39" i="3" s="1"/>
  <c r="B40" i="1"/>
  <c r="B40" i="3" s="1"/>
  <c r="B41" i="1"/>
  <c r="B41" i="3" s="1"/>
  <c r="B42" i="1"/>
  <c r="B42" i="3" s="1"/>
  <c r="B43" i="1"/>
  <c r="B43" i="3" s="1"/>
  <c r="B44" i="1"/>
  <c r="B44" i="3" s="1"/>
  <c r="B45" i="1"/>
  <c r="B45" i="3" s="1"/>
  <c r="B46" i="1"/>
  <c r="B46" i="3" s="1"/>
  <c r="B47" i="1"/>
  <c r="B47" i="3" s="1"/>
  <c r="B48" i="1"/>
  <c r="B48" i="3" s="1"/>
  <c r="B49" i="1"/>
  <c r="B49" i="3" s="1"/>
  <c r="B50" i="1"/>
  <c r="B50" i="3" s="1"/>
  <c r="B51" i="1"/>
  <c r="B51" i="3" s="1"/>
  <c r="B52" i="1"/>
  <c r="B52" i="3" s="1"/>
  <c r="B53" i="1"/>
  <c r="B53" i="3" s="1"/>
  <c r="B54" i="1"/>
  <c r="B54" i="3" s="1"/>
  <c r="B55" i="1"/>
  <c r="B55" i="3" s="1"/>
  <c r="B56" i="1"/>
  <c r="B56" i="3" s="1"/>
  <c r="B57" i="1"/>
  <c r="B57" i="3" s="1"/>
  <c r="B58" i="1"/>
  <c r="B58" i="3" s="1"/>
  <c r="B59" i="1"/>
  <c r="B59" i="3" s="1"/>
  <c r="B60" i="1"/>
  <c r="B60" i="3" s="1"/>
  <c r="B61" i="1"/>
  <c r="B61" i="3" s="1"/>
  <c r="B62" i="1"/>
  <c r="B62" i="3" s="1"/>
  <c r="B63" i="1"/>
  <c r="B63" i="3" s="1"/>
  <c r="B64" i="1"/>
  <c r="B64" i="3" s="1"/>
  <c r="B65" i="1"/>
  <c r="B65" i="3" s="1"/>
  <c r="B66" i="1"/>
  <c r="B66" i="3" s="1"/>
  <c r="B67" i="1"/>
  <c r="B67" i="3" s="1"/>
  <c r="B68" i="1"/>
  <c r="B68" i="3" s="1"/>
  <c r="B69" i="1"/>
  <c r="B69" i="3" s="1"/>
  <c r="B70" i="1"/>
  <c r="B70" i="3" s="1"/>
  <c r="B71" i="1"/>
  <c r="B71" i="3" s="1"/>
  <c r="B72" i="1"/>
  <c r="B72" i="3" s="1"/>
  <c r="B73" i="1"/>
  <c r="B73" i="3" s="1"/>
  <c r="B74" i="1"/>
  <c r="B74" i="3" s="1"/>
  <c r="B75" i="1"/>
  <c r="B75" i="3" s="1"/>
  <c r="B76" i="1"/>
  <c r="B76" i="3" s="1"/>
  <c r="B77" i="1"/>
  <c r="B77" i="3" s="1"/>
  <c r="B78" i="1"/>
  <c r="B78" i="3" s="1"/>
  <c r="B79" i="1"/>
  <c r="B79" i="3" s="1"/>
  <c r="B80" i="1"/>
  <c r="B80" i="3" s="1"/>
  <c r="B81" i="1"/>
  <c r="B81" i="3" s="1"/>
  <c r="B82" i="1"/>
  <c r="B82" i="3" s="1"/>
  <c r="B83" i="1"/>
  <c r="B83" i="3" s="1"/>
  <c r="B84" i="1"/>
  <c r="B84" i="3" s="1"/>
  <c r="B85" i="1"/>
  <c r="B85" i="3" s="1"/>
  <c r="B86" i="1"/>
  <c r="B86" i="3" s="1"/>
  <c r="B87" i="1"/>
  <c r="B87" i="3" s="1"/>
  <c r="B88" i="1"/>
  <c r="B88" i="3" s="1"/>
  <c r="B89" i="1"/>
  <c r="B89" i="3" s="1"/>
  <c r="B90" i="1"/>
  <c r="B90" i="3" s="1"/>
  <c r="B91" i="1"/>
  <c r="B91" i="3" s="1"/>
  <c r="B92" i="1"/>
  <c r="B92" i="3" s="1"/>
  <c r="B93" i="1"/>
  <c r="B93" i="3" s="1"/>
  <c r="B94" i="1"/>
  <c r="B94" i="3" s="1"/>
  <c r="B95" i="1"/>
  <c r="B95" i="3" s="1"/>
  <c r="B96" i="1"/>
  <c r="B96" i="3" s="1"/>
  <c r="B97" i="1"/>
  <c r="B97" i="3" s="1"/>
  <c r="B2" i="1"/>
  <c r="B2" i="3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2" i="3"/>
  <c r="N68" i="3" l="1"/>
  <c r="N92" i="3"/>
  <c r="N11" i="3"/>
  <c r="N14" i="3"/>
  <c r="N38" i="3"/>
  <c r="N56" i="3"/>
  <c r="N95" i="3"/>
  <c r="N8" i="3"/>
  <c r="N44" i="3"/>
  <c r="N47" i="3"/>
  <c r="N74" i="3"/>
  <c r="N80" i="3"/>
  <c r="N23" i="3"/>
  <c r="N26" i="3"/>
  <c r="N35" i="3"/>
  <c r="N89" i="3"/>
  <c r="N17" i="3"/>
  <c r="N32" i="3"/>
  <c r="N53" i="3"/>
  <c r="N86" i="3"/>
  <c r="N5" i="3"/>
  <c r="N29" i="3"/>
  <c r="N50" i="3"/>
  <c r="N71" i="3"/>
  <c r="N77" i="3"/>
  <c r="N41" i="3"/>
  <c r="N59" i="3"/>
  <c r="N2" i="3"/>
  <c r="N96" i="3" l="1"/>
  <c r="P96" i="3" s="1"/>
  <c r="W96" i="3" s="1"/>
  <c r="P95" i="3"/>
  <c r="W95" i="3" s="1"/>
  <c r="N97" i="3"/>
  <c r="P97" i="3" s="1"/>
  <c r="W97" i="3" s="1"/>
  <c r="N94" i="3"/>
  <c r="P94" i="3" s="1"/>
  <c r="W94" i="3" s="1"/>
  <c r="N93" i="3"/>
  <c r="P93" i="3" s="1"/>
  <c r="W93" i="3" s="1"/>
  <c r="P92" i="3"/>
  <c r="W92" i="3" s="1"/>
  <c r="N90" i="3"/>
  <c r="P90" i="3" s="1"/>
  <c r="W90" i="3" s="1"/>
  <c r="N91" i="3"/>
  <c r="P91" i="3" s="1"/>
  <c r="W91" i="3" s="1"/>
  <c r="P89" i="3"/>
  <c r="W89" i="3" s="1"/>
  <c r="N88" i="3"/>
  <c r="P88" i="3" s="1"/>
  <c r="W88" i="3" s="1"/>
  <c r="P86" i="3"/>
  <c r="W86" i="3" s="1"/>
  <c r="N87" i="3"/>
  <c r="P87" i="3" s="1"/>
  <c r="W87" i="3" s="1"/>
  <c r="N84" i="3"/>
  <c r="P84" i="3" s="1"/>
  <c r="W84" i="3" s="1"/>
  <c r="N85" i="3"/>
  <c r="P85" i="3" s="1"/>
  <c r="W85" i="3" s="1"/>
  <c r="P80" i="3"/>
  <c r="W80" i="3" s="1"/>
  <c r="N81" i="3"/>
  <c r="P81" i="3" s="1"/>
  <c r="W81" i="3" s="1"/>
  <c r="N82" i="3"/>
  <c r="P82" i="3" s="1"/>
  <c r="W82" i="3" s="1"/>
  <c r="P77" i="3"/>
  <c r="W77" i="3" s="1"/>
  <c r="N78" i="3"/>
  <c r="P78" i="3" s="1"/>
  <c r="W78" i="3" s="1"/>
  <c r="N79" i="3"/>
  <c r="P79" i="3" s="1"/>
  <c r="W79" i="3" s="1"/>
  <c r="P74" i="3"/>
  <c r="W74" i="3" s="1"/>
  <c r="N76" i="3"/>
  <c r="P76" i="3" s="1"/>
  <c r="W76" i="3" s="1"/>
  <c r="N75" i="3"/>
  <c r="P75" i="3" s="1"/>
  <c r="W75" i="3" s="1"/>
  <c r="P71" i="3"/>
  <c r="W71" i="3" s="1"/>
  <c r="N73" i="3"/>
  <c r="P73" i="3" s="1"/>
  <c r="W73" i="3" s="1"/>
  <c r="N72" i="3"/>
  <c r="P72" i="3" s="1"/>
  <c r="W72" i="3" s="1"/>
  <c r="N69" i="3"/>
  <c r="P69" i="3" s="1"/>
  <c r="W69" i="3" s="1"/>
  <c r="N70" i="3"/>
  <c r="P70" i="3" s="1"/>
  <c r="W70" i="3" s="1"/>
  <c r="P68" i="3"/>
  <c r="W68" i="3" s="1"/>
  <c r="N67" i="3"/>
  <c r="P67" i="3" s="1"/>
  <c r="W67" i="3" s="1"/>
  <c r="N66" i="3"/>
  <c r="P66" i="3" s="1"/>
  <c r="W66" i="3" s="1"/>
  <c r="N64" i="3"/>
  <c r="P64" i="3" s="1"/>
  <c r="W64" i="3" s="1"/>
  <c r="N63" i="3"/>
  <c r="P63" i="3" s="1"/>
  <c r="W63" i="3" s="1"/>
  <c r="N61" i="3"/>
  <c r="P61" i="3" s="1"/>
  <c r="W61" i="3" s="1"/>
  <c r="N60" i="3"/>
  <c r="P60" i="3" s="1"/>
  <c r="W60" i="3" s="1"/>
  <c r="P59" i="3"/>
  <c r="W59" i="3" s="1"/>
  <c r="N57" i="3"/>
  <c r="P57" i="3" s="1"/>
  <c r="W57" i="3" s="1"/>
  <c r="P56" i="3"/>
  <c r="W56" i="3" s="1"/>
  <c r="N58" i="3"/>
  <c r="P58" i="3" s="1"/>
  <c r="W58" i="3" s="1"/>
  <c r="N55" i="3"/>
  <c r="P55" i="3" s="1"/>
  <c r="W55" i="3" s="1"/>
  <c r="P53" i="3"/>
  <c r="W53" i="3" s="1"/>
  <c r="N54" i="3"/>
  <c r="P54" i="3" s="1"/>
  <c r="W54" i="3" s="1"/>
  <c r="P50" i="3"/>
  <c r="W50" i="3" s="1"/>
  <c r="N51" i="3"/>
  <c r="P51" i="3" s="1"/>
  <c r="W51" i="3" s="1"/>
  <c r="N52" i="3"/>
  <c r="P52" i="3" s="1"/>
  <c r="W52" i="3" s="1"/>
  <c r="P47" i="3"/>
  <c r="W47" i="3" s="1"/>
  <c r="N48" i="3"/>
  <c r="P48" i="3" s="1"/>
  <c r="W48" i="3" s="1"/>
  <c r="N49" i="3"/>
  <c r="P49" i="3" s="1"/>
  <c r="W49" i="3" s="1"/>
  <c r="P44" i="3"/>
  <c r="W44" i="3" s="1"/>
  <c r="N45" i="3"/>
  <c r="P45" i="3" s="1"/>
  <c r="W45" i="3" s="1"/>
  <c r="N46" i="3"/>
  <c r="P46" i="3" s="1"/>
  <c r="W46" i="3" s="1"/>
  <c r="N42" i="3"/>
  <c r="P42" i="3" s="1"/>
  <c r="W42" i="3" s="1"/>
  <c r="N43" i="3"/>
  <c r="P43" i="3" s="1"/>
  <c r="W43" i="3" s="1"/>
  <c r="P41" i="3"/>
  <c r="W41" i="3" s="1"/>
  <c r="N39" i="3"/>
  <c r="P39" i="3" s="1"/>
  <c r="W39" i="3" s="1"/>
  <c r="P38" i="3"/>
  <c r="W38" i="3" s="1"/>
  <c r="N40" i="3"/>
  <c r="P40" i="3" s="1"/>
  <c r="W40" i="3" s="1"/>
  <c r="N36" i="3"/>
  <c r="P36" i="3" s="1"/>
  <c r="W36" i="3" s="1"/>
  <c r="N37" i="3"/>
  <c r="P37" i="3" s="1"/>
  <c r="W37" i="3" s="1"/>
  <c r="P35" i="3"/>
  <c r="W35" i="3" s="1"/>
  <c r="N34" i="3"/>
  <c r="P34" i="3" s="1"/>
  <c r="W34" i="3" s="1"/>
  <c r="P32" i="3"/>
  <c r="W32" i="3" s="1"/>
  <c r="N33" i="3"/>
  <c r="P33" i="3" s="1"/>
  <c r="W33" i="3" s="1"/>
  <c r="P29" i="3"/>
  <c r="W29" i="3" s="1"/>
  <c r="N31" i="3"/>
  <c r="P31" i="3" s="1"/>
  <c r="W31" i="3" s="1"/>
  <c r="N30" i="3"/>
  <c r="P30" i="3" s="1"/>
  <c r="W30" i="3" s="1"/>
  <c r="N28" i="3"/>
  <c r="P28" i="3" s="1"/>
  <c r="W28" i="3" s="1"/>
  <c r="N27" i="3"/>
  <c r="P27" i="3" s="1"/>
  <c r="W27" i="3" s="1"/>
  <c r="P26" i="3"/>
  <c r="W26" i="3" s="1"/>
  <c r="N25" i="3"/>
  <c r="P25" i="3" s="1"/>
  <c r="W25" i="3" s="1"/>
  <c r="N24" i="3"/>
  <c r="P24" i="3" s="1"/>
  <c r="W24" i="3" s="1"/>
  <c r="P23" i="3"/>
  <c r="W23" i="3" s="1"/>
  <c r="N22" i="3"/>
  <c r="P22" i="3" s="1"/>
  <c r="W22" i="3" s="1"/>
  <c r="N21" i="3"/>
  <c r="P21" i="3" s="1"/>
  <c r="W21" i="3" s="1"/>
  <c r="N18" i="3"/>
  <c r="P18" i="3" s="1"/>
  <c r="W18" i="3" s="1"/>
  <c r="P17" i="3"/>
  <c r="W17" i="3" s="1"/>
  <c r="N19" i="3"/>
  <c r="P19" i="3" s="1"/>
  <c r="W19" i="3" s="1"/>
  <c r="N16" i="3"/>
  <c r="P16" i="3" s="1"/>
  <c r="W16" i="3" s="1"/>
  <c r="P14" i="3"/>
  <c r="W14" i="3" s="1"/>
  <c r="N15" i="3"/>
  <c r="P15" i="3" s="1"/>
  <c r="W15" i="3" s="1"/>
  <c r="N12" i="3"/>
  <c r="P12" i="3" s="1"/>
  <c r="W12" i="3" s="1"/>
  <c r="P11" i="3"/>
  <c r="W11" i="3" s="1"/>
  <c r="N13" i="3"/>
  <c r="P13" i="3" s="1"/>
  <c r="W13" i="3" s="1"/>
  <c r="P8" i="3"/>
  <c r="W8" i="3" s="1"/>
  <c r="N10" i="3"/>
  <c r="P10" i="3" s="1"/>
  <c r="W10" i="3" s="1"/>
  <c r="N9" i="3"/>
  <c r="P9" i="3" s="1"/>
  <c r="W9" i="3" s="1"/>
  <c r="P5" i="3"/>
  <c r="W5" i="3" s="1"/>
  <c r="N7" i="3"/>
  <c r="P7" i="3" s="1"/>
  <c r="W7" i="3" s="1"/>
  <c r="N6" i="3"/>
  <c r="P6" i="3" s="1"/>
  <c r="W6" i="3" s="1"/>
  <c r="N3" i="3"/>
  <c r="P3" i="3" s="1"/>
  <c r="W3" i="3" s="1"/>
  <c r="P2" i="3"/>
  <c r="W2" i="3" s="1"/>
</calcChain>
</file>

<file path=xl/sharedStrings.xml><?xml version="1.0" encoding="utf-8"?>
<sst xmlns="http://schemas.openxmlformats.org/spreadsheetml/2006/main" count="1398" uniqueCount="140">
  <si>
    <t>No.</t>
  </si>
  <si>
    <t>Subject 1</t>
  </si>
  <si>
    <t>Program</t>
  </si>
  <si>
    <t>Technique</t>
  </si>
  <si>
    <t>Version</t>
  </si>
  <si>
    <t>Rel. Exp. 1</t>
  </si>
  <si>
    <t>Abs. Exp. 1</t>
  </si>
  <si>
    <t>Technique application time</t>
  </si>
  <si>
    <t>Test case execution time</t>
  </si>
  <si>
    <t>Failure/Fault detection time</t>
  </si>
  <si>
    <t>No. of Abstraction</t>
  </si>
  <si>
    <t>No. of classes</t>
  </si>
  <si>
    <t>No. of test cases</t>
  </si>
  <si>
    <t>% estimated defects</t>
  </si>
  <si>
    <t>Confidence</t>
  </si>
  <si>
    <t>Andrés Arroyo, Guillermo</t>
  </si>
  <si>
    <t>cmdline</t>
  </si>
  <si>
    <t>v1</t>
  </si>
  <si>
    <t>nametbl</t>
  </si>
  <si>
    <t>v2</t>
  </si>
  <si>
    <t>-</t>
  </si>
  <si>
    <t>ntree</t>
  </si>
  <si>
    <t>Burgos Costalago, Mario</t>
  </si>
  <si>
    <t>3.5</t>
  </si>
  <si>
    <t>Cabello Lara, Luis</t>
  </si>
  <si>
    <t>Calle Rodriguez, Juan Manuel</t>
  </si>
  <si>
    <t>Crespo Romero, Oliver</t>
  </si>
  <si>
    <t>Cruz Aguado, Mª Cristina</t>
  </si>
  <si>
    <t>2 o 3</t>
  </si>
  <si>
    <t>Cuesta Fernandez-Escandon, Ignacio de la</t>
  </si>
  <si>
    <t>Estevan Fernandez, Pablo</t>
  </si>
  <si>
    <t>Fernandez Ruiz, Miguel Angel</t>
  </si>
  <si>
    <t>Goded Merino, Gonzalo</t>
  </si>
  <si>
    <t>Hernandez Borja, Luis Antonio</t>
  </si>
  <si>
    <t>Illán Jimenez, Israel</t>
  </si>
  <si>
    <t>Izquierdo Selma, Antonio</t>
  </si>
  <si>
    <t>Luna medina, German</t>
  </si>
  <si>
    <t>Merchan Casado, Francisco</t>
  </si>
  <si>
    <t>2.5</t>
  </si>
  <si>
    <t>Molina Ocaña, Javier</t>
  </si>
  <si>
    <t>Moreno Fernandez, Virginia</t>
  </si>
  <si>
    <t>Peña Sanz, Maria</t>
  </si>
  <si>
    <t>Perez Lorenzo, Yolanda</t>
  </si>
  <si>
    <t>Porras Prieto, Vanessa</t>
  </si>
  <si>
    <t>Ramos Castro, Gonzalo</t>
  </si>
  <si>
    <t>Rivero Ausucua, Victor</t>
  </si>
  <si>
    <t>Rodriguez Pozo, Santiago</t>
  </si>
  <si>
    <t>Salinas Rincon, Diego</t>
  </si>
  <si>
    <t>Sanchez de la Rosa, Rafael</t>
  </si>
  <si>
    <t>Sanchez Moñux, Gonzalo</t>
  </si>
  <si>
    <t>Sanz Alonso, Jesus</t>
  </si>
  <si>
    <t>Sanz Roncero, Jesus</t>
  </si>
  <si>
    <t>Serrano Serrano, Vanessa</t>
  </si>
  <si>
    <t>Torres Miguel, Ana Isabel</t>
  </si>
  <si>
    <t>Yagüe Panadero, Agustin</t>
  </si>
  <si>
    <t>Zamorano Martin, Antonio</t>
  </si>
  <si>
    <t>62.5</t>
  </si>
  <si>
    <t>Functional</t>
  </si>
  <si>
    <t>Review</t>
  </si>
  <si>
    <t>Structural</t>
  </si>
  <si>
    <t>F1</t>
  </si>
  <si>
    <t>F2</t>
  </si>
  <si>
    <t>F3</t>
  </si>
  <si>
    <t>F4</t>
  </si>
  <si>
    <t>F5</t>
  </si>
  <si>
    <t>F6</t>
  </si>
  <si>
    <t>F7</t>
  </si>
  <si>
    <t>TOTAL</t>
  </si>
  <si>
    <t>SUBJECT</t>
  </si>
  <si>
    <t>PROGRAM</t>
  </si>
  <si>
    <t>TECHNIQUE</t>
  </si>
  <si>
    <t>PERCENTAGE</t>
  </si>
  <si>
    <t>NO</t>
  </si>
  <si>
    <t>ATTENDANCE</t>
  </si>
  <si>
    <t>Yes</t>
  </si>
  <si>
    <t>VERSION</t>
  </si>
  <si>
    <t>VISIBLE</t>
  </si>
  <si>
    <t>Subject Num</t>
  </si>
  <si>
    <t>Subject Num.</t>
  </si>
  <si>
    <t>G5</t>
  </si>
  <si>
    <t>G6</t>
  </si>
  <si>
    <t>G1</t>
  </si>
  <si>
    <t>G3</t>
  </si>
  <si>
    <t>G4</t>
  </si>
  <si>
    <t>G2</t>
  </si>
  <si>
    <t>GRUPO</t>
  </si>
  <si>
    <t>Tec</t>
  </si>
  <si>
    <t>Prog</t>
  </si>
  <si>
    <t>Grupo</t>
  </si>
  <si>
    <t>Effec</t>
  </si>
  <si>
    <t>Carryover</t>
  </si>
  <si>
    <t>Comparison</t>
  </si>
  <si>
    <t>Z</t>
  </si>
  <si>
    <t>Observaciones</t>
  </si>
  <si>
    <t>N</t>
  </si>
  <si>
    <t>r</t>
  </si>
  <si>
    <t>r2</t>
  </si>
  <si>
    <t>R-S</t>
  </si>
  <si>
    <t>R-F</t>
  </si>
  <si>
    <t>S-F</t>
  </si>
  <si>
    <t>cmdline-nametbl</t>
  </si>
  <si>
    <t>cmdline-ntree</t>
  </si>
  <si>
    <t>nametbl-ntree</t>
  </si>
  <si>
    <t>R=&gt;cmdline-nametbl</t>
  </si>
  <si>
    <t>R=&gt;cmdline-ntree</t>
  </si>
  <si>
    <t>R=&gt;nametbl-ntree</t>
  </si>
  <si>
    <t>S=&gt;cmdline-nametbl</t>
  </si>
  <si>
    <t>S=&gt;cmdline-ntree</t>
  </si>
  <si>
    <t>S=&gt;nametbl-ntree</t>
  </si>
  <si>
    <t>F=&gt;cmdline-nametbl</t>
  </si>
  <si>
    <t>F=&gt;cmdline-ntree</t>
  </si>
  <si>
    <t>F=&gt;nametbl-ntree</t>
  </si>
  <si>
    <t>cmdline=&gt;R-S</t>
  </si>
  <si>
    <t>cmdline=&gt;R-F</t>
  </si>
  <si>
    <t>cmdline=&gt;S-F</t>
  </si>
  <si>
    <t>nametbl=&gt;R-S</t>
  </si>
  <si>
    <t>nametbl=&gt;R-F</t>
  </si>
  <si>
    <t>nametbl=&gt;S-F</t>
  </si>
  <si>
    <t>ntree=&gt;R-S</t>
  </si>
  <si>
    <t>ntree=&gt;R-F</t>
  </si>
  <si>
    <t>ntree=&gt;S-F</t>
  </si>
  <si>
    <t>G1-G2</t>
  </si>
  <si>
    <t>G1-G3</t>
  </si>
  <si>
    <t>G1-G4</t>
  </si>
  <si>
    <t>G1-G5</t>
  </si>
  <si>
    <t>G1-G6</t>
  </si>
  <si>
    <t>G2-G3</t>
  </si>
  <si>
    <t>G2-G4</t>
  </si>
  <si>
    <t>G2-G5</t>
  </si>
  <si>
    <t>G2-G6</t>
  </si>
  <si>
    <t>G3-G4</t>
  </si>
  <si>
    <t>G3-G5</t>
  </si>
  <si>
    <t>G3-G6</t>
  </si>
  <si>
    <t>G4-G5</t>
  </si>
  <si>
    <t>G4-G6</t>
  </si>
  <si>
    <t>G5-G6</t>
  </si>
  <si>
    <t>Media</t>
  </si>
  <si>
    <t>Session</t>
  </si>
  <si>
    <t>Asistencia</t>
  </si>
  <si>
    <t>GrupoTP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</si>
</sst>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1" fontId="3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0" fontId="6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Font="1"/>
    <xf numFmtId="2" fontId="7" fillId="0" borderId="0" xfId="0" applyNumberFormat="1" applyFont="1"/>
    <xf numFmtId="2" fontId="0" fillId="0" borderId="0" xfId="0" applyNumberFormat="1"/>
    <xf numFmtId="0" fontId="8" fillId="0" borderId="0" xfId="0" applyFont="1"/>
    <xf numFmtId="165" fontId="8" fillId="0" borderId="0" xfId="0" applyNumberFormat="1" applyFont="1"/>
    <xf numFmtId="0" fontId="9" fillId="0" borderId="0" xfId="0" applyFont="1" applyBorder="1" applyAlignment="1">
      <alignment horizontal="right" vertical="center" wrapText="1"/>
    </xf>
    <xf numFmtId="165" fontId="1" fillId="0" borderId="0" xfId="0" applyNumberFormat="1" applyFont="1"/>
    <xf numFmtId="0" fontId="9" fillId="0" borderId="0" xfId="0" applyFont="1" applyBorder="1" applyAlignment="1">
      <alignment vertical="center" wrapText="1"/>
    </xf>
    <xf numFmtId="165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"/>
  <sheetViews>
    <sheetView workbookViewId="0">
      <selection activeCell="P50" sqref="P50"/>
    </sheetView>
  </sheetViews>
  <sheetFormatPr baseColWidth="10" defaultColWidth="9.1640625" defaultRowHeight="15" x14ac:dyDescent="0.2"/>
  <cols>
    <col min="2" max="2" width="12" bestFit="1" customWidth="1"/>
    <col min="3" max="3" width="32.6640625" bestFit="1" customWidth="1"/>
    <col min="5" max="5" width="10.33203125" bestFit="1" customWidth="1"/>
    <col min="6" max="6" width="0" hidden="1" customWidth="1"/>
    <col min="7" max="7" width="10" bestFit="1" customWidth="1"/>
    <col min="8" max="8" width="10.5" bestFit="1" customWidth="1"/>
    <col min="9" max="9" width="11" hidden="1" customWidth="1"/>
    <col min="10" max="10" width="10" hidden="1" customWidth="1"/>
    <col min="11" max="11" width="12.5" hidden="1" customWidth="1"/>
    <col min="12" max="12" width="11.1640625" hidden="1" customWidth="1"/>
    <col min="13" max="13" width="0" hidden="1" customWidth="1"/>
    <col min="14" max="14" width="9.83203125" customWidth="1"/>
    <col min="15" max="15" width="10.1640625" customWidth="1"/>
    <col min="16" max="16" width="11.5" customWidth="1"/>
    <col min="17" max="17" width="13.5" bestFit="1" customWidth="1"/>
    <col min="18" max="18" width="9.1640625" style="1"/>
  </cols>
  <sheetData>
    <row r="1" spans="1:21" s="2" customFormat="1" ht="44" thickTop="1" thickBot="1" x14ac:dyDescent="0.2">
      <c r="A1" s="3" t="s">
        <v>0</v>
      </c>
      <c r="B1" s="3" t="s">
        <v>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73</v>
      </c>
      <c r="R1" s="25" t="s">
        <v>85</v>
      </c>
      <c r="U1" s="2" t="s">
        <v>138</v>
      </c>
    </row>
    <row r="2" spans="1:21" ht="17" thickTop="1" thickBot="1" x14ac:dyDescent="0.25">
      <c r="A2" s="6">
        <v>1</v>
      </c>
      <c r="B2" s="6">
        <f>IF(C2="Andrés Arroyo, Guillermo",1,IF(C2="Burgos Costalago, Mario",2,IF(C2="Cabello Lara, Luis",3,IF(C2="Calle Rodriguez, Juan Manuel",4,IF(C2="Crespo Romero, Oliver",5,IF(C2="Cruz Aguado, Mª Cristina",6,IF(C2="Cuesta Fernandez-Escandon, Ignacio de la",7,IF(C2="Estevan Fernandez, Pablo",8,IF(C2="Fernandez Ruiz, Miguel Angel",9,IF(C2="Goded Merino, Gonzalo",10,IF(C2="Hernandez Borja, Luis Antonio",11,IF(C2="Illán Jimenez, Israel",12,IF(C2="Izquierdo Selma, Antonio",13,IF(C2="Luna medina, German",14,IF(C2="Merchan Casado, Francisco",15,IF(C2="Molina Ocaña, Javier",16,IF(C2="Moreno Fernandez, Virginia",17,IF(C2="Peña Sanz, Maria",18,IF(C2="Perez Lorenzo, Yolanda",19, IF(C2="Porras Prieto, Vanessa",20,IF(C2="Ramos Castro, Gonzalo",21,IF(C2="Rivero Ausucua, Victor",22,IF(C2="Rodriguez Pozo, Santiago",23,IF(C2="Salinas Rincon, Diego",24,IF(C2="Sanchez de la Rosa, Rafael",25,IF(C2="Sanchez Moñux, Gonzalo",26,IF(C2="Sanz Alonso, Jesus",27,IF(C2="Sanz Roncero, Jesus",28,IF(C2="Serrano Serrano, Vanessa",29,IF(C2="Torres Miguel, Ana Isabel",30,IF(C2="Yagüe Panadero, Agustin",31,IF(C2="Zamorano Martin, Antonio",32,0))))))))))))))))))))))))))))))))</f>
        <v>1</v>
      </c>
      <c r="C2" s="7" t="s">
        <v>15</v>
      </c>
      <c r="D2" s="6" t="s">
        <v>16</v>
      </c>
      <c r="E2" s="6" t="s">
        <v>57</v>
      </c>
      <c r="F2" s="6" t="s">
        <v>17</v>
      </c>
      <c r="G2" s="8">
        <v>3</v>
      </c>
      <c r="H2" s="8">
        <v>4</v>
      </c>
      <c r="I2" s="8">
        <v>30</v>
      </c>
      <c r="J2" s="8">
        <v>35</v>
      </c>
      <c r="K2" s="8">
        <v>14</v>
      </c>
      <c r="L2" s="8"/>
      <c r="M2" s="8">
        <v>20</v>
      </c>
      <c r="N2" s="8">
        <v>22</v>
      </c>
      <c r="O2" s="8">
        <v>80</v>
      </c>
      <c r="P2" s="8">
        <v>4</v>
      </c>
      <c r="Q2" s="9" t="s">
        <v>74</v>
      </c>
      <c r="R2" s="1" t="s">
        <v>79</v>
      </c>
      <c r="U2" t="b">
        <f>G1=IF(Q2="Yes",1,0)</f>
        <v>0</v>
      </c>
    </row>
    <row r="3" spans="1:21" ht="17" thickTop="1" thickBot="1" x14ac:dyDescent="0.25">
      <c r="A3" s="6">
        <v>2</v>
      </c>
      <c r="B3" s="6">
        <f t="shared" ref="B3:B66" si="0">IF(C3="Andrés Arroyo, Guillermo",1,IF(C3="Burgos Costalago, Mario",2,IF(C3="Cabello Lara, Luis",3,IF(C3="Calle Rodriguez, Juan Manuel",4,IF(C3="Crespo Romero, Oliver",5,IF(C3="Cruz Aguado, Mª Cristina",6,IF(C3="Cuesta Fernandez-Escandon, Ignacio de la",7,IF(C3="Estevan Fernandez, Pablo",8,IF(C3="Fernandez Ruiz, Miguel Angel",9,IF(C3="Goded Merino, Gonzalo",10,IF(C3="Hernandez Borja, Luis Antonio",11,IF(C3="Illán Jimenez, Israel",12,IF(C3="Izquierdo Selma, Antonio",13,IF(C3="Luna medina, German",14,IF(C3="Merchan Casado, Francisco",15,IF(C3="Molina Ocaña, Javier",16,IF(C3="Moreno Fernandez, Virginia",17,IF(C3="Peña Sanz, Maria",18,IF(C3="Perez Lorenzo, Yolanda",19, IF(C3="Porras Prieto, Vanessa",20,IF(C3="Ramos Castro, Gonzalo",21,IF(C3="Rivero Ausucua, Victor",22,IF(C3="Rodriguez Pozo, Santiago",23,IF(C3="Salinas Rincon, Diego",24,IF(C3="Sanchez de la Rosa, Rafael",25,IF(C3="Sanchez Moñux, Gonzalo",26,IF(C3="Sanz Alonso, Jesus",27,IF(C3="Sanz Roncero, Jesus",28,IF(C3="Serrano Serrano, Vanessa",29,IF(C3="Torres Miguel, Ana Isabel",30,IF(C3="Yagüe Panadero, Agustin",31,IF(C3="Zamorano Martin, Antonio",32,0))))))))))))))))))))))))))))))))</f>
        <v>1</v>
      </c>
      <c r="C3" s="7" t="s">
        <v>15</v>
      </c>
      <c r="D3" s="6" t="s">
        <v>18</v>
      </c>
      <c r="E3" s="6" t="s">
        <v>58</v>
      </c>
      <c r="F3" s="6" t="s">
        <v>19</v>
      </c>
      <c r="G3" s="8">
        <v>3</v>
      </c>
      <c r="H3" s="8">
        <v>4</v>
      </c>
      <c r="I3" s="8">
        <v>90</v>
      </c>
      <c r="J3" s="8">
        <v>40</v>
      </c>
      <c r="K3" s="8" t="s">
        <v>20</v>
      </c>
      <c r="L3" s="8">
        <v>4</v>
      </c>
      <c r="M3" s="8"/>
      <c r="N3" s="8" t="s">
        <v>20</v>
      </c>
      <c r="O3" s="8">
        <v>50</v>
      </c>
      <c r="P3" s="8">
        <v>2</v>
      </c>
      <c r="Q3" s="6" t="s">
        <v>74</v>
      </c>
      <c r="R3" s="1" t="s">
        <v>79</v>
      </c>
      <c r="U3">
        <f t="shared" ref="U3:U66" si="1">IF(Q3="Yes",1,0)</f>
        <v>1</v>
      </c>
    </row>
    <row r="4" spans="1:21" ht="17" thickTop="1" thickBot="1" x14ac:dyDescent="0.25">
      <c r="A4" s="6">
        <v>3</v>
      </c>
      <c r="B4" s="6">
        <f t="shared" si="0"/>
        <v>1</v>
      </c>
      <c r="C4" s="7" t="s">
        <v>15</v>
      </c>
      <c r="D4" s="6" t="s">
        <v>21</v>
      </c>
      <c r="E4" s="6" t="s">
        <v>59</v>
      </c>
      <c r="F4" s="6" t="s">
        <v>17</v>
      </c>
      <c r="G4" s="8">
        <v>3</v>
      </c>
      <c r="H4" s="8">
        <v>4</v>
      </c>
      <c r="I4" s="8">
        <v>78</v>
      </c>
      <c r="J4" s="8">
        <v>30</v>
      </c>
      <c r="K4" s="8">
        <v>10</v>
      </c>
      <c r="L4" s="8" t="s">
        <v>20</v>
      </c>
      <c r="M4" s="8" t="s">
        <v>20</v>
      </c>
      <c r="N4" s="8">
        <v>42</v>
      </c>
      <c r="O4" s="8">
        <v>80</v>
      </c>
      <c r="P4" s="8">
        <v>3</v>
      </c>
      <c r="Q4" s="6" t="s">
        <v>74</v>
      </c>
      <c r="R4" s="1" t="s">
        <v>79</v>
      </c>
      <c r="U4">
        <f t="shared" si="1"/>
        <v>1</v>
      </c>
    </row>
    <row r="5" spans="1:21" ht="17" thickTop="1" thickBot="1" x14ac:dyDescent="0.25">
      <c r="A5" s="6">
        <v>4</v>
      </c>
      <c r="B5" s="6">
        <f t="shared" si="0"/>
        <v>2</v>
      </c>
      <c r="C5" s="7" t="s">
        <v>22</v>
      </c>
      <c r="D5" s="6" t="s">
        <v>16</v>
      </c>
      <c r="E5" s="6" t="s">
        <v>58</v>
      </c>
      <c r="F5" s="6" t="s">
        <v>17</v>
      </c>
      <c r="G5" s="8">
        <v>3</v>
      </c>
      <c r="H5" s="8" t="s">
        <v>23</v>
      </c>
      <c r="I5" s="8">
        <v>154</v>
      </c>
      <c r="J5" s="8">
        <v>17</v>
      </c>
      <c r="K5" s="8" t="s">
        <v>20</v>
      </c>
      <c r="L5" s="8">
        <v>1</v>
      </c>
      <c r="M5" s="8"/>
      <c r="N5" s="8" t="s">
        <v>20</v>
      </c>
      <c r="O5" s="8">
        <v>70</v>
      </c>
      <c r="P5" s="8">
        <v>3</v>
      </c>
      <c r="Q5" s="6" t="s">
        <v>72</v>
      </c>
      <c r="R5" s="1" t="s">
        <v>81</v>
      </c>
      <c r="U5">
        <f t="shared" si="1"/>
        <v>0</v>
      </c>
    </row>
    <row r="6" spans="1:21" ht="17" thickTop="1" thickBot="1" x14ac:dyDescent="0.25">
      <c r="A6" s="6">
        <v>5</v>
      </c>
      <c r="B6" s="6">
        <f t="shared" si="0"/>
        <v>2</v>
      </c>
      <c r="C6" s="7" t="s">
        <v>22</v>
      </c>
      <c r="D6" s="6" t="s">
        <v>18</v>
      </c>
      <c r="E6" s="6" t="s">
        <v>59</v>
      </c>
      <c r="F6" s="6" t="s">
        <v>17</v>
      </c>
      <c r="G6" s="8">
        <v>3</v>
      </c>
      <c r="H6" s="8" t="s">
        <v>23</v>
      </c>
      <c r="I6" s="8">
        <v>112</v>
      </c>
      <c r="J6" s="8">
        <v>25</v>
      </c>
      <c r="K6" s="8">
        <v>25</v>
      </c>
      <c r="L6" s="8" t="s">
        <v>20</v>
      </c>
      <c r="M6" s="8" t="s">
        <v>20</v>
      </c>
      <c r="N6" s="8">
        <v>13</v>
      </c>
      <c r="O6" s="8">
        <v>80</v>
      </c>
      <c r="P6" s="8">
        <v>3</v>
      </c>
      <c r="Q6" s="6" t="s">
        <v>72</v>
      </c>
      <c r="R6" s="1" t="s">
        <v>81</v>
      </c>
      <c r="U6">
        <f t="shared" si="1"/>
        <v>0</v>
      </c>
    </row>
    <row r="7" spans="1:21" ht="17" thickTop="1" thickBot="1" x14ac:dyDescent="0.25">
      <c r="A7" s="6">
        <v>6</v>
      </c>
      <c r="B7" s="6">
        <f t="shared" si="0"/>
        <v>2</v>
      </c>
      <c r="C7" s="7" t="s">
        <v>22</v>
      </c>
      <c r="D7" s="6" t="s">
        <v>21</v>
      </c>
      <c r="E7" s="6" t="s">
        <v>57</v>
      </c>
      <c r="F7" s="6" t="s">
        <v>19</v>
      </c>
      <c r="G7" s="8">
        <v>3</v>
      </c>
      <c r="H7" s="8" t="s">
        <v>23</v>
      </c>
      <c r="I7" s="8">
        <v>70</v>
      </c>
      <c r="J7" s="8">
        <v>29</v>
      </c>
      <c r="K7" s="8">
        <v>8</v>
      </c>
      <c r="L7" s="8"/>
      <c r="M7" s="8">
        <v>11</v>
      </c>
      <c r="N7" s="8">
        <v>7</v>
      </c>
      <c r="O7" s="8"/>
      <c r="P7" s="8">
        <v>2</v>
      </c>
      <c r="Q7" s="6" t="s">
        <v>72</v>
      </c>
      <c r="R7" s="1" t="s">
        <v>81</v>
      </c>
      <c r="U7">
        <f t="shared" si="1"/>
        <v>0</v>
      </c>
    </row>
    <row r="8" spans="1:21" ht="17" thickTop="1" thickBot="1" x14ac:dyDescent="0.25">
      <c r="A8" s="6">
        <v>7</v>
      </c>
      <c r="B8" s="6">
        <f t="shared" si="0"/>
        <v>3</v>
      </c>
      <c r="C8" s="7" t="s">
        <v>24</v>
      </c>
      <c r="D8" s="6" t="s">
        <v>16</v>
      </c>
      <c r="E8" s="6" t="s">
        <v>58</v>
      </c>
      <c r="F8" s="6" t="s">
        <v>19</v>
      </c>
      <c r="G8" s="8" t="s">
        <v>23</v>
      </c>
      <c r="H8" s="8">
        <v>4</v>
      </c>
      <c r="I8" s="8">
        <v>180</v>
      </c>
      <c r="J8" s="8">
        <v>40</v>
      </c>
      <c r="K8" s="8" t="s">
        <v>20</v>
      </c>
      <c r="L8" s="8">
        <v>3</v>
      </c>
      <c r="M8" s="8"/>
      <c r="N8" s="8" t="s">
        <v>20</v>
      </c>
      <c r="O8" s="8">
        <v>75</v>
      </c>
      <c r="P8" s="8">
        <v>3</v>
      </c>
      <c r="Q8" s="6" t="s">
        <v>72</v>
      </c>
      <c r="R8" s="1" t="s">
        <v>81</v>
      </c>
      <c r="U8">
        <f t="shared" si="1"/>
        <v>0</v>
      </c>
    </row>
    <row r="9" spans="1:21" ht="17" thickTop="1" thickBot="1" x14ac:dyDescent="0.25">
      <c r="A9" s="6">
        <v>8</v>
      </c>
      <c r="B9" s="6">
        <f t="shared" si="0"/>
        <v>3</v>
      </c>
      <c r="C9" s="7" t="s">
        <v>24</v>
      </c>
      <c r="D9" s="6" t="s">
        <v>18</v>
      </c>
      <c r="E9" s="6" t="s">
        <v>59</v>
      </c>
      <c r="F9" s="6" t="s">
        <v>17</v>
      </c>
      <c r="G9" s="8" t="s">
        <v>23</v>
      </c>
      <c r="H9" s="8">
        <v>4</v>
      </c>
      <c r="I9" s="8">
        <v>125</v>
      </c>
      <c r="J9" s="8">
        <v>45</v>
      </c>
      <c r="K9" s="8">
        <v>20</v>
      </c>
      <c r="L9" s="8" t="s">
        <v>20</v>
      </c>
      <c r="M9" s="8" t="s">
        <v>20</v>
      </c>
      <c r="N9" s="8">
        <v>13</v>
      </c>
      <c r="O9" s="8">
        <v>90</v>
      </c>
      <c r="P9" s="8">
        <v>4</v>
      </c>
      <c r="Q9" s="6" t="s">
        <v>72</v>
      </c>
      <c r="R9" s="1" t="s">
        <v>81</v>
      </c>
      <c r="U9">
        <f t="shared" si="1"/>
        <v>0</v>
      </c>
    </row>
    <row r="10" spans="1:21" ht="17" thickTop="1" thickBot="1" x14ac:dyDescent="0.25">
      <c r="A10" s="6">
        <v>9</v>
      </c>
      <c r="B10" s="6">
        <f t="shared" si="0"/>
        <v>3</v>
      </c>
      <c r="C10" s="7" t="s">
        <v>24</v>
      </c>
      <c r="D10" s="6" t="s">
        <v>21</v>
      </c>
      <c r="E10" s="6" t="s">
        <v>57</v>
      </c>
      <c r="F10" s="6" t="s">
        <v>19</v>
      </c>
      <c r="G10" s="8" t="s">
        <v>23</v>
      </c>
      <c r="H10" s="8">
        <v>4</v>
      </c>
      <c r="I10" s="8">
        <v>70</v>
      </c>
      <c r="J10" s="8">
        <v>25</v>
      </c>
      <c r="K10" s="8">
        <v>30</v>
      </c>
      <c r="L10" s="8"/>
      <c r="M10" s="8">
        <v>15</v>
      </c>
      <c r="N10" s="8">
        <v>9</v>
      </c>
      <c r="O10" s="8">
        <v>95</v>
      </c>
      <c r="P10" s="8">
        <v>4</v>
      </c>
      <c r="Q10" s="6" t="s">
        <v>72</v>
      </c>
      <c r="R10" s="1" t="s">
        <v>81</v>
      </c>
      <c r="U10">
        <f t="shared" si="1"/>
        <v>0</v>
      </c>
    </row>
    <row r="11" spans="1:21" ht="17" thickTop="1" thickBot="1" x14ac:dyDescent="0.25">
      <c r="A11" s="6">
        <v>10</v>
      </c>
      <c r="B11" s="6">
        <f t="shared" si="0"/>
        <v>4</v>
      </c>
      <c r="C11" s="7" t="s">
        <v>25</v>
      </c>
      <c r="D11" s="6" t="s">
        <v>16</v>
      </c>
      <c r="E11" s="6" t="s">
        <v>57</v>
      </c>
      <c r="F11" s="6" t="s">
        <v>19</v>
      </c>
      <c r="G11" s="8">
        <v>4</v>
      </c>
      <c r="H11" s="8"/>
      <c r="I11" s="8">
        <v>60</v>
      </c>
      <c r="J11" s="8">
        <v>20</v>
      </c>
      <c r="K11" s="8">
        <v>22</v>
      </c>
      <c r="L11" s="8"/>
      <c r="M11" s="8">
        <v>23</v>
      </c>
      <c r="N11" s="8">
        <v>14</v>
      </c>
      <c r="O11" s="8">
        <v>90</v>
      </c>
      <c r="P11" s="8">
        <v>3</v>
      </c>
      <c r="Q11" s="6" t="s">
        <v>74</v>
      </c>
      <c r="R11" s="1" t="s">
        <v>79</v>
      </c>
      <c r="U11">
        <f t="shared" si="1"/>
        <v>1</v>
      </c>
    </row>
    <row r="12" spans="1:21" ht="17" thickTop="1" thickBot="1" x14ac:dyDescent="0.25">
      <c r="A12" s="6">
        <v>11</v>
      </c>
      <c r="B12" s="6">
        <f t="shared" si="0"/>
        <v>4</v>
      </c>
      <c r="C12" s="7" t="s">
        <v>25</v>
      </c>
      <c r="D12" s="6" t="s">
        <v>18</v>
      </c>
      <c r="E12" s="6" t="s">
        <v>58</v>
      </c>
      <c r="F12" s="6" t="s">
        <v>19</v>
      </c>
      <c r="G12" s="8">
        <v>4</v>
      </c>
      <c r="H12" s="8"/>
      <c r="I12" s="8">
        <v>150</v>
      </c>
      <c r="J12" s="8">
        <v>30</v>
      </c>
      <c r="K12" s="8" t="s">
        <v>20</v>
      </c>
      <c r="L12" s="8">
        <v>5</v>
      </c>
      <c r="M12" s="8"/>
      <c r="N12" s="8" t="s">
        <v>20</v>
      </c>
      <c r="O12" s="8">
        <v>60</v>
      </c>
      <c r="P12" s="8">
        <v>2</v>
      </c>
      <c r="Q12" s="6" t="s">
        <v>74</v>
      </c>
      <c r="R12" s="1" t="s">
        <v>79</v>
      </c>
      <c r="U12">
        <f t="shared" si="1"/>
        <v>1</v>
      </c>
    </row>
    <row r="13" spans="1:21" ht="17" thickTop="1" thickBot="1" x14ac:dyDescent="0.25">
      <c r="A13" s="6">
        <v>12</v>
      </c>
      <c r="B13" s="6">
        <f t="shared" si="0"/>
        <v>4</v>
      </c>
      <c r="C13" s="7" t="s">
        <v>25</v>
      </c>
      <c r="D13" s="6" t="s">
        <v>21</v>
      </c>
      <c r="E13" s="6" t="s">
        <v>59</v>
      </c>
      <c r="F13" s="6" t="s">
        <v>17</v>
      </c>
      <c r="G13" s="8">
        <v>4</v>
      </c>
      <c r="H13" s="8"/>
      <c r="I13" s="8">
        <v>90</v>
      </c>
      <c r="J13" s="8"/>
      <c r="K13" s="8"/>
      <c r="L13" s="8" t="s">
        <v>20</v>
      </c>
      <c r="M13" s="8" t="s">
        <v>20</v>
      </c>
      <c r="N13" s="8">
        <v>22</v>
      </c>
      <c r="O13" s="8"/>
      <c r="P13" s="8">
        <v>3</v>
      </c>
      <c r="Q13" s="6" t="s">
        <v>74</v>
      </c>
      <c r="R13" s="1" t="s">
        <v>79</v>
      </c>
      <c r="U13">
        <f t="shared" si="1"/>
        <v>1</v>
      </c>
    </row>
    <row r="14" spans="1:21" ht="17" thickTop="1" thickBot="1" x14ac:dyDescent="0.25">
      <c r="A14" s="6">
        <v>13</v>
      </c>
      <c r="B14" s="6">
        <f t="shared" si="0"/>
        <v>5</v>
      </c>
      <c r="C14" s="7" t="s">
        <v>26</v>
      </c>
      <c r="D14" s="6" t="s">
        <v>16</v>
      </c>
      <c r="E14" s="6" t="s">
        <v>57</v>
      </c>
      <c r="F14" s="6" t="s">
        <v>19</v>
      </c>
      <c r="G14" s="8">
        <v>2</v>
      </c>
      <c r="H14" s="8"/>
      <c r="I14" s="8">
        <v>75</v>
      </c>
      <c r="J14" s="8">
        <v>20</v>
      </c>
      <c r="K14" s="8">
        <v>25</v>
      </c>
      <c r="L14" s="8"/>
      <c r="M14" s="8">
        <v>22</v>
      </c>
      <c r="N14" s="8">
        <v>15</v>
      </c>
      <c r="O14" s="8">
        <v>70</v>
      </c>
      <c r="P14" s="8">
        <v>3</v>
      </c>
      <c r="Q14" s="6" t="s">
        <v>74</v>
      </c>
      <c r="R14" s="1" t="s">
        <v>80</v>
      </c>
      <c r="U14">
        <f t="shared" si="1"/>
        <v>1</v>
      </c>
    </row>
    <row r="15" spans="1:21" ht="17" thickTop="1" thickBot="1" x14ac:dyDescent="0.25">
      <c r="A15" s="6">
        <v>14</v>
      </c>
      <c r="B15" s="6">
        <f t="shared" si="0"/>
        <v>5</v>
      </c>
      <c r="C15" s="7" t="s">
        <v>26</v>
      </c>
      <c r="D15" s="6" t="s">
        <v>18</v>
      </c>
      <c r="E15" s="6" t="s">
        <v>59</v>
      </c>
      <c r="F15" s="6" t="s">
        <v>17</v>
      </c>
      <c r="G15" s="8">
        <v>2</v>
      </c>
      <c r="H15" s="8"/>
      <c r="I15" s="8">
        <v>95</v>
      </c>
      <c r="J15" s="8">
        <v>35</v>
      </c>
      <c r="K15" s="8">
        <v>20</v>
      </c>
      <c r="L15" s="8" t="s">
        <v>20</v>
      </c>
      <c r="M15" s="8" t="s">
        <v>20</v>
      </c>
      <c r="N15" s="8">
        <v>4</v>
      </c>
      <c r="O15" s="8">
        <v>70</v>
      </c>
      <c r="P15" s="8">
        <v>3</v>
      </c>
      <c r="Q15" s="6" t="s">
        <v>74</v>
      </c>
      <c r="R15" s="1" t="s">
        <v>80</v>
      </c>
      <c r="U15">
        <f t="shared" si="1"/>
        <v>1</v>
      </c>
    </row>
    <row r="16" spans="1:21" ht="17" thickTop="1" thickBot="1" x14ac:dyDescent="0.25">
      <c r="A16" s="6">
        <v>15</v>
      </c>
      <c r="B16" s="6">
        <f t="shared" si="0"/>
        <v>5</v>
      </c>
      <c r="C16" s="7" t="s">
        <v>26</v>
      </c>
      <c r="D16" s="6" t="s">
        <v>21</v>
      </c>
      <c r="E16" s="6" t="s">
        <v>58</v>
      </c>
      <c r="F16" s="6" t="s">
        <v>17</v>
      </c>
      <c r="G16" s="8">
        <v>2</v>
      </c>
      <c r="H16" s="8"/>
      <c r="I16" s="8">
        <v>80</v>
      </c>
      <c r="J16" s="8">
        <v>30</v>
      </c>
      <c r="K16" s="8" t="s">
        <v>20</v>
      </c>
      <c r="L16" s="8"/>
      <c r="M16" s="8"/>
      <c r="N16" s="8" t="s">
        <v>20</v>
      </c>
      <c r="O16" s="8">
        <v>60</v>
      </c>
      <c r="P16" s="8">
        <v>3</v>
      </c>
      <c r="Q16" s="6" t="s">
        <v>74</v>
      </c>
      <c r="R16" s="1" t="s">
        <v>80</v>
      </c>
      <c r="U16">
        <f t="shared" si="1"/>
        <v>1</v>
      </c>
    </row>
    <row r="17" spans="1:21" ht="17" thickTop="1" thickBot="1" x14ac:dyDescent="0.25">
      <c r="A17" s="6">
        <v>16</v>
      </c>
      <c r="B17" s="6">
        <f t="shared" si="0"/>
        <v>6</v>
      </c>
      <c r="C17" s="7" t="s">
        <v>27</v>
      </c>
      <c r="D17" s="6" t="s">
        <v>16</v>
      </c>
      <c r="E17" s="6" t="s">
        <v>57</v>
      </c>
      <c r="F17" s="6" t="s">
        <v>17</v>
      </c>
      <c r="G17" s="8">
        <v>3</v>
      </c>
      <c r="H17" s="8">
        <v>3</v>
      </c>
      <c r="I17" s="8">
        <v>25</v>
      </c>
      <c r="J17" s="8">
        <v>50</v>
      </c>
      <c r="K17" s="8">
        <v>35</v>
      </c>
      <c r="L17" s="8"/>
      <c r="M17" s="8">
        <v>12</v>
      </c>
      <c r="N17" s="8">
        <v>35</v>
      </c>
      <c r="O17" s="8">
        <v>90</v>
      </c>
      <c r="P17" s="8">
        <v>3</v>
      </c>
      <c r="Q17" s="6" t="s">
        <v>72</v>
      </c>
      <c r="R17" s="1" t="s">
        <v>79</v>
      </c>
      <c r="U17">
        <f t="shared" si="1"/>
        <v>0</v>
      </c>
    </row>
    <row r="18" spans="1:21" ht="17" thickTop="1" thickBot="1" x14ac:dyDescent="0.25">
      <c r="A18" s="6">
        <v>17</v>
      </c>
      <c r="B18" s="6">
        <f t="shared" si="0"/>
        <v>6</v>
      </c>
      <c r="C18" s="7" t="s">
        <v>27</v>
      </c>
      <c r="D18" s="6" t="s">
        <v>18</v>
      </c>
      <c r="E18" s="6" t="s">
        <v>58</v>
      </c>
      <c r="F18" s="6" t="s">
        <v>17</v>
      </c>
      <c r="G18" s="8">
        <v>3</v>
      </c>
      <c r="H18" s="8">
        <v>3</v>
      </c>
      <c r="I18" s="8">
        <v>145</v>
      </c>
      <c r="J18" s="8">
        <v>22</v>
      </c>
      <c r="K18" s="8" t="s">
        <v>20</v>
      </c>
      <c r="L18" s="10" t="s">
        <v>28</v>
      </c>
      <c r="M18" s="10"/>
      <c r="N18" s="8" t="s">
        <v>20</v>
      </c>
      <c r="O18" s="8">
        <v>60</v>
      </c>
      <c r="P18" s="8">
        <v>2</v>
      </c>
      <c r="Q18" s="6" t="s">
        <v>72</v>
      </c>
      <c r="R18" s="1" t="s">
        <v>79</v>
      </c>
      <c r="U18">
        <f t="shared" si="1"/>
        <v>0</v>
      </c>
    </row>
    <row r="19" spans="1:21" ht="17" thickTop="1" thickBot="1" x14ac:dyDescent="0.25">
      <c r="A19" s="6">
        <v>18</v>
      </c>
      <c r="B19" s="6">
        <f t="shared" si="0"/>
        <v>6</v>
      </c>
      <c r="C19" s="7" t="s">
        <v>27</v>
      </c>
      <c r="D19" s="6" t="s">
        <v>21</v>
      </c>
      <c r="E19" s="6" t="s">
        <v>59</v>
      </c>
      <c r="F19" s="6" t="s">
        <v>19</v>
      </c>
      <c r="G19" s="8">
        <v>3</v>
      </c>
      <c r="H19" s="8">
        <v>3</v>
      </c>
      <c r="I19" s="8">
        <v>95</v>
      </c>
      <c r="J19" s="8">
        <v>50</v>
      </c>
      <c r="K19" s="8">
        <v>10</v>
      </c>
      <c r="L19" s="8" t="s">
        <v>20</v>
      </c>
      <c r="M19" s="8" t="s">
        <v>20</v>
      </c>
      <c r="N19" s="8">
        <v>28</v>
      </c>
      <c r="O19" s="8">
        <v>82</v>
      </c>
      <c r="P19" s="8">
        <v>3</v>
      </c>
      <c r="Q19" s="6" t="s">
        <v>72</v>
      </c>
      <c r="R19" s="1" t="s">
        <v>79</v>
      </c>
      <c r="U19">
        <f t="shared" si="1"/>
        <v>0</v>
      </c>
    </row>
    <row r="20" spans="1:21" ht="17" thickTop="1" thickBot="1" x14ac:dyDescent="0.25">
      <c r="A20" s="6">
        <v>19</v>
      </c>
      <c r="B20" s="6">
        <f t="shared" si="0"/>
        <v>7</v>
      </c>
      <c r="C20" s="11" t="s">
        <v>29</v>
      </c>
      <c r="D20" s="9" t="s">
        <v>16</v>
      </c>
      <c r="E20" s="9" t="s">
        <v>59</v>
      </c>
      <c r="F20" s="9"/>
      <c r="G20" s="12">
        <v>3</v>
      </c>
      <c r="H20" s="12">
        <v>3</v>
      </c>
      <c r="I20" s="12"/>
      <c r="J20" s="12"/>
      <c r="K20" s="12"/>
      <c r="L20" s="12"/>
      <c r="M20" s="12"/>
      <c r="N20" s="12"/>
      <c r="O20" s="12"/>
      <c r="P20" s="12"/>
      <c r="Q20" s="9" t="s">
        <v>72</v>
      </c>
      <c r="R20" s="1" t="s">
        <v>82</v>
      </c>
      <c r="U20">
        <f t="shared" si="1"/>
        <v>0</v>
      </c>
    </row>
    <row r="21" spans="1:21" ht="17" thickTop="1" thickBot="1" x14ac:dyDescent="0.25">
      <c r="A21" s="6">
        <v>20</v>
      </c>
      <c r="B21" s="6">
        <f t="shared" si="0"/>
        <v>7</v>
      </c>
      <c r="C21" s="7" t="s">
        <v>29</v>
      </c>
      <c r="D21" s="6" t="s">
        <v>18</v>
      </c>
      <c r="E21" s="6" t="s">
        <v>57</v>
      </c>
      <c r="F21" s="6" t="s">
        <v>19</v>
      </c>
      <c r="G21" s="8">
        <v>3</v>
      </c>
      <c r="H21" s="8">
        <v>3</v>
      </c>
      <c r="I21" s="8">
        <v>87</v>
      </c>
      <c r="J21" s="8">
        <v>45</v>
      </c>
      <c r="K21" s="8">
        <v>16</v>
      </c>
      <c r="L21" s="8"/>
      <c r="M21" s="8">
        <v>15</v>
      </c>
      <c r="N21" s="8">
        <v>23</v>
      </c>
      <c r="O21" s="8">
        <v>70</v>
      </c>
      <c r="P21" s="8">
        <v>2</v>
      </c>
      <c r="Q21" s="6" t="s">
        <v>72</v>
      </c>
      <c r="R21" s="1" t="s">
        <v>82</v>
      </c>
      <c r="U21">
        <f t="shared" si="1"/>
        <v>0</v>
      </c>
    </row>
    <row r="22" spans="1:21" ht="17" thickTop="1" thickBot="1" x14ac:dyDescent="0.25">
      <c r="A22" s="6">
        <v>21</v>
      </c>
      <c r="B22" s="6">
        <f t="shared" si="0"/>
        <v>7</v>
      </c>
      <c r="C22" s="7" t="s">
        <v>29</v>
      </c>
      <c r="D22" s="6" t="s">
        <v>21</v>
      </c>
      <c r="E22" s="6" t="s">
        <v>58</v>
      </c>
      <c r="F22" s="6" t="s">
        <v>19</v>
      </c>
      <c r="G22" s="8">
        <v>3</v>
      </c>
      <c r="H22" s="8">
        <v>3</v>
      </c>
      <c r="I22" s="8">
        <v>45</v>
      </c>
      <c r="J22" s="8">
        <v>33</v>
      </c>
      <c r="K22" s="8" t="s">
        <v>20</v>
      </c>
      <c r="L22" s="8">
        <v>8</v>
      </c>
      <c r="M22" s="8"/>
      <c r="N22" s="8" t="s">
        <v>20</v>
      </c>
      <c r="O22" s="8">
        <v>90</v>
      </c>
      <c r="P22" s="8">
        <v>4</v>
      </c>
      <c r="Q22" s="6" t="s">
        <v>72</v>
      </c>
      <c r="R22" s="1" t="s">
        <v>82</v>
      </c>
      <c r="U22">
        <f t="shared" si="1"/>
        <v>0</v>
      </c>
    </row>
    <row r="23" spans="1:21" ht="17" thickTop="1" thickBot="1" x14ac:dyDescent="0.25">
      <c r="A23" s="6">
        <v>22</v>
      </c>
      <c r="B23" s="6">
        <f t="shared" si="0"/>
        <v>8</v>
      </c>
      <c r="C23" s="7" t="s">
        <v>30</v>
      </c>
      <c r="D23" s="6" t="s">
        <v>16</v>
      </c>
      <c r="E23" s="6" t="s">
        <v>59</v>
      </c>
      <c r="F23" s="6" t="s">
        <v>19</v>
      </c>
      <c r="G23" s="8">
        <v>3</v>
      </c>
      <c r="H23" s="8">
        <v>7</v>
      </c>
      <c r="I23" s="8">
        <v>64</v>
      </c>
      <c r="J23" s="8">
        <v>34</v>
      </c>
      <c r="K23" s="8">
        <v>23</v>
      </c>
      <c r="L23" s="8" t="s">
        <v>20</v>
      </c>
      <c r="M23" s="8" t="s">
        <v>20</v>
      </c>
      <c r="N23" s="8">
        <v>26</v>
      </c>
      <c r="O23" s="8">
        <v>90</v>
      </c>
      <c r="P23" s="8">
        <v>3</v>
      </c>
      <c r="Q23" s="6" t="s">
        <v>72</v>
      </c>
      <c r="R23" s="1" t="s">
        <v>82</v>
      </c>
      <c r="U23">
        <f t="shared" si="1"/>
        <v>0</v>
      </c>
    </row>
    <row r="24" spans="1:21" ht="17" thickTop="1" thickBot="1" x14ac:dyDescent="0.25">
      <c r="A24" s="6">
        <v>23</v>
      </c>
      <c r="B24" s="6">
        <f t="shared" si="0"/>
        <v>8</v>
      </c>
      <c r="C24" s="7" t="s">
        <v>30</v>
      </c>
      <c r="D24" s="6" t="s">
        <v>18</v>
      </c>
      <c r="E24" s="6" t="s">
        <v>57</v>
      </c>
      <c r="F24" s="6" t="s">
        <v>17</v>
      </c>
      <c r="G24" s="8">
        <v>3</v>
      </c>
      <c r="H24" s="8">
        <v>7</v>
      </c>
      <c r="I24" s="8">
        <v>30</v>
      </c>
      <c r="J24" s="8">
        <v>30</v>
      </c>
      <c r="K24" s="8">
        <v>5</v>
      </c>
      <c r="L24" s="8"/>
      <c r="M24" s="8">
        <v>14</v>
      </c>
      <c r="N24" s="8">
        <v>14</v>
      </c>
      <c r="O24" s="8">
        <v>80</v>
      </c>
      <c r="P24" s="8">
        <v>3</v>
      </c>
      <c r="Q24" s="6" t="s">
        <v>72</v>
      </c>
      <c r="R24" s="1" t="s">
        <v>82</v>
      </c>
      <c r="U24">
        <f t="shared" si="1"/>
        <v>0</v>
      </c>
    </row>
    <row r="25" spans="1:21" ht="17" thickTop="1" thickBot="1" x14ac:dyDescent="0.25">
      <c r="A25" s="6">
        <v>24</v>
      </c>
      <c r="B25" s="6">
        <f t="shared" si="0"/>
        <v>8</v>
      </c>
      <c r="C25" s="7" t="s">
        <v>30</v>
      </c>
      <c r="D25" s="6" t="s">
        <v>21</v>
      </c>
      <c r="E25" s="6" t="s">
        <v>58</v>
      </c>
      <c r="F25" s="6" t="s">
        <v>19</v>
      </c>
      <c r="G25" s="8">
        <v>3</v>
      </c>
      <c r="H25" s="8">
        <v>7</v>
      </c>
      <c r="I25" s="8">
        <v>75</v>
      </c>
      <c r="J25" s="8">
        <v>25</v>
      </c>
      <c r="K25" s="8" t="s">
        <v>20</v>
      </c>
      <c r="L25" s="8">
        <v>2</v>
      </c>
      <c r="M25" s="8"/>
      <c r="N25" s="8" t="s">
        <v>20</v>
      </c>
      <c r="O25" s="8">
        <v>80</v>
      </c>
      <c r="P25" s="8">
        <v>3</v>
      </c>
      <c r="Q25" s="6" t="s">
        <v>72</v>
      </c>
      <c r="R25" s="1" t="s">
        <v>82</v>
      </c>
      <c r="U25">
        <f t="shared" si="1"/>
        <v>0</v>
      </c>
    </row>
    <row r="26" spans="1:21" ht="17" thickTop="1" thickBot="1" x14ac:dyDescent="0.25">
      <c r="A26" s="6">
        <v>25</v>
      </c>
      <c r="B26" s="6">
        <f t="shared" si="0"/>
        <v>9</v>
      </c>
      <c r="C26" s="7" t="s">
        <v>31</v>
      </c>
      <c r="D26" s="6" t="s">
        <v>16</v>
      </c>
      <c r="E26" s="6" t="s">
        <v>59</v>
      </c>
      <c r="F26" s="6" t="s">
        <v>19</v>
      </c>
      <c r="G26" s="8">
        <v>3</v>
      </c>
      <c r="H26" s="8"/>
      <c r="I26" s="8">
        <v>100</v>
      </c>
      <c r="J26" s="8">
        <v>55</v>
      </c>
      <c r="K26" s="8">
        <v>15</v>
      </c>
      <c r="L26" s="8" t="s">
        <v>20</v>
      </c>
      <c r="M26" s="8" t="s">
        <v>20</v>
      </c>
      <c r="N26" s="8">
        <v>27</v>
      </c>
      <c r="O26" s="8">
        <v>90</v>
      </c>
      <c r="P26" s="8">
        <v>2</v>
      </c>
      <c r="Q26" s="6" t="s">
        <v>74</v>
      </c>
      <c r="R26" s="1" t="s">
        <v>82</v>
      </c>
      <c r="U26">
        <f t="shared" si="1"/>
        <v>1</v>
      </c>
    </row>
    <row r="27" spans="1:21" ht="17" thickTop="1" thickBot="1" x14ac:dyDescent="0.25">
      <c r="A27" s="6">
        <v>26</v>
      </c>
      <c r="B27" s="6">
        <f t="shared" si="0"/>
        <v>9</v>
      </c>
      <c r="C27" s="7" t="s">
        <v>31</v>
      </c>
      <c r="D27" s="6" t="s">
        <v>18</v>
      </c>
      <c r="E27" s="6" t="s">
        <v>57</v>
      </c>
      <c r="F27" s="6" t="s">
        <v>17</v>
      </c>
      <c r="G27" s="8">
        <v>3</v>
      </c>
      <c r="H27" s="8"/>
      <c r="I27" s="8">
        <v>90</v>
      </c>
      <c r="J27" s="8">
        <v>55</v>
      </c>
      <c r="K27" s="8">
        <v>15</v>
      </c>
      <c r="L27" s="8"/>
      <c r="M27" s="8">
        <v>13</v>
      </c>
      <c r="N27" s="8">
        <v>15</v>
      </c>
      <c r="O27" s="8">
        <v>85</v>
      </c>
      <c r="P27" s="8">
        <v>2</v>
      </c>
      <c r="Q27" s="6" t="s">
        <v>74</v>
      </c>
      <c r="R27" s="1" t="s">
        <v>82</v>
      </c>
      <c r="U27">
        <f t="shared" si="1"/>
        <v>1</v>
      </c>
    </row>
    <row r="28" spans="1:21" ht="17" thickTop="1" thickBot="1" x14ac:dyDescent="0.25">
      <c r="A28" s="6">
        <v>27</v>
      </c>
      <c r="B28" s="6">
        <f t="shared" si="0"/>
        <v>9</v>
      </c>
      <c r="C28" s="7" t="s">
        <v>31</v>
      </c>
      <c r="D28" s="6" t="s">
        <v>21</v>
      </c>
      <c r="E28" s="6" t="s">
        <v>58</v>
      </c>
      <c r="F28" s="6" t="s">
        <v>17</v>
      </c>
      <c r="G28" s="8">
        <v>3</v>
      </c>
      <c r="H28" s="8"/>
      <c r="I28" s="8">
        <v>165</v>
      </c>
      <c r="J28" s="8">
        <v>30</v>
      </c>
      <c r="K28" s="8" t="s">
        <v>20</v>
      </c>
      <c r="L28" s="8">
        <v>2</v>
      </c>
      <c r="M28" s="8"/>
      <c r="N28" s="8" t="s">
        <v>20</v>
      </c>
      <c r="O28" s="8">
        <v>70</v>
      </c>
      <c r="P28" s="8">
        <v>2</v>
      </c>
      <c r="Q28" s="6" t="s">
        <v>74</v>
      </c>
      <c r="R28" s="1" t="s">
        <v>82</v>
      </c>
      <c r="U28">
        <f t="shared" si="1"/>
        <v>1</v>
      </c>
    </row>
    <row r="29" spans="1:21" ht="17" thickTop="1" thickBot="1" x14ac:dyDescent="0.25">
      <c r="A29" s="6">
        <v>28</v>
      </c>
      <c r="B29" s="6">
        <f t="shared" si="0"/>
        <v>10</v>
      </c>
      <c r="C29" s="7" t="s">
        <v>32</v>
      </c>
      <c r="D29" s="6" t="s">
        <v>16</v>
      </c>
      <c r="E29" s="6" t="s">
        <v>58</v>
      </c>
      <c r="F29" s="6" t="s">
        <v>17</v>
      </c>
      <c r="G29" s="8">
        <v>3</v>
      </c>
      <c r="H29" s="8">
        <v>5</v>
      </c>
      <c r="I29" s="8">
        <v>102</v>
      </c>
      <c r="J29" s="8">
        <v>31</v>
      </c>
      <c r="K29" s="8" t="s">
        <v>20</v>
      </c>
      <c r="L29" s="8">
        <v>2</v>
      </c>
      <c r="M29" s="8"/>
      <c r="N29" s="8" t="s">
        <v>20</v>
      </c>
      <c r="O29" s="8" t="s">
        <v>56</v>
      </c>
      <c r="P29" s="8">
        <v>2</v>
      </c>
      <c r="Q29" s="6" t="s">
        <v>72</v>
      </c>
      <c r="R29" s="1" t="s">
        <v>81</v>
      </c>
      <c r="U29">
        <f t="shared" si="1"/>
        <v>0</v>
      </c>
    </row>
    <row r="30" spans="1:21" ht="17" thickTop="1" thickBot="1" x14ac:dyDescent="0.25">
      <c r="A30" s="6">
        <v>29</v>
      </c>
      <c r="B30" s="6">
        <f t="shared" si="0"/>
        <v>10</v>
      </c>
      <c r="C30" s="7" t="s">
        <v>32</v>
      </c>
      <c r="D30" s="6" t="s">
        <v>18</v>
      </c>
      <c r="E30" s="6" t="s">
        <v>59</v>
      </c>
      <c r="F30" s="6" t="s">
        <v>17</v>
      </c>
      <c r="G30" s="8">
        <v>3</v>
      </c>
      <c r="H30" s="8">
        <v>5</v>
      </c>
      <c r="I30" s="8">
        <v>99</v>
      </c>
      <c r="J30" s="8">
        <v>12</v>
      </c>
      <c r="K30" s="8">
        <v>6</v>
      </c>
      <c r="L30" s="8" t="s">
        <v>20</v>
      </c>
      <c r="M30" s="8" t="s">
        <v>20</v>
      </c>
      <c r="N30" s="8">
        <v>4</v>
      </c>
      <c r="O30" s="8">
        <v>80</v>
      </c>
      <c r="P30" s="8">
        <v>3</v>
      </c>
      <c r="Q30" s="6" t="s">
        <v>72</v>
      </c>
      <c r="R30" s="1" t="s">
        <v>81</v>
      </c>
      <c r="U30">
        <f t="shared" si="1"/>
        <v>0</v>
      </c>
    </row>
    <row r="31" spans="1:21" ht="17" thickTop="1" thickBot="1" x14ac:dyDescent="0.25">
      <c r="A31" s="6">
        <v>30</v>
      </c>
      <c r="B31" s="6">
        <f t="shared" si="0"/>
        <v>10</v>
      </c>
      <c r="C31" s="13" t="s">
        <v>32</v>
      </c>
      <c r="D31" s="6" t="s">
        <v>21</v>
      </c>
      <c r="E31" s="6" t="s">
        <v>57</v>
      </c>
      <c r="F31" s="6" t="s">
        <v>17</v>
      </c>
      <c r="G31" s="8">
        <v>3</v>
      </c>
      <c r="H31" s="8">
        <v>5</v>
      </c>
      <c r="I31" s="8">
        <v>82</v>
      </c>
      <c r="J31" s="8">
        <v>9</v>
      </c>
      <c r="K31" s="8">
        <v>47</v>
      </c>
      <c r="L31" s="8"/>
      <c r="M31" s="8">
        <v>10</v>
      </c>
      <c r="N31" s="8">
        <v>9</v>
      </c>
      <c r="O31" s="8">
        <v>100</v>
      </c>
      <c r="P31" s="8">
        <v>4</v>
      </c>
      <c r="Q31" s="6" t="s">
        <v>72</v>
      </c>
      <c r="R31" s="1" t="s">
        <v>81</v>
      </c>
      <c r="U31">
        <f t="shared" si="1"/>
        <v>0</v>
      </c>
    </row>
    <row r="32" spans="1:21" ht="17" thickTop="1" thickBot="1" x14ac:dyDescent="0.25">
      <c r="A32" s="6">
        <v>31</v>
      </c>
      <c r="B32" s="6">
        <f t="shared" si="0"/>
        <v>11</v>
      </c>
      <c r="C32" s="7" t="s">
        <v>33</v>
      </c>
      <c r="D32" s="6" t="s">
        <v>16</v>
      </c>
      <c r="E32" s="6" t="s">
        <v>57</v>
      </c>
      <c r="F32" s="6" t="s">
        <v>17</v>
      </c>
      <c r="G32" s="8">
        <v>3</v>
      </c>
      <c r="H32" s="8"/>
      <c r="I32" s="8">
        <v>75</v>
      </c>
      <c r="J32" s="8">
        <v>10</v>
      </c>
      <c r="K32" s="8">
        <v>15</v>
      </c>
      <c r="L32" s="8"/>
      <c r="M32" s="8">
        <v>30</v>
      </c>
      <c r="N32" s="8">
        <v>21</v>
      </c>
      <c r="O32" s="8">
        <v>70</v>
      </c>
      <c r="P32" s="8">
        <v>3</v>
      </c>
      <c r="Q32" s="6" t="s">
        <v>74</v>
      </c>
      <c r="R32" s="1" t="s">
        <v>80</v>
      </c>
      <c r="U32">
        <f t="shared" si="1"/>
        <v>1</v>
      </c>
    </row>
    <row r="33" spans="1:21" ht="17" thickTop="1" thickBot="1" x14ac:dyDescent="0.25">
      <c r="A33" s="6">
        <v>32</v>
      </c>
      <c r="B33" s="6">
        <f t="shared" si="0"/>
        <v>11</v>
      </c>
      <c r="C33" s="7" t="s">
        <v>33</v>
      </c>
      <c r="D33" s="6" t="s">
        <v>18</v>
      </c>
      <c r="E33" s="6" t="s">
        <v>59</v>
      </c>
      <c r="F33" s="6" t="s">
        <v>19</v>
      </c>
      <c r="G33" s="8">
        <v>3</v>
      </c>
      <c r="H33" s="8"/>
      <c r="I33" s="8">
        <v>90</v>
      </c>
      <c r="J33" s="8">
        <v>7</v>
      </c>
      <c r="K33" s="8">
        <v>20</v>
      </c>
      <c r="L33" s="8" t="s">
        <v>20</v>
      </c>
      <c r="M33" s="8" t="s">
        <v>20</v>
      </c>
      <c r="N33" s="8">
        <v>17</v>
      </c>
      <c r="O33" s="8">
        <v>70</v>
      </c>
      <c r="P33" s="8">
        <v>3</v>
      </c>
      <c r="Q33" s="6" t="s">
        <v>74</v>
      </c>
      <c r="R33" s="1" t="s">
        <v>80</v>
      </c>
      <c r="U33">
        <f t="shared" si="1"/>
        <v>1</v>
      </c>
    </row>
    <row r="34" spans="1:21" ht="17" thickTop="1" thickBot="1" x14ac:dyDescent="0.25">
      <c r="A34" s="6">
        <v>33</v>
      </c>
      <c r="B34" s="6">
        <f t="shared" si="0"/>
        <v>11</v>
      </c>
      <c r="C34" s="7" t="s">
        <v>33</v>
      </c>
      <c r="D34" s="6" t="s">
        <v>21</v>
      </c>
      <c r="E34" s="6" t="s">
        <v>58</v>
      </c>
      <c r="F34" s="6" t="s">
        <v>19</v>
      </c>
      <c r="G34" s="8">
        <v>3</v>
      </c>
      <c r="H34" s="8"/>
      <c r="I34" s="8">
        <v>70</v>
      </c>
      <c r="J34" s="8">
        <v>50</v>
      </c>
      <c r="K34" s="8" t="s">
        <v>20</v>
      </c>
      <c r="L34" s="8">
        <v>3</v>
      </c>
      <c r="M34" s="8"/>
      <c r="N34" s="8" t="s">
        <v>20</v>
      </c>
      <c r="O34" s="8">
        <v>30</v>
      </c>
      <c r="P34" s="8">
        <v>2</v>
      </c>
      <c r="Q34" s="6" t="s">
        <v>74</v>
      </c>
      <c r="R34" s="1" t="s">
        <v>80</v>
      </c>
      <c r="U34">
        <f t="shared" si="1"/>
        <v>1</v>
      </c>
    </row>
    <row r="35" spans="1:21" ht="17" thickTop="1" thickBot="1" x14ac:dyDescent="0.25">
      <c r="A35" s="6">
        <v>34</v>
      </c>
      <c r="B35" s="6">
        <f t="shared" si="0"/>
        <v>12</v>
      </c>
      <c r="C35" s="7" t="s">
        <v>34</v>
      </c>
      <c r="D35" s="6" t="s">
        <v>16</v>
      </c>
      <c r="E35" s="6" t="s">
        <v>59</v>
      </c>
      <c r="F35" s="6" t="s">
        <v>19</v>
      </c>
      <c r="G35" s="8">
        <v>5</v>
      </c>
      <c r="H35" s="8">
        <v>6</v>
      </c>
      <c r="I35" s="8">
        <v>84</v>
      </c>
      <c r="J35" s="8">
        <v>35</v>
      </c>
      <c r="K35" s="8">
        <v>11</v>
      </c>
      <c r="L35" s="8" t="s">
        <v>20</v>
      </c>
      <c r="M35" s="8" t="s">
        <v>20</v>
      </c>
      <c r="N35" s="8">
        <v>33</v>
      </c>
      <c r="O35" s="8">
        <v>90</v>
      </c>
      <c r="P35" s="8">
        <v>4</v>
      </c>
      <c r="Q35" s="6" t="s">
        <v>72</v>
      </c>
      <c r="R35" s="1" t="s">
        <v>83</v>
      </c>
      <c r="U35">
        <f t="shared" si="1"/>
        <v>0</v>
      </c>
    </row>
    <row r="36" spans="1:21" ht="17" thickTop="1" thickBot="1" x14ac:dyDescent="0.25">
      <c r="A36" s="6">
        <v>35</v>
      </c>
      <c r="B36" s="6">
        <f t="shared" si="0"/>
        <v>12</v>
      </c>
      <c r="C36" s="14" t="s">
        <v>34</v>
      </c>
      <c r="D36" s="6" t="s">
        <v>18</v>
      </c>
      <c r="E36" s="6" t="s">
        <v>58</v>
      </c>
      <c r="F36" s="6" t="s">
        <v>19</v>
      </c>
      <c r="G36" s="6">
        <v>5</v>
      </c>
      <c r="H36" s="6">
        <v>6</v>
      </c>
      <c r="I36" s="6">
        <v>120</v>
      </c>
      <c r="J36" s="6">
        <v>30</v>
      </c>
      <c r="K36" s="6" t="s">
        <v>20</v>
      </c>
      <c r="L36" s="6">
        <v>42</v>
      </c>
      <c r="M36" s="6"/>
      <c r="N36" s="6" t="s">
        <v>20</v>
      </c>
      <c r="O36" s="6">
        <v>75</v>
      </c>
      <c r="P36" s="6">
        <v>3</v>
      </c>
      <c r="Q36" s="6" t="s">
        <v>72</v>
      </c>
      <c r="R36" s="1" t="s">
        <v>83</v>
      </c>
      <c r="U36">
        <f t="shared" si="1"/>
        <v>0</v>
      </c>
    </row>
    <row r="37" spans="1:21" ht="17" thickTop="1" thickBot="1" x14ac:dyDescent="0.25">
      <c r="A37" s="6">
        <v>36</v>
      </c>
      <c r="B37" s="6">
        <f t="shared" si="0"/>
        <v>12</v>
      </c>
      <c r="C37" s="7" t="s">
        <v>34</v>
      </c>
      <c r="D37" s="6" t="s">
        <v>21</v>
      </c>
      <c r="E37" s="6" t="s">
        <v>57</v>
      </c>
      <c r="F37" s="6" t="s">
        <v>17</v>
      </c>
      <c r="G37" s="8">
        <v>5</v>
      </c>
      <c r="H37" s="8">
        <v>6</v>
      </c>
      <c r="I37" s="8">
        <v>50</v>
      </c>
      <c r="J37" s="8">
        <v>10</v>
      </c>
      <c r="K37" s="8">
        <v>35</v>
      </c>
      <c r="L37" s="8"/>
      <c r="M37" s="8">
        <v>14</v>
      </c>
      <c r="N37" s="8">
        <v>8</v>
      </c>
      <c r="O37" s="8">
        <v>90</v>
      </c>
      <c r="P37" s="8">
        <v>4</v>
      </c>
      <c r="Q37" s="6" t="s">
        <v>72</v>
      </c>
      <c r="R37" s="1" t="s">
        <v>83</v>
      </c>
      <c r="U37">
        <f t="shared" si="1"/>
        <v>0</v>
      </c>
    </row>
    <row r="38" spans="1:21" ht="17" thickTop="1" thickBot="1" x14ac:dyDescent="0.25">
      <c r="A38" s="6">
        <v>37</v>
      </c>
      <c r="B38" s="6">
        <f t="shared" si="0"/>
        <v>13</v>
      </c>
      <c r="C38" s="7" t="s">
        <v>35</v>
      </c>
      <c r="D38" s="6" t="s">
        <v>16</v>
      </c>
      <c r="E38" s="6" t="s">
        <v>57</v>
      </c>
      <c r="F38" s="6" t="s">
        <v>19</v>
      </c>
      <c r="G38" s="8">
        <v>3</v>
      </c>
      <c r="H38" s="8"/>
      <c r="I38" s="8">
        <v>20</v>
      </c>
      <c r="J38" s="8">
        <v>40</v>
      </c>
      <c r="K38" s="8">
        <v>20</v>
      </c>
      <c r="L38" s="8"/>
      <c r="M38" s="8">
        <v>20</v>
      </c>
      <c r="N38" s="8">
        <v>15</v>
      </c>
      <c r="O38" s="8">
        <v>85</v>
      </c>
      <c r="P38" s="8">
        <v>3</v>
      </c>
      <c r="Q38" s="6" t="s">
        <v>74</v>
      </c>
      <c r="R38" s="1" t="s">
        <v>79</v>
      </c>
      <c r="U38">
        <f t="shared" si="1"/>
        <v>1</v>
      </c>
    </row>
    <row r="39" spans="1:21" ht="17" thickTop="1" thickBot="1" x14ac:dyDescent="0.25">
      <c r="A39" s="6">
        <v>38</v>
      </c>
      <c r="B39" s="6">
        <f t="shared" si="0"/>
        <v>13</v>
      </c>
      <c r="C39" s="7" t="s">
        <v>35</v>
      </c>
      <c r="D39" s="6" t="s">
        <v>18</v>
      </c>
      <c r="E39" s="6" t="s">
        <v>58</v>
      </c>
      <c r="F39" s="6" t="s">
        <v>19</v>
      </c>
      <c r="G39" s="8">
        <v>3</v>
      </c>
      <c r="H39" s="8"/>
      <c r="I39" s="8">
        <v>120</v>
      </c>
      <c r="J39" s="8"/>
      <c r="K39" s="8"/>
      <c r="L39" s="8"/>
      <c r="M39" s="8"/>
      <c r="N39" s="8"/>
      <c r="O39" s="8"/>
      <c r="P39" s="8"/>
      <c r="Q39" s="6" t="s">
        <v>74</v>
      </c>
      <c r="R39" s="1" t="s">
        <v>79</v>
      </c>
      <c r="U39">
        <f t="shared" si="1"/>
        <v>1</v>
      </c>
    </row>
    <row r="40" spans="1:21" ht="17" thickTop="1" thickBot="1" x14ac:dyDescent="0.25">
      <c r="A40" s="6">
        <v>39</v>
      </c>
      <c r="B40" s="6">
        <f t="shared" si="0"/>
        <v>13</v>
      </c>
      <c r="C40" s="7" t="s">
        <v>35</v>
      </c>
      <c r="D40" s="6" t="s">
        <v>21</v>
      </c>
      <c r="E40" s="6" t="s">
        <v>59</v>
      </c>
      <c r="F40" s="6" t="s">
        <v>17</v>
      </c>
      <c r="G40" s="8">
        <v>3</v>
      </c>
      <c r="H40" s="8"/>
      <c r="I40" s="8">
        <v>150</v>
      </c>
      <c r="J40" s="8">
        <v>20</v>
      </c>
      <c r="K40" s="8">
        <v>30</v>
      </c>
      <c r="L40" s="8" t="s">
        <v>20</v>
      </c>
      <c r="M40" s="8" t="s">
        <v>20</v>
      </c>
      <c r="N40" s="8">
        <v>20</v>
      </c>
      <c r="O40" s="8">
        <v>70</v>
      </c>
      <c r="P40" s="8">
        <v>3</v>
      </c>
      <c r="Q40" s="6" t="s">
        <v>74</v>
      </c>
      <c r="R40" s="1" t="s">
        <v>79</v>
      </c>
      <c r="U40">
        <f t="shared" si="1"/>
        <v>1</v>
      </c>
    </row>
    <row r="41" spans="1:21" ht="17" thickTop="1" thickBot="1" x14ac:dyDescent="0.25">
      <c r="A41" s="6">
        <v>40</v>
      </c>
      <c r="B41" s="6">
        <f t="shared" si="0"/>
        <v>14</v>
      </c>
      <c r="C41" s="7" t="s">
        <v>36</v>
      </c>
      <c r="D41" s="6" t="s">
        <v>16</v>
      </c>
      <c r="E41" s="6" t="s">
        <v>59</v>
      </c>
      <c r="F41" s="6" t="s">
        <v>17</v>
      </c>
      <c r="G41" s="8" t="s">
        <v>23</v>
      </c>
      <c r="H41" s="8">
        <v>6</v>
      </c>
      <c r="I41" s="8">
        <v>95</v>
      </c>
      <c r="J41" s="8">
        <v>10</v>
      </c>
      <c r="K41" s="8">
        <v>45</v>
      </c>
      <c r="L41" s="8" t="s">
        <v>20</v>
      </c>
      <c r="M41" s="8" t="s">
        <v>20</v>
      </c>
      <c r="N41" s="8">
        <v>26</v>
      </c>
      <c r="O41" s="8">
        <v>65</v>
      </c>
      <c r="P41" s="8">
        <v>4</v>
      </c>
      <c r="Q41" s="6" t="s">
        <v>72</v>
      </c>
      <c r="R41" s="1" t="s">
        <v>83</v>
      </c>
      <c r="U41">
        <f t="shared" si="1"/>
        <v>0</v>
      </c>
    </row>
    <row r="42" spans="1:21" ht="17" thickTop="1" thickBot="1" x14ac:dyDescent="0.25">
      <c r="A42" s="6">
        <v>41</v>
      </c>
      <c r="B42" s="6">
        <f t="shared" si="0"/>
        <v>14</v>
      </c>
      <c r="C42" s="7" t="s">
        <v>36</v>
      </c>
      <c r="D42" s="6" t="s">
        <v>18</v>
      </c>
      <c r="E42" s="6" t="s">
        <v>58</v>
      </c>
      <c r="F42" s="6" t="s">
        <v>17</v>
      </c>
      <c r="G42" s="8" t="s">
        <v>23</v>
      </c>
      <c r="H42" s="8">
        <v>6</v>
      </c>
      <c r="I42" s="8">
        <v>160</v>
      </c>
      <c r="J42" s="8">
        <v>30</v>
      </c>
      <c r="K42" s="8" t="s">
        <v>20</v>
      </c>
      <c r="L42" s="8">
        <v>5</v>
      </c>
      <c r="M42" s="8"/>
      <c r="N42" s="8" t="s">
        <v>20</v>
      </c>
      <c r="O42" s="8">
        <v>80</v>
      </c>
      <c r="P42" s="8">
        <v>4</v>
      </c>
      <c r="Q42" s="6" t="s">
        <v>72</v>
      </c>
      <c r="R42" s="1" t="s">
        <v>83</v>
      </c>
      <c r="U42">
        <f t="shared" si="1"/>
        <v>0</v>
      </c>
    </row>
    <row r="43" spans="1:21" ht="17" thickTop="1" thickBot="1" x14ac:dyDescent="0.25">
      <c r="A43" s="6">
        <v>42</v>
      </c>
      <c r="B43" s="6">
        <f t="shared" si="0"/>
        <v>14</v>
      </c>
      <c r="C43" s="7" t="s">
        <v>36</v>
      </c>
      <c r="D43" s="6" t="s">
        <v>21</v>
      </c>
      <c r="E43" s="6" t="s">
        <v>57</v>
      </c>
      <c r="F43" s="6" t="s">
        <v>17</v>
      </c>
      <c r="G43" s="8" t="s">
        <v>23</v>
      </c>
      <c r="H43" s="8">
        <v>6</v>
      </c>
      <c r="I43" s="8">
        <v>80</v>
      </c>
      <c r="J43" s="8">
        <v>35</v>
      </c>
      <c r="K43" s="8">
        <v>38</v>
      </c>
      <c r="L43" s="8"/>
      <c r="M43" s="8">
        <v>13</v>
      </c>
      <c r="N43" s="8">
        <v>11</v>
      </c>
      <c r="O43" s="8">
        <v>70</v>
      </c>
      <c r="P43" s="8">
        <v>3</v>
      </c>
      <c r="Q43" s="6" t="s">
        <v>72</v>
      </c>
      <c r="R43" s="1" t="s">
        <v>83</v>
      </c>
      <c r="U43">
        <f t="shared" si="1"/>
        <v>0</v>
      </c>
    </row>
    <row r="44" spans="1:21" ht="17" thickTop="1" thickBot="1" x14ac:dyDescent="0.25">
      <c r="A44" s="6">
        <v>43</v>
      </c>
      <c r="B44" s="6">
        <f t="shared" si="0"/>
        <v>15</v>
      </c>
      <c r="C44" s="7" t="s">
        <v>37</v>
      </c>
      <c r="D44" s="6" t="s">
        <v>16</v>
      </c>
      <c r="E44" s="6" t="s">
        <v>58</v>
      </c>
      <c r="F44" s="6" t="s">
        <v>19</v>
      </c>
      <c r="G44" s="8" t="s">
        <v>38</v>
      </c>
      <c r="H44" s="8">
        <v>1</v>
      </c>
      <c r="I44" s="8">
        <v>120</v>
      </c>
      <c r="J44" s="8">
        <v>50</v>
      </c>
      <c r="K44" s="8" t="s">
        <v>20</v>
      </c>
      <c r="L44" s="8">
        <v>4</v>
      </c>
      <c r="M44" s="8"/>
      <c r="N44" s="8" t="s">
        <v>20</v>
      </c>
      <c r="O44" s="8">
        <v>50</v>
      </c>
      <c r="P44" s="8">
        <v>2</v>
      </c>
      <c r="Q44" s="6" t="s">
        <v>72</v>
      </c>
      <c r="R44" s="1" t="s">
        <v>84</v>
      </c>
      <c r="U44">
        <f t="shared" si="1"/>
        <v>0</v>
      </c>
    </row>
    <row r="45" spans="1:21" ht="17" thickTop="1" thickBot="1" x14ac:dyDescent="0.25">
      <c r="A45" s="6">
        <v>44</v>
      </c>
      <c r="B45" s="6">
        <f t="shared" si="0"/>
        <v>15</v>
      </c>
      <c r="C45" s="7" t="s">
        <v>37</v>
      </c>
      <c r="D45" s="6" t="s">
        <v>18</v>
      </c>
      <c r="E45" s="6" t="s">
        <v>57</v>
      </c>
      <c r="F45" s="6" t="s">
        <v>19</v>
      </c>
      <c r="G45" s="8" t="s">
        <v>38</v>
      </c>
      <c r="H45" s="8">
        <v>1</v>
      </c>
      <c r="I45" s="8">
        <v>30</v>
      </c>
      <c r="J45" s="8">
        <v>30</v>
      </c>
      <c r="K45" s="8">
        <v>15</v>
      </c>
      <c r="L45" s="8"/>
      <c r="M45" s="8">
        <v>17</v>
      </c>
      <c r="N45" s="8">
        <v>13</v>
      </c>
      <c r="O45" s="8">
        <v>90</v>
      </c>
      <c r="P45" s="8">
        <v>3</v>
      </c>
      <c r="Q45" s="6" t="s">
        <v>72</v>
      </c>
      <c r="R45" s="1" t="s">
        <v>84</v>
      </c>
      <c r="U45">
        <f t="shared" si="1"/>
        <v>0</v>
      </c>
    </row>
    <row r="46" spans="1:21" ht="17" thickTop="1" thickBot="1" x14ac:dyDescent="0.25">
      <c r="A46" s="6">
        <v>45</v>
      </c>
      <c r="B46" s="6">
        <f t="shared" si="0"/>
        <v>15</v>
      </c>
      <c r="C46" s="13" t="s">
        <v>37</v>
      </c>
      <c r="D46" s="6" t="s">
        <v>21</v>
      </c>
      <c r="E46" s="6" t="s">
        <v>59</v>
      </c>
      <c r="F46" s="6" t="s">
        <v>19</v>
      </c>
      <c r="G46" s="8" t="s">
        <v>38</v>
      </c>
      <c r="H46" s="8">
        <v>1</v>
      </c>
      <c r="I46" s="8">
        <v>120</v>
      </c>
      <c r="J46" s="8">
        <v>40</v>
      </c>
      <c r="K46" s="8">
        <v>10</v>
      </c>
      <c r="L46" s="8" t="s">
        <v>20</v>
      </c>
      <c r="M46" s="8" t="s">
        <v>20</v>
      </c>
      <c r="N46" s="8">
        <v>11</v>
      </c>
      <c r="O46" s="8">
        <v>90</v>
      </c>
      <c r="P46" s="8">
        <v>2</v>
      </c>
      <c r="Q46" s="6" t="s">
        <v>72</v>
      </c>
      <c r="R46" s="1" t="s">
        <v>84</v>
      </c>
      <c r="U46">
        <f t="shared" si="1"/>
        <v>0</v>
      </c>
    </row>
    <row r="47" spans="1:21" ht="17" thickTop="1" thickBot="1" x14ac:dyDescent="0.25">
      <c r="A47" s="6">
        <v>46</v>
      </c>
      <c r="B47" s="6">
        <f t="shared" si="0"/>
        <v>16</v>
      </c>
      <c r="C47" s="7" t="s">
        <v>39</v>
      </c>
      <c r="D47" s="6" t="s">
        <v>16</v>
      </c>
      <c r="E47" s="6" t="s">
        <v>58</v>
      </c>
      <c r="F47" s="6" t="s">
        <v>19</v>
      </c>
      <c r="G47" s="8">
        <v>3</v>
      </c>
      <c r="H47" s="8">
        <v>2</v>
      </c>
      <c r="I47" s="8">
        <v>200</v>
      </c>
      <c r="J47" s="8">
        <v>30</v>
      </c>
      <c r="K47" s="8" t="s">
        <v>20</v>
      </c>
      <c r="L47" s="8"/>
      <c r="M47" s="8"/>
      <c r="N47" s="8" t="s">
        <v>20</v>
      </c>
      <c r="O47" s="8">
        <v>50</v>
      </c>
      <c r="P47" s="8">
        <v>2</v>
      </c>
      <c r="Q47" s="6" t="s">
        <v>72</v>
      </c>
      <c r="R47" s="1" t="s">
        <v>84</v>
      </c>
      <c r="U47">
        <f t="shared" si="1"/>
        <v>0</v>
      </c>
    </row>
    <row r="48" spans="1:21" ht="17" thickTop="1" thickBot="1" x14ac:dyDescent="0.25">
      <c r="A48" s="6">
        <v>47</v>
      </c>
      <c r="B48" s="6">
        <f t="shared" si="0"/>
        <v>16</v>
      </c>
      <c r="C48" s="7" t="s">
        <v>39</v>
      </c>
      <c r="D48" s="6" t="s">
        <v>18</v>
      </c>
      <c r="E48" s="6" t="s">
        <v>57</v>
      </c>
      <c r="F48" s="6" t="s">
        <v>17</v>
      </c>
      <c r="G48" s="8">
        <v>3</v>
      </c>
      <c r="H48" s="8">
        <v>2</v>
      </c>
      <c r="I48" s="8">
        <v>105</v>
      </c>
      <c r="J48" s="8">
        <v>30</v>
      </c>
      <c r="K48" s="8">
        <v>20</v>
      </c>
      <c r="L48" s="8"/>
      <c r="M48" s="8">
        <v>16</v>
      </c>
      <c r="N48" s="8">
        <v>7</v>
      </c>
      <c r="O48" s="8">
        <v>100</v>
      </c>
      <c r="P48" s="8">
        <v>4</v>
      </c>
      <c r="Q48" s="6" t="s">
        <v>72</v>
      </c>
      <c r="R48" s="1" t="s">
        <v>84</v>
      </c>
      <c r="U48">
        <f t="shared" si="1"/>
        <v>0</v>
      </c>
    </row>
    <row r="49" spans="1:21" ht="17" thickTop="1" thickBot="1" x14ac:dyDescent="0.25">
      <c r="A49" s="6">
        <v>48</v>
      </c>
      <c r="B49" s="6">
        <f t="shared" si="0"/>
        <v>16</v>
      </c>
      <c r="C49" s="7" t="s">
        <v>39</v>
      </c>
      <c r="D49" s="6" t="s">
        <v>21</v>
      </c>
      <c r="E49" s="6" t="s">
        <v>59</v>
      </c>
      <c r="F49" s="6" t="s">
        <v>17</v>
      </c>
      <c r="G49" s="8">
        <v>3</v>
      </c>
      <c r="H49" s="8">
        <v>2</v>
      </c>
      <c r="I49" s="8">
        <v>125</v>
      </c>
      <c r="J49" s="8">
        <v>37</v>
      </c>
      <c r="K49" s="8">
        <v>39</v>
      </c>
      <c r="L49" s="8" t="s">
        <v>20</v>
      </c>
      <c r="M49" s="8" t="s">
        <v>20</v>
      </c>
      <c r="N49" s="8">
        <v>24</v>
      </c>
      <c r="O49" s="8">
        <v>75</v>
      </c>
      <c r="P49" s="8">
        <v>4</v>
      </c>
      <c r="Q49" s="6" t="s">
        <v>72</v>
      </c>
      <c r="R49" s="1" t="s">
        <v>84</v>
      </c>
      <c r="U49">
        <f t="shared" si="1"/>
        <v>0</v>
      </c>
    </row>
    <row r="50" spans="1:21" ht="17" thickTop="1" thickBot="1" x14ac:dyDescent="0.25">
      <c r="A50" s="6">
        <v>49</v>
      </c>
      <c r="B50" s="6">
        <f t="shared" si="0"/>
        <v>17</v>
      </c>
      <c r="C50" s="7" t="s">
        <v>40</v>
      </c>
      <c r="D50" s="6" t="s">
        <v>16</v>
      </c>
      <c r="E50" s="6" t="s">
        <v>58</v>
      </c>
      <c r="F50" s="6" t="s">
        <v>17</v>
      </c>
      <c r="G50" s="8">
        <v>3</v>
      </c>
      <c r="H50" s="8">
        <v>7</v>
      </c>
      <c r="I50" s="8">
        <v>164</v>
      </c>
      <c r="J50" s="8">
        <v>50</v>
      </c>
      <c r="K50" s="8" t="s">
        <v>20</v>
      </c>
      <c r="L50" s="8">
        <v>6</v>
      </c>
      <c r="M50" s="8"/>
      <c r="N50" s="8" t="s">
        <v>20</v>
      </c>
      <c r="O50" s="8">
        <v>80</v>
      </c>
      <c r="P50" s="8" t="s">
        <v>23</v>
      </c>
      <c r="Q50" s="6" t="s">
        <v>72</v>
      </c>
      <c r="R50" s="1" t="s">
        <v>84</v>
      </c>
      <c r="U50">
        <f t="shared" si="1"/>
        <v>0</v>
      </c>
    </row>
    <row r="51" spans="1:21" ht="17" thickTop="1" thickBot="1" x14ac:dyDescent="0.25">
      <c r="A51" s="6">
        <v>50</v>
      </c>
      <c r="B51" s="6">
        <f t="shared" si="0"/>
        <v>17</v>
      </c>
      <c r="C51" s="7" t="s">
        <v>40</v>
      </c>
      <c r="D51" s="6" t="s">
        <v>18</v>
      </c>
      <c r="E51" s="6" t="s">
        <v>57</v>
      </c>
      <c r="F51" s="6" t="s">
        <v>19</v>
      </c>
      <c r="G51" s="8">
        <v>3</v>
      </c>
      <c r="H51" s="8">
        <v>7</v>
      </c>
      <c r="I51" s="8">
        <v>40</v>
      </c>
      <c r="J51" s="8">
        <v>54</v>
      </c>
      <c r="K51" s="8">
        <v>7</v>
      </c>
      <c r="L51" s="8"/>
      <c r="M51" s="8">
        <v>13</v>
      </c>
      <c r="N51" s="8">
        <v>6</v>
      </c>
      <c r="O51" s="8">
        <v>80</v>
      </c>
      <c r="P51" s="8" t="s">
        <v>23</v>
      </c>
      <c r="Q51" s="6" t="s">
        <v>72</v>
      </c>
      <c r="R51" s="1" t="s">
        <v>84</v>
      </c>
      <c r="U51">
        <f t="shared" si="1"/>
        <v>0</v>
      </c>
    </row>
    <row r="52" spans="1:21" ht="17" thickTop="1" thickBot="1" x14ac:dyDescent="0.25">
      <c r="A52" s="6">
        <v>51</v>
      </c>
      <c r="B52" s="6">
        <f t="shared" si="0"/>
        <v>17</v>
      </c>
      <c r="C52" s="7" t="s">
        <v>40</v>
      </c>
      <c r="D52" s="6" t="s">
        <v>21</v>
      </c>
      <c r="E52" s="6" t="s">
        <v>59</v>
      </c>
      <c r="F52" s="6" t="s">
        <v>17</v>
      </c>
      <c r="G52" s="8">
        <v>3</v>
      </c>
      <c r="H52" s="8">
        <v>7</v>
      </c>
      <c r="I52" s="8">
        <v>135</v>
      </c>
      <c r="J52" s="8">
        <v>54</v>
      </c>
      <c r="K52" s="8">
        <v>16</v>
      </c>
      <c r="L52" s="8" t="s">
        <v>20</v>
      </c>
      <c r="M52" s="8" t="s">
        <v>20</v>
      </c>
      <c r="N52" s="8">
        <v>18</v>
      </c>
      <c r="O52" s="8">
        <v>80</v>
      </c>
      <c r="P52" s="8">
        <v>3</v>
      </c>
      <c r="Q52" s="6" t="s">
        <v>72</v>
      </c>
      <c r="R52" s="1" t="s">
        <v>84</v>
      </c>
      <c r="U52">
        <f t="shared" si="1"/>
        <v>0</v>
      </c>
    </row>
    <row r="53" spans="1:21" ht="17" thickTop="1" thickBot="1" x14ac:dyDescent="0.25">
      <c r="A53" s="6">
        <v>52</v>
      </c>
      <c r="B53" s="6">
        <f t="shared" si="0"/>
        <v>18</v>
      </c>
      <c r="C53" s="7" t="s">
        <v>41</v>
      </c>
      <c r="D53" s="6" t="s">
        <v>16</v>
      </c>
      <c r="E53" s="6" t="s">
        <v>57</v>
      </c>
      <c r="F53" s="6" t="s">
        <v>17</v>
      </c>
      <c r="G53" s="8">
        <v>3</v>
      </c>
      <c r="H53" s="8">
        <v>3</v>
      </c>
      <c r="I53" s="8">
        <v>75</v>
      </c>
      <c r="J53" s="8">
        <v>51</v>
      </c>
      <c r="K53" s="8">
        <v>15</v>
      </c>
      <c r="L53" s="8"/>
      <c r="M53" s="8">
        <v>24</v>
      </c>
      <c r="N53" s="8">
        <v>24</v>
      </c>
      <c r="O53" s="8">
        <v>50</v>
      </c>
      <c r="P53" s="8">
        <v>3</v>
      </c>
      <c r="Q53" s="6" t="s">
        <v>74</v>
      </c>
      <c r="R53" s="1" t="s">
        <v>80</v>
      </c>
      <c r="U53">
        <f t="shared" si="1"/>
        <v>1</v>
      </c>
    </row>
    <row r="54" spans="1:21" ht="17" thickTop="1" thickBot="1" x14ac:dyDescent="0.25">
      <c r="A54" s="6">
        <v>53</v>
      </c>
      <c r="B54" s="6">
        <f t="shared" si="0"/>
        <v>18</v>
      </c>
      <c r="C54" s="7" t="s">
        <v>41</v>
      </c>
      <c r="D54" s="6" t="s">
        <v>18</v>
      </c>
      <c r="E54" s="6" t="s">
        <v>59</v>
      </c>
      <c r="F54" s="6" t="s">
        <v>19</v>
      </c>
      <c r="G54" s="8">
        <v>3</v>
      </c>
      <c r="H54" s="8">
        <v>3</v>
      </c>
      <c r="I54" s="8">
        <v>95</v>
      </c>
      <c r="J54" s="8">
        <v>60</v>
      </c>
      <c r="K54" s="8">
        <v>16</v>
      </c>
      <c r="L54" s="8" t="s">
        <v>20</v>
      </c>
      <c r="M54" s="8" t="s">
        <v>20</v>
      </c>
      <c r="N54" s="8">
        <v>15</v>
      </c>
      <c r="O54" s="8">
        <v>50</v>
      </c>
      <c r="P54" s="8">
        <v>3</v>
      </c>
      <c r="Q54" s="6" t="s">
        <v>74</v>
      </c>
      <c r="R54" s="1" t="s">
        <v>80</v>
      </c>
      <c r="U54">
        <f t="shared" si="1"/>
        <v>1</v>
      </c>
    </row>
    <row r="55" spans="1:21" ht="17" thickTop="1" thickBot="1" x14ac:dyDescent="0.25">
      <c r="A55" s="6">
        <v>54</v>
      </c>
      <c r="B55" s="6">
        <f t="shared" si="0"/>
        <v>18</v>
      </c>
      <c r="C55" s="7" t="s">
        <v>41</v>
      </c>
      <c r="D55" s="6" t="s">
        <v>21</v>
      </c>
      <c r="E55" s="6" t="s">
        <v>58</v>
      </c>
      <c r="F55" s="6" t="s">
        <v>17</v>
      </c>
      <c r="G55" s="8">
        <v>3</v>
      </c>
      <c r="H55" s="8">
        <v>3</v>
      </c>
      <c r="I55" s="8">
        <v>165</v>
      </c>
      <c r="J55" s="8">
        <v>40</v>
      </c>
      <c r="K55" s="8" t="s">
        <v>20</v>
      </c>
      <c r="L55" s="8">
        <v>3</v>
      </c>
      <c r="M55" s="8"/>
      <c r="N55" s="8" t="s">
        <v>20</v>
      </c>
      <c r="O55" s="8">
        <v>30</v>
      </c>
      <c r="P55" s="8">
        <v>3</v>
      </c>
      <c r="Q55" s="6" t="s">
        <v>74</v>
      </c>
      <c r="R55" s="1" t="s">
        <v>80</v>
      </c>
      <c r="U55">
        <f t="shared" si="1"/>
        <v>1</v>
      </c>
    </row>
    <row r="56" spans="1:21" ht="17" thickTop="1" thickBot="1" x14ac:dyDescent="0.25">
      <c r="A56" s="6">
        <v>55</v>
      </c>
      <c r="B56" s="6">
        <f t="shared" si="0"/>
        <v>19</v>
      </c>
      <c r="C56" s="7" t="s">
        <v>42</v>
      </c>
      <c r="D56" s="6" t="s">
        <v>16</v>
      </c>
      <c r="E56" s="6" t="s">
        <v>57</v>
      </c>
      <c r="F56" s="6" t="s">
        <v>19</v>
      </c>
      <c r="G56" s="8">
        <v>3</v>
      </c>
      <c r="H56" s="8" t="s">
        <v>38</v>
      </c>
      <c r="I56" s="8">
        <v>105</v>
      </c>
      <c r="J56" s="8">
        <v>30</v>
      </c>
      <c r="K56" s="8">
        <v>15</v>
      </c>
      <c r="L56" s="8"/>
      <c r="M56" s="8">
        <v>28</v>
      </c>
      <c r="N56" s="8">
        <v>20</v>
      </c>
      <c r="O56" s="8">
        <v>40</v>
      </c>
      <c r="P56" s="8">
        <v>2</v>
      </c>
      <c r="Q56" s="6" t="s">
        <v>74</v>
      </c>
      <c r="R56" s="1" t="s">
        <v>79</v>
      </c>
      <c r="U56">
        <f t="shared" si="1"/>
        <v>1</v>
      </c>
    </row>
    <row r="57" spans="1:21" ht="17" thickTop="1" thickBot="1" x14ac:dyDescent="0.25">
      <c r="A57" s="6">
        <v>56</v>
      </c>
      <c r="B57" s="6">
        <f t="shared" si="0"/>
        <v>19</v>
      </c>
      <c r="C57" s="7" t="s">
        <v>42</v>
      </c>
      <c r="D57" s="6" t="s">
        <v>18</v>
      </c>
      <c r="E57" s="6" t="s">
        <v>58</v>
      </c>
      <c r="F57" s="6" t="s">
        <v>19</v>
      </c>
      <c r="G57" s="8">
        <v>3</v>
      </c>
      <c r="H57" s="8" t="s">
        <v>38</v>
      </c>
      <c r="I57" s="8">
        <v>180</v>
      </c>
      <c r="J57" s="8">
        <v>20</v>
      </c>
      <c r="K57" s="8" t="s">
        <v>20</v>
      </c>
      <c r="L57" s="8">
        <v>2</v>
      </c>
      <c r="M57" s="8"/>
      <c r="N57" s="8" t="s">
        <v>20</v>
      </c>
      <c r="O57" s="8"/>
      <c r="P57" s="8">
        <v>2</v>
      </c>
      <c r="Q57" s="6" t="s">
        <v>74</v>
      </c>
      <c r="R57" s="1" t="s">
        <v>79</v>
      </c>
      <c r="U57">
        <f t="shared" si="1"/>
        <v>1</v>
      </c>
    </row>
    <row r="58" spans="1:21" ht="17" thickTop="1" thickBot="1" x14ac:dyDescent="0.25">
      <c r="A58" s="6">
        <v>57</v>
      </c>
      <c r="B58" s="6">
        <f t="shared" si="0"/>
        <v>19</v>
      </c>
      <c r="C58" s="7" t="s">
        <v>42</v>
      </c>
      <c r="D58" s="6" t="s">
        <v>21</v>
      </c>
      <c r="E58" s="6" t="s">
        <v>59</v>
      </c>
      <c r="F58" s="6" t="s">
        <v>17</v>
      </c>
      <c r="G58" s="8">
        <v>3</v>
      </c>
      <c r="H58" s="8" t="s">
        <v>38</v>
      </c>
      <c r="I58" s="8">
        <v>100</v>
      </c>
      <c r="J58" s="8">
        <v>5</v>
      </c>
      <c r="K58" s="8">
        <v>15</v>
      </c>
      <c r="L58" s="8" t="s">
        <v>20</v>
      </c>
      <c r="M58" s="8" t="s">
        <v>20</v>
      </c>
      <c r="N58" s="8">
        <v>16</v>
      </c>
      <c r="O58" s="8"/>
      <c r="P58" s="8">
        <v>2</v>
      </c>
      <c r="Q58" s="6" t="s">
        <v>74</v>
      </c>
      <c r="R58" s="1" t="s">
        <v>79</v>
      </c>
      <c r="U58">
        <f t="shared" si="1"/>
        <v>1</v>
      </c>
    </row>
    <row r="59" spans="1:21" ht="17" thickTop="1" thickBot="1" x14ac:dyDescent="0.25">
      <c r="A59" s="6">
        <v>58</v>
      </c>
      <c r="B59" s="6">
        <f t="shared" si="0"/>
        <v>20</v>
      </c>
      <c r="C59" s="7" t="s">
        <v>43</v>
      </c>
      <c r="D59" s="6" t="s">
        <v>16</v>
      </c>
      <c r="E59" s="6" t="s">
        <v>59</v>
      </c>
      <c r="F59" s="6" t="s">
        <v>17</v>
      </c>
      <c r="G59" s="8" t="s">
        <v>23</v>
      </c>
      <c r="H59" s="8" t="s">
        <v>38</v>
      </c>
      <c r="I59" s="8"/>
      <c r="J59" s="8"/>
      <c r="K59" s="8"/>
      <c r="L59" s="8"/>
      <c r="M59" s="8"/>
      <c r="N59" s="8"/>
      <c r="O59" s="8"/>
      <c r="P59" s="8"/>
      <c r="Q59" s="6" t="s">
        <v>72</v>
      </c>
      <c r="R59" s="1" t="s">
        <v>82</v>
      </c>
      <c r="U59">
        <f t="shared" si="1"/>
        <v>0</v>
      </c>
    </row>
    <row r="60" spans="1:21" ht="17" thickTop="1" thickBot="1" x14ac:dyDescent="0.25">
      <c r="A60" s="6">
        <v>59</v>
      </c>
      <c r="B60" s="6">
        <f t="shared" si="0"/>
        <v>20</v>
      </c>
      <c r="C60" s="7" t="s">
        <v>43</v>
      </c>
      <c r="D60" s="6" t="s">
        <v>18</v>
      </c>
      <c r="E60" s="6" t="s">
        <v>57</v>
      </c>
      <c r="F60" s="6" t="s">
        <v>17</v>
      </c>
      <c r="G60" s="8" t="s">
        <v>23</v>
      </c>
      <c r="H60" s="8" t="s">
        <v>38</v>
      </c>
      <c r="I60" s="8"/>
      <c r="J60" s="8"/>
      <c r="K60" s="8"/>
      <c r="L60" s="8"/>
      <c r="M60" s="8">
        <v>13</v>
      </c>
      <c r="N60" s="8">
        <v>13</v>
      </c>
      <c r="O60" s="8"/>
      <c r="P60" s="8"/>
      <c r="Q60" s="6" t="s">
        <v>72</v>
      </c>
      <c r="R60" s="1" t="s">
        <v>82</v>
      </c>
      <c r="U60">
        <f t="shared" si="1"/>
        <v>0</v>
      </c>
    </row>
    <row r="61" spans="1:21" ht="17" thickTop="1" thickBot="1" x14ac:dyDescent="0.25">
      <c r="A61" s="6">
        <v>60</v>
      </c>
      <c r="B61" s="6">
        <f t="shared" si="0"/>
        <v>20</v>
      </c>
      <c r="C61" s="7" t="s">
        <v>43</v>
      </c>
      <c r="D61" s="6" t="s">
        <v>21</v>
      </c>
      <c r="E61" s="6" t="s">
        <v>58</v>
      </c>
      <c r="F61" s="6" t="s">
        <v>19</v>
      </c>
      <c r="G61" s="8" t="s">
        <v>23</v>
      </c>
      <c r="H61" s="8" t="s">
        <v>38</v>
      </c>
      <c r="I61" s="8">
        <v>160</v>
      </c>
      <c r="J61" s="8">
        <v>40</v>
      </c>
      <c r="K61" s="8" t="s">
        <v>20</v>
      </c>
      <c r="L61" s="8">
        <v>3</v>
      </c>
      <c r="M61" s="8"/>
      <c r="N61" s="8" t="s">
        <v>20</v>
      </c>
      <c r="O61" s="8">
        <v>80</v>
      </c>
      <c r="P61" s="8">
        <v>3</v>
      </c>
      <c r="Q61" s="6" t="s">
        <v>72</v>
      </c>
      <c r="R61" s="1" t="s">
        <v>82</v>
      </c>
      <c r="U61">
        <f t="shared" si="1"/>
        <v>0</v>
      </c>
    </row>
    <row r="62" spans="1:21" ht="17" thickTop="1" thickBot="1" x14ac:dyDescent="0.25">
      <c r="A62" s="6">
        <v>61</v>
      </c>
      <c r="B62" s="6">
        <f t="shared" si="0"/>
        <v>21</v>
      </c>
      <c r="C62" s="7" t="s">
        <v>44</v>
      </c>
      <c r="D62" s="6" t="s">
        <v>16</v>
      </c>
      <c r="E62" s="6" t="s">
        <v>59</v>
      </c>
      <c r="F62" s="6" t="s">
        <v>19</v>
      </c>
      <c r="G62" s="8" t="s">
        <v>23</v>
      </c>
      <c r="H62" s="8">
        <v>5</v>
      </c>
      <c r="I62" s="8"/>
      <c r="J62" s="8">
        <v>45</v>
      </c>
      <c r="K62" s="8">
        <v>20</v>
      </c>
      <c r="L62" s="8" t="s">
        <v>20</v>
      </c>
      <c r="M62" s="8" t="s">
        <v>20</v>
      </c>
      <c r="N62" s="8"/>
      <c r="O62" s="8">
        <v>60</v>
      </c>
      <c r="P62" s="8"/>
      <c r="Q62" s="9" t="s">
        <v>72</v>
      </c>
      <c r="R62" s="1" t="s">
        <v>82</v>
      </c>
      <c r="U62">
        <f t="shared" si="1"/>
        <v>0</v>
      </c>
    </row>
    <row r="63" spans="1:21" ht="17" thickTop="1" thickBot="1" x14ac:dyDescent="0.25">
      <c r="A63" s="6">
        <v>62</v>
      </c>
      <c r="B63" s="6">
        <f t="shared" si="0"/>
        <v>21</v>
      </c>
      <c r="C63" s="7" t="s">
        <v>44</v>
      </c>
      <c r="D63" s="6" t="s">
        <v>18</v>
      </c>
      <c r="E63" s="6" t="s">
        <v>57</v>
      </c>
      <c r="F63" s="6" t="s">
        <v>19</v>
      </c>
      <c r="G63" s="8" t="s">
        <v>23</v>
      </c>
      <c r="H63" s="8">
        <v>5</v>
      </c>
      <c r="I63" s="8">
        <v>35</v>
      </c>
      <c r="J63" s="8">
        <v>40</v>
      </c>
      <c r="K63" s="8">
        <v>10</v>
      </c>
      <c r="L63" s="8"/>
      <c r="M63" s="8">
        <v>12</v>
      </c>
      <c r="N63" s="8">
        <v>8</v>
      </c>
      <c r="O63" s="8">
        <v>90</v>
      </c>
      <c r="P63" s="8">
        <v>3</v>
      </c>
      <c r="Q63" s="6" t="s">
        <v>72</v>
      </c>
      <c r="R63" s="1" t="s">
        <v>82</v>
      </c>
      <c r="U63">
        <f t="shared" si="1"/>
        <v>0</v>
      </c>
    </row>
    <row r="64" spans="1:21" ht="17" thickTop="1" thickBot="1" x14ac:dyDescent="0.25">
      <c r="A64" s="6">
        <v>63</v>
      </c>
      <c r="B64" s="6">
        <f t="shared" si="0"/>
        <v>21</v>
      </c>
      <c r="C64" s="7" t="s">
        <v>44</v>
      </c>
      <c r="D64" s="6" t="s">
        <v>21</v>
      </c>
      <c r="E64" s="6" t="s">
        <v>58</v>
      </c>
      <c r="F64" s="6" t="s">
        <v>19</v>
      </c>
      <c r="G64" s="8" t="s">
        <v>23</v>
      </c>
      <c r="H64" s="8">
        <v>5</v>
      </c>
      <c r="I64" s="8">
        <v>120</v>
      </c>
      <c r="J64" s="8">
        <v>30</v>
      </c>
      <c r="K64" s="8" t="s">
        <v>20</v>
      </c>
      <c r="L64" s="8">
        <v>2</v>
      </c>
      <c r="M64" s="8"/>
      <c r="N64" s="8" t="s">
        <v>20</v>
      </c>
      <c r="O64" s="8">
        <v>80</v>
      </c>
      <c r="P64" s="8">
        <v>3</v>
      </c>
      <c r="Q64" s="6" t="s">
        <v>72</v>
      </c>
      <c r="R64" s="1" t="s">
        <v>82</v>
      </c>
      <c r="U64">
        <f t="shared" si="1"/>
        <v>0</v>
      </c>
    </row>
    <row r="65" spans="1:21" ht="17" thickTop="1" thickBot="1" x14ac:dyDescent="0.25">
      <c r="A65" s="6">
        <v>64</v>
      </c>
      <c r="B65" s="6">
        <f t="shared" si="0"/>
        <v>22</v>
      </c>
      <c r="C65" s="7" t="s">
        <v>45</v>
      </c>
      <c r="D65" s="6" t="s">
        <v>16</v>
      </c>
      <c r="E65" s="6" t="s">
        <v>59</v>
      </c>
      <c r="F65" s="6" t="s">
        <v>19</v>
      </c>
      <c r="G65" s="8" t="s">
        <v>23</v>
      </c>
      <c r="H65" s="8">
        <v>4</v>
      </c>
      <c r="I65" s="8"/>
      <c r="J65" s="8">
        <v>40</v>
      </c>
      <c r="K65" s="8">
        <v>15</v>
      </c>
      <c r="L65" s="8" t="s">
        <v>20</v>
      </c>
      <c r="M65" s="8" t="s">
        <v>20</v>
      </c>
      <c r="N65" s="8"/>
      <c r="O65" s="8">
        <v>80</v>
      </c>
      <c r="P65" s="8"/>
      <c r="Q65" s="9" t="s">
        <v>72</v>
      </c>
      <c r="R65" s="1" t="s">
        <v>82</v>
      </c>
      <c r="U65">
        <f t="shared" si="1"/>
        <v>0</v>
      </c>
    </row>
    <row r="66" spans="1:21" ht="17" thickTop="1" thickBot="1" x14ac:dyDescent="0.25">
      <c r="A66" s="6">
        <v>65</v>
      </c>
      <c r="B66" s="6">
        <f t="shared" si="0"/>
        <v>22</v>
      </c>
      <c r="C66" s="7" t="s">
        <v>45</v>
      </c>
      <c r="D66" s="6" t="s">
        <v>18</v>
      </c>
      <c r="E66" s="6" t="s">
        <v>57</v>
      </c>
      <c r="F66" s="6" t="s">
        <v>17</v>
      </c>
      <c r="G66" s="8" t="s">
        <v>23</v>
      </c>
      <c r="H66" s="8">
        <v>4</v>
      </c>
      <c r="I66" s="8">
        <v>100</v>
      </c>
      <c r="J66" s="8">
        <v>30</v>
      </c>
      <c r="K66" s="8">
        <v>15</v>
      </c>
      <c r="L66" s="8"/>
      <c r="M66" s="8">
        <v>13</v>
      </c>
      <c r="N66" s="8">
        <v>9</v>
      </c>
      <c r="O66" s="8">
        <v>75</v>
      </c>
      <c r="P66" s="8">
        <v>2</v>
      </c>
      <c r="Q66" s="6" t="s">
        <v>72</v>
      </c>
      <c r="R66" s="1" t="s">
        <v>82</v>
      </c>
      <c r="U66">
        <f t="shared" si="1"/>
        <v>0</v>
      </c>
    </row>
    <row r="67" spans="1:21" ht="17" thickTop="1" thickBot="1" x14ac:dyDescent="0.25">
      <c r="A67" s="6">
        <v>66</v>
      </c>
      <c r="B67" s="6">
        <f t="shared" ref="B67:B97" si="2">IF(C67="Andrés Arroyo, Guillermo",1,IF(C67="Burgos Costalago, Mario",2,IF(C67="Cabello Lara, Luis",3,IF(C67="Calle Rodriguez, Juan Manuel",4,IF(C67="Crespo Romero, Oliver",5,IF(C67="Cruz Aguado, Mª Cristina",6,IF(C67="Cuesta Fernandez-Escandon, Ignacio de la",7,IF(C67="Estevan Fernandez, Pablo",8,IF(C67="Fernandez Ruiz, Miguel Angel",9,IF(C67="Goded Merino, Gonzalo",10,IF(C67="Hernandez Borja, Luis Antonio",11,IF(C67="Illán Jimenez, Israel",12,IF(C67="Izquierdo Selma, Antonio",13,IF(C67="Luna medina, German",14,IF(C67="Merchan Casado, Francisco",15,IF(C67="Molina Ocaña, Javier",16,IF(C67="Moreno Fernandez, Virginia",17,IF(C67="Peña Sanz, Maria",18,IF(C67="Perez Lorenzo, Yolanda",19, IF(C67="Porras Prieto, Vanessa",20,IF(C67="Ramos Castro, Gonzalo",21,IF(C67="Rivero Ausucua, Victor",22,IF(C67="Rodriguez Pozo, Santiago",23,IF(C67="Salinas Rincon, Diego",24,IF(C67="Sanchez de la Rosa, Rafael",25,IF(C67="Sanchez Moñux, Gonzalo",26,IF(C67="Sanz Alonso, Jesus",27,IF(C67="Sanz Roncero, Jesus",28,IF(C67="Serrano Serrano, Vanessa",29,IF(C67="Torres Miguel, Ana Isabel",30,IF(C67="Yagüe Panadero, Agustin",31,IF(C67="Zamorano Martin, Antonio",32,0))))))))))))))))))))))))))))))))</f>
        <v>22</v>
      </c>
      <c r="C67" s="7" t="s">
        <v>45</v>
      </c>
      <c r="D67" s="6" t="s">
        <v>21</v>
      </c>
      <c r="E67" s="6" t="s">
        <v>58</v>
      </c>
      <c r="F67" s="6" t="s">
        <v>17</v>
      </c>
      <c r="G67" s="8" t="s">
        <v>23</v>
      </c>
      <c r="H67" s="8">
        <v>4</v>
      </c>
      <c r="I67" s="8">
        <v>65</v>
      </c>
      <c r="J67" s="8">
        <v>30</v>
      </c>
      <c r="K67" s="8" t="s">
        <v>20</v>
      </c>
      <c r="L67" s="8">
        <v>4</v>
      </c>
      <c r="M67" s="8"/>
      <c r="N67" s="8" t="s">
        <v>20</v>
      </c>
      <c r="O67" s="8">
        <v>60</v>
      </c>
      <c r="P67" s="8" t="s">
        <v>23</v>
      </c>
      <c r="Q67" s="6" t="s">
        <v>72</v>
      </c>
      <c r="R67" s="1" t="s">
        <v>82</v>
      </c>
      <c r="U67">
        <f t="shared" ref="U67:U97" si="3">IF(Q67="Yes",1,0)</f>
        <v>0</v>
      </c>
    </row>
    <row r="68" spans="1:21" ht="17" thickTop="1" thickBot="1" x14ac:dyDescent="0.25">
      <c r="A68" s="6">
        <v>67</v>
      </c>
      <c r="B68" s="6">
        <f t="shared" si="2"/>
        <v>23</v>
      </c>
      <c r="C68" s="7" t="s">
        <v>46</v>
      </c>
      <c r="D68" s="6" t="s">
        <v>16</v>
      </c>
      <c r="E68" s="6" t="s">
        <v>59</v>
      </c>
      <c r="F68" s="6" t="s">
        <v>19</v>
      </c>
      <c r="G68" s="8" t="s">
        <v>23</v>
      </c>
      <c r="H68" s="8">
        <v>6</v>
      </c>
      <c r="I68" s="8">
        <v>90</v>
      </c>
      <c r="J68" s="8">
        <v>2</v>
      </c>
      <c r="K68" s="8">
        <v>31</v>
      </c>
      <c r="L68" s="8" t="s">
        <v>20</v>
      </c>
      <c r="M68" s="8" t="s">
        <v>20</v>
      </c>
      <c r="N68" s="8">
        <v>34</v>
      </c>
      <c r="O68" s="8">
        <v>75</v>
      </c>
      <c r="P68" s="8">
        <v>3</v>
      </c>
      <c r="Q68" s="6" t="s">
        <v>72</v>
      </c>
      <c r="R68" s="1" t="s">
        <v>83</v>
      </c>
      <c r="U68">
        <f t="shared" si="3"/>
        <v>0</v>
      </c>
    </row>
    <row r="69" spans="1:21" ht="17" thickTop="1" thickBot="1" x14ac:dyDescent="0.25">
      <c r="A69" s="6">
        <v>68</v>
      </c>
      <c r="B69" s="6">
        <f t="shared" si="2"/>
        <v>23</v>
      </c>
      <c r="C69" s="7" t="s">
        <v>46</v>
      </c>
      <c r="D69" s="6" t="s">
        <v>18</v>
      </c>
      <c r="E69" s="6" t="s">
        <v>58</v>
      </c>
      <c r="F69" s="6" t="s">
        <v>19</v>
      </c>
      <c r="G69" s="8" t="s">
        <v>23</v>
      </c>
      <c r="H69" s="8">
        <v>6</v>
      </c>
      <c r="I69" s="8">
        <v>120</v>
      </c>
      <c r="J69" s="8">
        <v>90</v>
      </c>
      <c r="K69" s="8" t="s">
        <v>20</v>
      </c>
      <c r="L69" s="8" t="s">
        <v>28</v>
      </c>
      <c r="M69" s="8"/>
      <c r="N69" s="8" t="s">
        <v>20</v>
      </c>
      <c r="O69" s="8">
        <v>60</v>
      </c>
      <c r="P69" s="8" t="s">
        <v>38</v>
      </c>
      <c r="Q69" s="6" t="s">
        <v>72</v>
      </c>
      <c r="R69" s="1" t="s">
        <v>83</v>
      </c>
      <c r="U69">
        <f t="shared" si="3"/>
        <v>0</v>
      </c>
    </row>
    <row r="70" spans="1:21" ht="17" thickTop="1" thickBot="1" x14ac:dyDescent="0.25">
      <c r="A70" s="6">
        <v>69</v>
      </c>
      <c r="B70" s="6">
        <f t="shared" si="2"/>
        <v>23</v>
      </c>
      <c r="C70" s="7" t="s">
        <v>46</v>
      </c>
      <c r="D70" s="6" t="s">
        <v>21</v>
      </c>
      <c r="E70" s="6" t="s">
        <v>57</v>
      </c>
      <c r="F70" s="6" t="s">
        <v>19</v>
      </c>
      <c r="G70" s="8" t="s">
        <v>23</v>
      </c>
      <c r="H70" s="8">
        <v>6</v>
      </c>
      <c r="I70" s="8">
        <v>75</v>
      </c>
      <c r="J70" s="8">
        <v>10</v>
      </c>
      <c r="K70" s="8">
        <v>15</v>
      </c>
      <c r="L70" s="8"/>
      <c r="M70" s="8">
        <v>16</v>
      </c>
      <c r="N70" s="8">
        <v>10</v>
      </c>
      <c r="O70" s="8">
        <v>75</v>
      </c>
      <c r="P70" s="8">
        <v>3</v>
      </c>
      <c r="Q70" s="6" t="s">
        <v>72</v>
      </c>
      <c r="R70" s="1" t="s">
        <v>83</v>
      </c>
      <c r="U70">
        <f t="shared" si="3"/>
        <v>0</v>
      </c>
    </row>
    <row r="71" spans="1:21" ht="17" thickTop="1" thickBot="1" x14ac:dyDescent="0.25">
      <c r="A71" s="6">
        <v>70</v>
      </c>
      <c r="B71" s="6">
        <f t="shared" si="2"/>
        <v>24</v>
      </c>
      <c r="C71" s="7" t="s">
        <v>47</v>
      </c>
      <c r="D71" s="6" t="s">
        <v>16</v>
      </c>
      <c r="E71" s="6" t="s">
        <v>58</v>
      </c>
      <c r="F71" s="6" t="s">
        <v>17</v>
      </c>
      <c r="G71" s="8">
        <v>3</v>
      </c>
      <c r="H71" s="8">
        <v>4</v>
      </c>
      <c r="I71" s="8">
        <v>155</v>
      </c>
      <c r="J71" s="8">
        <v>20</v>
      </c>
      <c r="K71" s="8" t="s">
        <v>20</v>
      </c>
      <c r="L71" s="8">
        <v>5</v>
      </c>
      <c r="M71" s="8"/>
      <c r="N71" s="8" t="s">
        <v>20</v>
      </c>
      <c r="O71" s="8">
        <v>75</v>
      </c>
      <c r="P71" s="8">
        <v>3</v>
      </c>
      <c r="Q71" s="6" t="s">
        <v>72</v>
      </c>
      <c r="R71" s="1" t="s">
        <v>81</v>
      </c>
      <c r="U71">
        <f t="shared" si="3"/>
        <v>0</v>
      </c>
    </row>
    <row r="72" spans="1:21" ht="17" thickTop="1" thickBot="1" x14ac:dyDescent="0.25">
      <c r="A72" s="6">
        <v>71</v>
      </c>
      <c r="B72" s="6">
        <f t="shared" si="2"/>
        <v>24</v>
      </c>
      <c r="C72" s="7" t="s">
        <v>47</v>
      </c>
      <c r="D72" s="6" t="s">
        <v>18</v>
      </c>
      <c r="E72" s="6" t="s">
        <v>59</v>
      </c>
      <c r="F72" s="6" t="s">
        <v>19</v>
      </c>
      <c r="G72" s="8">
        <v>3</v>
      </c>
      <c r="H72" s="8">
        <v>4</v>
      </c>
      <c r="I72" s="8">
        <v>90</v>
      </c>
      <c r="J72" s="8">
        <v>20</v>
      </c>
      <c r="K72" s="8">
        <v>20</v>
      </c>
      <c r="L72" s="8" t="s">
        <v>20</v>
      </c>
      <c r="M72" s="8" t="s">
        <v>20</v>
      </c>
      <c r="N72" s="8">
        <v>14</v>
      </c>
      <c r="O72" s="8">
        <v>80</v>
      </c>
      <c r="P72" s="8">
        <v>4</v>
      </c>
      <c r="Q72" s="6" t="s">
        <v>72</v>
      </c>
      <c r="R72" s="1" t="s">
        <v>81</v>
      </c>
      <c r="U72">
        <f t="shared" si="3"/>
        <v>0</v>
      </c>
    </row>
    <row r="73" spans="1:21" ht="17" thickTop="1" thickBot="1" x14ac:dyDescent="0.25">
      <c r="A73" s="6">
        <v>72</v>
      </c>
      <c r="B73" s="6">
        <f t="shared" si="2"/>
        <v>24</v>
      </c>
      <c r="C73" s="7" t="s">
        <v>47</v>
      </c>
      <c r="D73" s="6" t="s">
        <v>21</v>
      </c>
      <c r="E73" s="6" t="s">
        <v>57</v>
      </c>
      <c r="F73" s="6" t="s">
        <v>19</v>
      </c>
      <c r="G73" s="8">
        <v>3</v>
      </c>
      <c r="H73" s="8">
        <v>4</v>
      </c>
      <c r="I73" s="8">
        <v>30</v>
      </c>
      <c r="J73" s="8">
        <v>40</v>
      </c>
      <c r="K73" s="8">
        <v>20</v>
      </c>
      <c r="L73" s="8"/>
      <c r="M73" s="8">
        <v>11</v>
      </c>
      <c r="N73" s="8">
        <v>7</v>
      </c>
      <c r="O73" s="8">
        <v>90</v>
      </c>
      <c r="P73" s="8">
        <v>3</v>
      </c>
      <c r="Q73" s="6" t="s">
        <v>72</v>
      </c>
      <c r="R73" s="1" t="s">
        <v>81</v>
      </c>
      <c r="U73">
        <f t="shared" si="3"/>
        <v>0</v>
      </c>
    </row>
    <row r="74" spans="1:21" ht="17" thickTop="1" thickBot="1" x14ac:dyDescent="0.25">
      <c r="A74" s="6">
        <v>73</v>
      </c>
      <c r="B74" s="6">
        <f t="shared" si="2"/>
        <v>25</v>
      </c>
      <c r="C74" s="7" t="s">
        <v>48</v>
      </c>
      <c r="D74" s="6" t="s">
        <v>16</v>
      </c>
      <c r="E74" s="6" t="s">
        <v>58</v>
      </c>
      <c r="F74" s="6" t="s">
        <v>19</v>
      </c>
      <c r="G74" s="8">
        <v>3</v>
      </c>
      <c r="H74" s="8">
        <v>4</v>
      </c>
      <c r="I74" s="8">
        <v>135</v>
      </c>
      <c r="J74" s="8">
        <v>65</v>
      </c>
      <c r="K74" s="8" t="s">
        <v>20</v>
      </c>
      <c r="L74" s="8">
        <v>3</v>
      </c>
      <c r="M74" s="8"/>
      <c r="N74" s="8" t="s">
        <v>20</v>
      </c>
      <c r="O74" s="8">
        <v>70</v>
      </c>
      <c r="P74" s="8">
        <v>2</v>
      </c>
      <c r="Q74" s="6" t="s">
        <v>72</v>
      </c>
      <c r="R74" s="1" t="s">
        <v>81</v>
      </c>
      <c r="U74">
        <f t="shared" si="3"/>
        <v>0</v>
      </c>
    </row>
    <row r="75" spans="1:21" ht="17" thickTop="1" thickBot="1" x14ac:dyDescent="0.25">
      <c r="A75" s="6">
        <v>74</v>
      </c>
      <c r="B75" s="6">
        <f t="shared" si="2"/>
        <v>25</v>
      </c>
      <c r="C75" s="7" t="s">
        <v>48</v>
      </c>
      <c r="D75" s="6" t="s">
        <v>18</v>
      </c>
      <c r="E75" s="6" t="s">
        <v>59</v>
      </c>
      <c r="F75" s="6" t="s">
        <v>19</v>
      </c>
      <c r="G75" s="8">
        <v>3</v>
      </c>
      <c r="H75" s="8">
        <v>4</v>
      </c>
      <c r="I75" s="8">
        <v>75</v>
      </c>
      <c r="J75" s="8">
        <v>15</v>
      </c>
      <c r="K75" s="8">
        <v>42</v>
      </c>
      <c r="L75" s="8" t="s">
        <v>20</v>
      </c>
      <c r="M75" s="8" t="s">
        <v>20</v>
      </c>
      <c r="N75" s="8">
        <v>10</v>
      </c>
      <c r="O75" s="8">
        <v>80</v>
      </c>
      <c r="P75" s="8">
        <v>3</v>
      </c>
      <c r="Q75" s="6" t="s">
        <v>72</v>
      </c>
      <c r="R75" s="1" t="s">
        <v>81</v>
      </c>
      <c r="U75">
        <f t="shared" si="3"/>
        <v>0</v>
      </c>
    </row>
    <row r="76" spans="1:21" ht="17" thickTop="1" thickBot="1" x14ac:dyDescent="0.25">
      <c r="A76" s="6">
        <v>75</v>
      </c>
      <c r="B76" s="6">
        <f t="shared" si="2"/>
        <v>25</v>
      </c>
      <c r="C76" s="7" t="s">
        <v>48</v>
      </c>
      <c r="D76" s="6" t="s">
        <v>21</v>
      </c>
      <c r="E76" s="6" t="s">
        <v>57</v>
      </c>
      <c r="F76" s="6" t="s">
        <v>17</v>
      </c>
      <c r="G76" s="8">
        <v>3</v>
      </c>
      <c r="H76" s="8">
        <v>4</v>
      </c>
      <c r="I76" s="8">
        <v>45</v>
      </c>
      <c r="J76" s="8"/>
      <c r="K76" s="8"/>
      <c r="L76" s="8"/>
      <c r="M76" s="8">
        <v>17</v>
      </c>
      <c r="N76" s="8">
        <v>7</v>
      </c>
      <c r="O76" s="8"/>
      <c r="P76" s="8">
        <v>2</v>
      </c>
      <c r="Q76" s="6" t="s">
        <v>72</v>
      </c>
      <c r="R76" s="1" t="s">
        <v>81</v>
      </c>
      <c r="U76">
        <f t="shared" si="3"/>
        <v>0</v>
      </c>
    </row>
    <row r="77" spans="1:21" ht="17" thickTop="1" thickBot="1" x14ac:dyDescent="0.25">
      <c r="A77" s="6">
        <v>76</v>
      </c>
      <c r="B77" s="6">
        <f t="shared" si="2"/>
        <v>26</v>
      </c>
      <c r="C77" s="7" t="s">
        <v>49</v>
      </c>
      <c r="D77" s="6" t="s">
        <v>16</v>
      </c>
      <c r="E77" s="6" t="s">
        <v>58</v>
      </c>
      <c r="F77" s="6" t="s">
        <v>17</v>
      </c>
      <c r="G77" s="8">
        <v>4</v>
      </c>
      <c r="H77" s="8">
        <v>3</v>
      </c>
      <c r="I77" s="8">
        <v>120</v>
      </c>
      <c r="J77" s="8">
        <v>42</v>
      </c>
      <c r="K77" s="8" t="s">
        <v>20</v>
      </c>
      <c r="L77" s="8">
        <v>4</v>
      </c>
      <c r="M77" s="8"/>
      <c r="N77" s="8" t="s">
        <v>20</v>
      </c>
      <c r="O77" s="8">
        <v>40</v>
      </c>
      <c r="P77" s="8">
        <v>3</v>
      </c>
      <c r="Q77" s="6" t="s">
        <v>72</v>
      </c>
      <c r="R77" s="1" t="s">
        <v>84</v>
      </c>
      <c r="U77">
        <f t="shared" si="3"/>
        <v>0</v>
      </c>
    </row>
    <row r="78" spans="1:21" ht="17" thickTop="1" thickBot="1" x14ac:dyDescent="0.25">
      <c r="A78" s="6">
        <v>77</v>
      </c>
      <c r="B78" s="6">
        <f t="shared" si="2"/>
        <v>26</v>
      </c>
      <c r="C78" s="7" t="s">
        <v>49</v>
      </c>
      <c r="D78" s="6" t="s">
        <v>18</v>
      </c>
      <c r="E78" s="6" t="s">
        <v>57</v>
      </c>
      <c r="F78" s="6" t="s">
        <v>17</v>
      </c>
      <c r="G78" s="8">
        <v>4</v>
      </c>
      <c r="H78" s="8">
        <v>3</v>
      </c>
      <c r="I78" s="8">
        <v>25</v>
      </c>
      <c r="J78" s="8">
        <v>20</v>
      </c>
      <c r="K78" s="8">
        <v>9</v>
      </c>
      <c r="L78" s="8"/>
      <c r="M78" s="8">
        <v>16</v>
      </c>
      <c r="N78" s="8">
        <v>10</v>
      </c>
      <c r="O78" s="8">
        <v>40</v>
      </c>
      <c r="P78" s="8">
        <v>3</v>
      </c>
      <c r="Q78" s="6" t="s">
        <v>72</v>
      </c>
      <c r="R78" s="1" t="s">
        <v>84</v>
      </c>
      <c r="U78">
        <f t="shared" si="3"/>
        <v>0</v>
      </c>
    </row>
    <row r="79" spans="1:21" ht="17" thickTop="1" thickBot="1" x14ac:dyDescent="0.25">
      <c r="A79" s="6">
        <v>78</v>
      </c>
      <c r="B79" s="6">
        <f t="shared" si="2"/>
        <v>26</v>
      </c>
      <c r="C79" s="7" t="s">
        <v>49</v>
      </c>
      <c r="D79" s="6" t="s">
        <v>21</v>
      </c>
      <c r="E79" s="6" t="s">
        <v>59</v>
      </c>
      <c r="F79" s="6" t="s">
        <v>17</v>
      </c>
      <c r="G79" s="8">
        <v>4</v>
      </c>
      <c r="H79" s="8">
        <v>3</v>
      </c>
      <c r="I79" s="8">
        <v>75</v>
      </c>
      <c r="J79" s="8">
        <v>12</v>
      </c>
      <c r="K79" s="8">
        <v>10</v>
      </c>
      <c r="L79" s="8" t="s">
        <v>20</v>
      </c>
      <c r="M79" s="8" t="s">
        <v>20</v>
      </c>
      <c r="N79" s="8">
        <v>8</v>
      </c>
      <c r="O79" s="8">
        <v>40</v>
      </c>
      <c r="P79" s="8">
        <v>4</v>
      </c>
      <c r="Q79" s="6" t="s">
        <v>72</v>
      </c>
      <c r="R79" s="1" t="s">
        <v>84</v>
      </c>
      <c r="U79">
        <f t="shared" si="3"/>
        <v>0</v>
      </c>
    </row>
    <row r="80" spans="1:21" ht="17" thickTop="1" thickBot="1" x14ac:dyDescent="0.25">
      <c r="A80" s="6">
        <v>79</v>
      </c>
      <c r="B80" s="6">
        <f t="shared" si="2"/>
        <v>27</v>
      </c>
      <c r="C80" s="7" t="s">
        <v>50</v>
      </c>
      <c r="D80" s="6" t="s">
        <v>16</v>
      </c>
      <c r="E80" s="6" t="s">
        <v>58</v>
      </c>
      <c r="F80" s="6" t="s">
        <v>19</v>
      </c>
      <c r="G80" s="8">
        <v>4</v>
      </c>
      <c r="H80" s="8">
        <v>3</v>
      </c>
      <c r="I80" s="8">
        <v>110</v>
      </c>
      <c r="J80" s="8">
        <v>50</v>
      </c>
      <c r="K80" s="8" t="s">
        <v>20</v>
      </c>
      <c r="L80" s="8">
        <v>20</v>
      </c>
      <c r="M80" s="8"/>
      <c r="N80" s="8" t="s">
        <v>20</v>
      </c>
      <c r="O80" s="8">
        <v>50</v>
      </c>
      <c r="P80" s="8">
        <v>2</v>
      </c>
      <c r="Q80" s="6" t="s">
        <v>72</v>
      </c>
      <c r="R80" s="1" t="s">
        <v>84</v>
      </c>
      <c r="U80">
        <f t="shared" si="3"/>
        <v>0</v>
      </c>
    </row>
    <row r="81" spans="1:21" ht="17" thickTop="1" thickBot="1" x14ac:dyDescent="0.25">
      <c r="A81" s="6">
        <v>80</v>
      </c>
      <c r="B81" s="6">
        <f t="shared" si="2"/>
        <v>27</v>
      </c>
      <c r="C81" s="7" t="s">
        <v>50</v>
      </c>
      <c r="D81" s="6" t="s">
        <v>18</v>
      </c>
      <c r="E81" s="6" t="s">
        <v>57</v>
      </c>
      <c r="F81" s="6" t="s">
        <v>19</v>
      </c>
      <c r="G81" s="8">
        <v>4</v>
      </c>
      <c r="H81" s="8">
        <v>3</v>
      </c>
      <c r="I81" s="8">
        <v>35</v>
      </c>
      <c r="J81" s="8">
        <v>45</v>
      </c>
      <c r="K81" s="8">
        <v>15</v>
      </c>
      <c r="L81" s="8"/>
      <c r="M81" s="8">
        <v>6</v>
      </c>
      <c r="N81" s="8">
        <v>15</v>
      </c>
      <c r="O81" s="8">
        <v>50</v>
      </c>
      <c r="P81" s="8">
        <v>2</v>
      </c>
      <c r="Q81" s="6" t="s">
        <v>72</v>
      </c>
      <c r="R81" s="1" t="s">
        <v>84</v>
      </c>
      <c r="U81">
        <f t="shared" si="3"/>
        <v>0</v>
      </c>
    </row>
    <row r="82" spans="1:21" ht="17" thickTop="1" thickBot="1" x14ac:dyDescent="0.25">
      <c r="A82" s="6">
        <v>81</v>
      </c>
      <c r="B82" s="6">
        <f t="shared" si="2"/>
        <v>27</v>
      </c>
      <c r="C82" s="7" t="s">
        <v>50</v>
      </c>
      <c r="D82" s="6" t="s">
        <v>21</v>
      </c>
      <c r="E82" s="6" t="s">
        <v>59</v>
      </c>
      <c r="F82" s="6" t="s">
        <v>19</v>
      </c>
      <c r="G82" s="8">
        <v>4</v>
      </c>
      <c r="H82" s="8">
        <v>3</v>
      </c>
      <c r="I82" s="8">
        <v>100</v>
      </c>
      <c r="J82" s="8">
        <v>40</v>
      </c>
      <c r="K82" s="8">
        <v>20</v>
      </c>
      <c r="L82" s="8" t="s">
        <v>20</v>
      </c>
      <c r="M82" s="8" t="s">
        <v>20</v>
      </c>
      <c r="N82" s="8">
        <v>23</v>
      </c>
      <c r="O82" s="8">
        <v>70</v>
      </c>
      <c r="P82" s="8">
        <v>3</v>
      </c>
      <c r="Q82" s="6" t="s">
        <v>72</v>
      </c>
      <c r="R82" s="1" t="s">
        <v>84</v>
      </c>
      <c r="U82">
        <f t="shared" si="3"/>
        <v>0</v>
      </c>
    </row>
    <row r="83" spans="1:21" ht="17" thickTop="1" thickBot="1" x14ac:dyDescent="0.25">
      <c r="A83" s="6">
        <v>82</v>
      </c>
      <c r="B83" s="6">
        <f t="shared" si="2"/>
        <v>28</v>
      </c>
      <c r="C83" s="11" t="s">
        <v>51</v>
      </c>
      <c r="D83" s="9" t="s">
        <v>16</v>
      </c>
      <c r="E83" s="9" t="s">
        <v>57</v>
      </c>
      <c r="F83" s="9" t="s">
        <v>17</v>
      </c>
      <c r="G83" s="12">
        <v>3</v>
      </c>
      <c r="H83" s="12">
        <v>4</v>
      </c>
      <c r="I83" s="12"/>
      <c r="J83" s="12">
        <v>30</v>
      </c>
      <c r="K83" s="12">
        <v>15</v>
      </c>
      <c r="L83" s="12" t="s">
        <v>20</v>
      </c>
      <c r="M83" s="12" t="s">
        <v>20</v>
      </c>
      <c r="N83" s="12"/>
      <c r="O83" s="12">
        <v>75</v>
      </c>
      <c r="P83" s="12"/>
      <c r="Q83" s="9" t="s">
        <v>72</v>
      </c>
      <c r="R83" s="1" t="s">
        <v>79</v>
      </c>
      <c r="U83">
        <f t="shared" si="3"/>
        <v>0</v>
      </c>
    </row>
    <row r="84" spans="1:21" ht="17" thickTop="1" thickBot="1" x14ac:dyDescent="0.25">
      <c r="A84" s="6">
        <v>83</v>
      </c>
      <c r="B84" s="6">
        <f t="shared" si="2"/>
        <v>28</v>
      </c>
      <c r="C84" s="11" t="s">
        <v>51</v>
      </c>
      <c r="D84" s="9" t="s">
        <v>18</v>
      </c>
      <c r="E84" s="9" t="s">
        <v>58</v>
      </c>
      <c r="F84" s="9" t="s">
        <v>17</v>
      </c>
      <c r="G84" s="12">
        <v>3</v>
      </c>
      <c r="H84" s="12">
        <v>4</v>
      </c>
      <c r="I84" s="12">
        <v>160</v>
      </c>
      <c r="J84" s="12">
        <v>30</v>
      </c>
      <c r="K84" s="12" t="s">
        <v>20</v>
      </c>
      <c r="L84" s="12">
        <v>2</v>
      </c>
      <c r="M84" s="12"/>
      <c r="N84" s="12" t="s">
        <v>20</v>
      </c>
      <c r="O84" s="12">
        <v>60</v>
      </c>
      <c r="P84" s="12">
        <v>3</v>
      </c>
      <c r="Q84" s="6" t="s">
        <v>72</v>
      </c>
      <c r="R84" s="1" t="s">
        <v>79</v>
      </c>
      <c r="U84">
        <f t="shared" si="3"/>
        <v>0</v>
      </c>
    </row>
    <row r="85" spans="1:21" ht="17" thickTop="1" thickBot="1" x14ac:dyDescent="0.25">
      <c r="A85" s="6">
        <v>84</v>
      </c>
      <c r="B85" s="6">
        <f t="shared" si="2"/>
        <v>28</v>
      </c>
      <c r="C85" s="11" t="s">
        <v>51</v>
      </c>
      <c r="D85" s="9" t="s">
        <v>21</v>
      </c>
      <c r="E85" s="9" t="s">
        <v>59</v>
      </c>
      <c r="F85" s="9" t="s">
        <v>17</v>
      </c>
      <c r="G85" s="12">
        <v>3</v>
      </c>
      <c r="H85" s="12">
        <v>4</v>
      </c>
      <c r="I85" s="12">
        <v>30</v>
      </c>
      <c r="J85" s="12"/>
      <c r="K85" s="12"/>
      <c r="L85" s="12"/>
      <c r="M85" s="12"/>
      <c r="N85" s="12">
        <v>5</v>
      </c>
      <c r="O85" s="12"/>
      <c r="P85" s="12"/>
      <c r="Q85" s="6" t="s">
        <v>72</v>
      </c>
      <c r="R85" s="1" t="s">
        <v>79</v>
      </c>
      <c r="U85">
        <f t="shared" si="3"/>
        <v>0</v>
      </c>
    </row>
    <row r="86" spans="1:21" ht="17" thickTop="1" thickBot="1" x14ac:dyDescent="0.25">
      <c r="A86" s="15">
        <v>85</v>
      </c>
      <c r="B86" s="6">
        <f t="shared" si="2"/>
        <v>29</v>
      </c>
      <c r="C86" s="7" t="s">
        <v>52</v>
      </c>
      <c r="D86" s="6" t="s">
        <v>16</v>
      </c>
      <c r="E86" s="6" t="s">
        <v>57</v>
      </c>
      <c r="F86" s="6" t="s">
        <v>17</v>
      </c>
      <c r="G86" s="8">
        <v>3</v>
      </c>
      <c r="H86" s="8">
        <v>6</v>
      </c>
      <c r="I86" s="8">
        <v>90</v>
      </c>
      <c r="J86" s="8"/>
      <c r="K86" s="8"/>
      <c r="L86" s="8"/>
      <c r="M86" s="8">
        <v>5</v>
      </c>
      <c r="N86" s="8">
        <v>11</v>
      </c>
      <c r="O86" s="8"/>
      <c r="P86" s="8"/>
      <c r="Q86" s="6" t="s">
        <v>74</v>
      </c>
      <c r="R86" s="1" t="s">
        <v>80</v>
      </c>
      <c r="U86">
        <f t="shared" si="3"/>
        <v>1</v>
      </c>
    </row>
    <row r="87" spans="1:21" ht="17" thickTop="1" thickBot="1" x14ac:dyDescent="0.25">
      <c r="A87" s="15">
        <v>86</v>
      </c>
      <c r="B87" s="6">
        <f t="shared" si="2"/>
        <v>29</v>
      </c>
      <c r="C87" s="7" t="s">
        <v>52</v>
      </c>
      <c r="D87" s="6" t="s">
        <v>18</v>
      </c>
      <c r="E87" s="6" t="s">
        <v>59</v>
      </c>
      <c r="F87" s="6" t="s">
        <v>19</v>
      </c>
      <c r="G87" s="8">
        <v>3</v>
      </c>
      <c r="H87" s="8">
        <v>6</v>
      </c>
      <c r="I87" s="8">
        <v>80</v>
      </c>
      <c r="J87" s="8">
        <v>55</v>
      </c>
      <c r="K87" s="8">
        <v>5</v>
      </c>
      <c r="L87" s="8" t="s">
        <v>20</v>
      </c>
      <c r="M87" s="8" t="s">
        <v>20</v>
      </c>
      <c r="N87" s="8">
        <v>5</v>
      </c>
      <c r="O87" s="8"/>
      <c r="P87" s="8"/>
      <c r="Q87" s="6" t="s">
        <v>74</v>
      </c>
      <c r="R87" s="1" t="s">
        <v>80</v>
      </c>
      <c r="U87">
        <f t="shared" si="3"/>
        <v>1</v>
      </c>
    </row>
    <row r="88" spans="1:21" ht="17" thickTop="1" thickBot="1" x14ac:dyDescent="0.25">
      <c r="A88" s="15">
        <v>87</v>
      </c>
      <c r="B88" s="6">
        <f t="shared" si="2"/>
        <v>29</v>
      </c>
      <c r="C88" s="7" t="s">
        <v>52</v>
      </c>
      <c r="D88" s="6" t="s">
        <v>21</v>
      </c>
      <c r="E88" s="6" t="s">
        <v>58</v>
      </c>
      <c r="F88" s="6" t="s">
        <v>17</v>
      </c>
      <c r="G88" s="8">
        <v>3</v>
      </c>
      <c r="H88" s="8">
        <v>6</v>
      </c>
      <c r="I88" s="8">
        <v>120</v>
      </c>
      <c r="J88" s="8">
        <v>45</v>
      </c>
      <c r="K88" s="8" t="s">
        <v>20</v>
      </c>
      <c r="L88" s="8"/>
      <c r="M88" s="8"/>
      <c r="N88" s="8" t="s">
        <v>20</v>
      </c>
      <c r="O88" s="8"/>
      <c r="P88" s="8"/>
      <c r="Q88" s="6" t="s">
        <v>74</v>
      </c>
      <c r="R88" s="1" t="s">
        <v>80</v>
      </c>
      <c r="U88">
        <f t="shared" si="3"/>
        <v>1</v>
      </c>
    </row>
    <row r="89" spans="1:21" ht="17" thickTop="1" thickBot="1" x14ac:dyDescent="0.25">
      <c r="A89" s="15">
        <v>88</v>
      </c>
      <c r="B89" s="6">
        <f t="shared" si="2"/>
        <v>30</v>
      </c>
      <c r="C89" s="7" t="s">
        <v>53</v>
      </c>
      <c r="D89" s="6" t="s">
        <v>16</v>
      </c>
      <c r="E89" s="6" t="s">
        <v>59</v>
      </c>
      <c r="F89" s="6" t="s">
        <v>17</v>
      </c>
      <c r="G89" s="8">
        <v>3</v>
      </c>
      <c r="H89" s="8"/>
      <c r="I89" s="8">
        <v>110</v>
      </c>
      <c r="J89" s="8">
        <v>40</v>
      </c>
      <c r="K89" s="8">
        <v>15</v>
      </c>
      <c r="L89" s="8">
        <v>75</v>
      </c>
      <c r="M89" s="8">
        <v>75</v>
      </c>
      <c r="N89" s="8">
        <v>25</v>
      </c>
      <c r="O89" s="8"/>
      <c r="P89" s="8">
        <v>3</v>
      </c>
      <c r="Q89" s="6" t="s">
        <v>74</v>
      </c>
      <c r="R89" s="1" t="s">
        <v>83</v>
      </c>
      <c r="U89">
        <f t="shared" si="3"/>
        <v>1</v>
      </c>
    </row>
    <row r="90" spans="1:21" ht="17" thickTop="1" thickBot="1" x14ac:dyDescent="0.25">
      <c r="A90" s="15">
        <v>89</v>
      </c>
      <c r="B90" s="6">
        <f t="shared" si="2"/>
        <v>30</v>
      </c>
      <c r="C90" s="7" t="s">
        <v>53</v>
      </c>
      <c r="D90" s="6" t="s">
        <v>18</v>
      </c>
      <c r="E90" s="6" t="s">
        <v>58</v>
      </c>
      <c r="F90" s="6" t="s">
        <v>17</v>
      </c>
      <c r="G90" s="8">
        <v>3</v>
      </c>
      <c r="H90" s="8"/>
      <c r="I90" s="8">
        <v>140</v>
      </c>
      <c r="J90" s="8">
        <v>20</v>
      </c>
      <c r="K90" s="8" t="s">
        <v>20</v>
      </c>
      <c r="L90" s="8">
        <v>4</v>
      </c>
      <c r="M90" s="8"/>
      <c r="N90" s="8" t="s">
        <v>20</v>
      </c>
      <c r="O90" s="8">
        <v>75</v>
      </c>
      <c r="P90" s="8">
        <v>3</v>
      </c>
      <c r="Q90" s="6" t="s">
        <v>74</v>
      </c>
      <c r="R90" s="1" t="s">
        <v>83</v>
      </c>
      <c r="U90">
        <f t="shared" si="3"/>
        <v>1</v>
      </c>
    </row>
    <row r="91" spans="1:21" ht="17" thickTop="1" thickBot="1" x14ac:dyDescent="0.25">
      <c r="A91" s="15">
        <v>90</v>
      </c>
      <c r="B91" s="6">
        <f t="shared" si="2"/>
        <v>30</v>
      </c>
      <c r="C91" s="7" t="s">
        <v>53</v>
      </c>
      <c r="D91" s="6" t="s">
        <v>21</v>
      </c>
      <c r="E91" s="6" t="s">
        <v>57</v>
      </c>
      <c r="F91" s="6" t="s">
        <v>19</v>
      </c>
      <c r="G91" s="8">
        <v>3</v>
      </c>
      <c r="H91" s="8"/>
      <c r="I91" s="8">
        <v>45</v>
      </c>
      <c r="J91" s="8">
        <v>25</v>
      </c>
      <c r="K91" s="8">
        <v>20</v>
      </c>
      <c r="L91" s="8"/>
      <c r="M91" s="8">
        <v>16</v>
      </c>
      <c r="N91" s="8">
        <v>9</v>
      </c>
      <c r="O91" s="8">
        <v>75</v>
      </c>
      <c r="P91" s="8">
        <v>3</v>
      </c>
      <c r="Q91" s="6" t="s">
        <v>74</v>
      </c>
      <c r="R91" s="1" t="s">
        <v>83</v>
      </c>
      <c r="U91">
        <f t="shared" si="3"/>
        <v>1</v>
      </c>
    </row>
    <row r="92" spans="1:21" ht="17" thickTop="1" thickBot="1" x14ac:dyDescent="0.25">
      <c r="A92" s="15">
        <v>91</v>
      </c>
      <c r="B92" s="6">
        <f t="shared" si="2"/>
        <v>31</v>
      </c>
      <c r="C92" s="7" t="s">
        <v>54</v>
      </c>
      <c r="D92" s="6" t="s">
        <v>16</v>
      </c>
      <c r="E92" s="6" t="s">
        <v>59</v>
      </c>
      <c r="F92" s="6" t="s">
        <v>17</v>
      </c>
      <c r="G92" s="8">
        <v>3</v>
      </c>
      <c r="H92" s="8">
        <v>3</v>
      </c>
      <c r="I92" s="8">
        <v>105</v>
      </c>
      <c r="J92" s="8">
        <v>50</v>
      </c>
      <c r="K92" s="8">
        <v>25</v>
      </c>
      <c r="L92" s="8" t="s">
        <v>20</v>
      </c>
      <c r="M92" s="8" t="s">
        <v>20</v>
      </c>
      <c r="N92" s="8">
        <v>25</v>
      </c>
      <c r="O92" s="8">
        <v>90</v>
      </c>
      <c r="P92" s="8">
        <v>4</v>
      </c>
      <c r="Q92" s="6" t="s">
        <v>74</v>
      </c>
      <c r="R92" s="1" t="s">
        <v>82</v>
      </c>
      <c r="U92">
        <f t="shared" si="3"/>
        <v>1</v>
      </c>
    </row>
    <row r="93" spans="1:21" ht="17" thickTop="1" thickBot="1" x14ac:dyDescent="0.25">
      <c r="A93" s="15">
        <v>92</v>
      </c>
      <c r="B93" s="6">
        <f t="shared" si="2"/>
        <v>31</v>
      </c>
      <c r="C93" s="7" t="s">
        <v>54</v>
      </c>
      <c r="D93" s="6" t="s">
        <v>18</v>
      </c>
      <c r="E93" s="6" t="s">
        <v>57</v>
      </c>
      <c r="F93" s="6" t="s">
        <v>19</v>
      </c>
      <c r="G93" s="8">
        <v>3</v>
      </c>
      <c r="H93" s="8">
        <v>3</v>
      </c>
      <c r="I93" s="8">
        <v>70</v>
      </c>
      <c r="J93" s="8">
        <v>45</v>
      </c>
      <c r="K93" s="8">
        <v>15</v>
      </c>
      <c r="L93" s="8"/>
      <c r="M93" s="8">
        <v>13</v>
      </c>
      <c r="N93" s="8">
        <v>13</v>
      </c>
      <c r="O93" s="8">
        <v>90</v>
      </c>
      <c r="P93" s="8">
        <v>4</v>
      </c>
      <c r="Q93" s="6" t="s">
        <v>74</v>
      </c>
      <c r="R93" s="1" t="s">
        <v>82</v>
      </c>
      <c r="U93">
        <f t="shared" si="3"/>
        <v>1</v>
      </c>
    </row>
    <row r="94" spans="1:21" ht="17" thickTop="1" thickBot="1" x14ac:dyDescent="0.25">
      <c r="A94" s="15">
        <v>93</v>
      </c>
      <c r="B94" s="6">
        <f t="shared" si="2"/>
        <v>31</v>
      </c>
      <c r="C94" s="7" t="s">
        <v>54</v>
      </c>
      <c r="D94" s="6" t="s">
        <v>21</v>
      </c>
      <c r="E94" s="6" t="s">
        <v>58</v>
      </c>
      <c r="F94" s="6" t="s">
        <v>17</v>
      </c>
      <c r="G94" s="8">
        <v>3</v>
      </c>
      <c r="H94" s="8">
        <v>3</v>
      </c>
      <c r="I94" s="8">
        <v>90</v>
      </c>
      <c r="J94" s="8">
        <v>45</v>
      </c>
      <c r="K94" s="8" t="s">
        <v>20</v>
      </c>
      <c r="L94" s="8">
        <v>3</v>
      </c>
      <c r="M94" s="8"/>
      <c r="N94" s="8" t="s">
        <v>20</v>
      </c>
      <c r="O94" s="8">
        <v>90</v>
      </c>
      <c r="P94" s="8">
        <v>4</v>
      </c>
      <c r="Q94" s="6" t="s">
        <v>74</v>
      </c>
      <c r="R94" s="1" t="s">
        <v>82</v>
      </c>
      <c r="U94">
        <f t="shared" si="3"/>
        <v>1</v>
      </c>
    </row>
    <row r="95" spans="1:21" ht="17" thickTop="1" thickBot="1" x14ac:dyDescent="0.25">
      <c r="A95" s="15">
        <v>94</v>
      </c>
      <c r="B95" s="6">
        <f t="shared" si="2"/>
        <v>32</v>
      </c>
      <c r="C95" s="7" t="s">
        <v>55</v>
      </c>
      <c r="D95" s="6" t="s">
        <v>16</v>
      </c>
      <c r="E95" s="6" t="s">
        <v>57</v>
      </c>
      <c r="F95" s="6" t="s">
        <v>19</v>
      </c>
      <c r="G95" s="8">
        <v>3</v>
      </c>
      <c r="H95" s="8">
        <v>3</v>
      </c>
      <c r="I95" s="8">
        <v>90</v>
      </c>
      <c r="J95" s="8">
        <v>29</v>
      </c>
      <c r="K95" s="8">
        <v>25</v>
      </c>
      <c r="L95" s="8"/>
      <c r="M95" s="8">
        <v>32</v>
      </c>
      <c r="N95" s="8">
        <v>29</v>
      </c>
      <c r="O95" s="8">
        <v>70</v>
      </c>
      <c r="P95" s="8">
        <v>3</v>
      </c>
      <c r="Q95" s="6" t="s">
        <v>72</v>
      </c>
      <c r="R95" s="1" t="s">
        <v>79</v>
      </c>
      <c r="U95">
        <f t="shared" si="3"/>
        <v>0</v>
      </c>
    </row>
    <row r="96" spans="1:21" ht="17" thickTop="1" thickBot="1" x14ac:dyDescent="0.25">
      <c r="A96" s="15">
        <v>95</v>
      </c>
      <c r="B96" s="6">
        <f t="shared" si="2"/>
        <v>32</v>
      </c>
      <c r="C96" s="7" t="s">
        <v>55</v>
      </c>
      <c r="D96" s="6" t="s">
        <v>18</v>
      </c>
      <c r="E96" s="6" t="s">
        <v>58</v>
      </c>
      <c r="F96" s="6" t="s">
        <v>17</v>
      </c>
      <c r="G96" s="8">
        <v>3</v>
      </c>
      <c r="H96" s="8">
        <v>3</v>
      </c>
      <c r="I96" s="8">
        <v>170</v>
      </c>
      <c r="J96" s="8">
        <v>28</v>
      </c>
      <c r="K96" s="8" t="s">
        <v>20</v>
      </c>
      <c r="L96" s="8"/>
      <c r="M96" s="8"/>
      <c r="N96" s="8" t="s">
        <v>20</v>
      </c>
      <c r="O96" s="8">
        <v>60</v>
      </c>
      <c r="P96" s="8">
        <v>3</v>
      </c>
      <c r="Q96" s="6" t="s">
        <v>72</v>
      </c>
      <c r="R96" s="1" t="s">
        <v>79</v>
      </c>
      <c r="U96">
        <f t="shared" si="3"/>
        <v>0</v>
      </c>
    </row>
    <row r="97" spans="1:21" ht="17" thickTop="1" thickBot="1" x14ac:dyDescent="0.25">
      <c r="A97" s="15">
        <v>96</v>
      </c>
      <c r="B97" s="6">
        <f t="shared" si="2"/>
        <v>32</v>
      </c>
      <c r="C97" s="13" t="s">
        <v>55</v>
      </c>
      <c r="D97" s="6" t="s">
        <v>21</v>
      </c>
      <c r="E97" s="6" t="s">
        <v>59</v>
      </c>
      <c r="F97" s="6" t="s">
        <v>19</v>
      </c>
      <c r="G97" s="8">
        <v>3</v>
      </c>
      <c r="H97" s="8">
        <v>3</v>
      </c>
      <c r="I97" s="8">
        <v>75</v>
      </c>
      <c r="J97" s="8">
        <v>45</v>
      </c>
      <c r="K97" s="8">
        <v>10</v>
      </c>
      <c r="L97" s="8" t="s">
        <v>20</v>
      </c>
      <c r="M97" s="8" t="s">
        <v>20</v>
      </c>
      <c r="N97" s="8">
        <v>12</v>
      </c>
      <c r="O97" s="8">
        <v>85</v>
      </c>
      <c r="P97" s="8">
        <v>3</v>
      </c>
      <c r="Q97" s="6" t="s">
        <v>72</v>
      </c>
      <c r="R97" s="1" t="s">
        <v>79</v>
      </c>
      <c r="U97">
        <f t="shared" si="3"/>
        <v>0</v>
      </c>
    </row>
    <row r="98" spans="1:21" ht="16" thickTop="1" x14ac:dyDescent="0.2"/>
  </sheetData>
  <autoFilter ref="A1:R97" xr:uid="{B1EB5122-768E-F949-BD9B-6F0EF2D659BA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B98"/>
  <sheetViews>
    <sheetView zoomScaleNormal="100" workbookViewId="0">
      <selection activeCell="U4" sqref="U4:U97"/>
    </sheetView>
  </sheetViews>
  <sheetFormatPr baseColWidth="10" defaultColWidth="9.1640625" defaultRowHeight="15" x14ac:dyDescent="0.2"/>
  <cols>
    <col min="1" max="1" width="6.33203125" style="1" bestFit="1" customWidth="1"/>
    <col min="2" max="2" width="11.6640625" style="1" customWidth="1"/>
    <col min="3" max="3" width="38.6640625" style="1" bestFit="1" customWidth="1"/>
    <col min="4" max="4" width="13.6640625" style="1" customWidth="1"/>
    <col min="5" max="5" width="11.33203125" style="1" customWidth="1"/>
    <col min="6" max="6" width="8.83203125" style="1" hidden="1" customWidth="1"/>
    <col min="7" max="14" width="9.1640625" style="1" hidden="1" customWidth="1"/>
    <col min="15" max="15" width="10.5" style="1" hidden="1" customWidth="1"/>
    <col min="16" max="16" width="13.5" style="31" customWidth="1"/>
    <col min="17" max="17" width="13.5" style="1" customWidth="1"/>
    <col min="18" max="21" width="9.1640625" style="1" customWidth="1"/>
    <col min="22" max="22" width="9.1640625" customWidth="1"/>
    <col min="23" max="24" width="9.1640625" style="1" customWidth="1"/>
    <col min="25" max="16384" width="9.1640625" style="1"/>
  </cols>
  <sheetData>
    <row r="1" spans="1:28" s="25" customFormat="1" thickTop="1" thickBot="1" x14ac:dyDescent="0.2">
      <c r="A1" s="16" t="s">
        <v>0</v>
      </c>
      <c r="B1" s="16" t="s">
        <v>77</v>
      </c>
      <c r="C1" s="16" t="s">
        <v>68</v>
      </c>
      <c r="D1" s="16" t="s">
        <v>69</v>
      </c>
      <c r="E1" s="16" t="s">
        <v>70</v>
      </c>
      <c r="F1" s="16" t="s">
        <v>75</v>
      </c>
      <c r="G1" s="17" t="s">
        <v>60</v>
      </c>
      <c r="H1" s="17" t="s">
        <v>61</v>
      </c>
      <c r="I1" s="17" t="s">
        <v>62</v>
      </c>
      <c r="J1" s="17" t="s">
        <v>63</v>
      </c>
      <c r="K1" s="17" t="s">
        <v>64</v>
      </c>
      <c r="L1" s="17" t="s">
        <v>65</v>
      </c>
      <c r="M1" s="17" t="s">
        <v>66</v>
      </c>
      <c r="N1" s="17" t="s">
        <v>67</v>
      </c>
      <c r="O1" s="17" t="s">
        <v>76</v>
      </c>
      <c r="P1" s="30" t="s">
        <v>71</v>
      </c>
      <c r="Q1" s="5" t="s">
        <v>73</v>
      </c>
      <c r="R1" s="25" t="s">
        <v>85</v>
      </c>
      <c r="T1" s="25" t="s">
        <v>87</v>
      </c>
      <c r="U1" s="25" t="s">
        <v>86</v>
      </c>
      <c r="V1" s="25" t="s">
        <v>88</v>
      </c>
      <c r="W1" s="25" t="s">
        <v>89</v>
      </c>
      <c r="X1" s="25" t="s">
        <v>90</v>
      </c>
      <c r="Y1" s="25" t="s">
        <v>90</v>
      </c>
      <c r="Z1" s="25" t="s">
        <v>137</v>
      </c>
      <c r="AB1" s="25" t="s">
        <v>139</v>
      </c>
    </row>
    <row r="2" spans="1:28" ht="17" hidden="1" thickTop="1" thickBot="1" x14ac:dyDescent="0.25">
      <c r="A2" s="6">
        <f>IF(AND('Subject data'!$C2=$C2, 'Subject data'!$D2=$D2,'Subject data'!$E2=$E2),'Subject data'!A2)</f>
        <v>1</v>
      </c>
      <c r="B2" s="6">
        <f>IF(AND('Subject data'!$C2=$C2, 'Subject data'!$D2=$D2,'Subject data'!$E2=$E2),'Subject data'!B2)</f>
        <v>1</v>
      </c>
      <c r="C2" s="15" t="s">
        <v>15</v>
      </c>
      <c r="D2" s="6" t="s">
        <v>16</v>
      </c>
      <c r="E2" s="6" t="s">
        <v>57</v>
      </c>
      <c r="F2" s="6" t="s">
        <v>17</v>
      </c>
      <c r="G2" s="21"/>
      <c r="H2" s="21">
        <v>1</v>
      </c>
      <c r="I2" s="21">
        <v>1</v>
      </c>
      <c r="J2" s="21">
        <v>1</v>
      </c>
      <c r="K2" s="21">
        <v>0</v>
      </c>
      <c r="L2" s="21">
        <v>1</v>
      </c>
      <c r="M2" s="21">
        <v>1</v>
      </c>
      <c r="N2" s="21">
        <f>SUM(G2:M2)</f>
        <v>5</v>
      </c>
      <c r="O2" s="21">
        <v>6</v>
      </c>
      <c r="P2" s="22">
        <f>N2/O2</f>
        <v>0.83333333333333337</v>
      </c>
      <c r="Q2" s="6" t="s">
        <v>74</v>
      </c>
      <c r="R2" s="1" t="s">
        <v>83</v>
      </c>
      <c r="T2" s="1">
        <f>IF(D2="cmdline",1,IF(D2="nametbl",2,3))</f>
        <v>1</v>
      </c>
      <c r="U2" s="1">
        <f>IF(E2="Review",1,IF(E2="Structural",2,3))</f>
        <v>3</v>
      </c>
      <c r="V2">
        <f>IF(R2="G1",1,IF(R2="G2",2,IF(R2="G3",3,IF(R2="G4",4,IF(R2="G5",5,6)))))</f>
        <v>4</v>
      </c>
      <c r="W2" s="1">
        <f>P2*100</f>
        <v>83.333333333333343</v>
      </c>
      <c r="X2" s="1">
        <f>IF(T2=1,0,IF(T2=2,U1,CONCATENATE(U1,"-",U2)))</f>
        <v>0</v>
      </c>
      <c r="Y2" s="1">
        <f>IF(X2="1-2",4,IF(X2="1-3",5,IF(X2="2-1",6,IF(X2="2-3",7,IF(X2="3-1",8,IF(X2="3-2",9,X2))))))</f>
        <v>0</v>
      </c>
      <c r="Z2" s="1">
        <f>IF(T2=1,2,IF(T2=2,3,1))</f>
        <v>2</v>
      </c>
      <c r="AB2" s="1">
        <f>V2+6</f>
        <v>10</v>
      </c>
    </row>
    <row r="3" spans="1:28" ht="17" hidden="1" thickTop="1" thickBot="1" x14ac:dyDescent="0.25">
      <c r="A3" s="6">
        <f>IF(AND('Subject data'!$C3=$C3, 'Subject data'!$D3=$D3,'Subject data'!$E3=$E3),'Subject data'!A3)</f>
        <v>2</v>
      </c>
      <c r="B3" s="6">
        <f>IF(AND('Subject data'!$C3=$C3, 'Subject data'!$D3=$D3,'Subject data'!$E3=$E3),'Subject data'!B3)</f>
        <v>1</v>
      </c>
      <c r="C3" s="15" t="s">
        <v>15</v>
      </c>
      <c r="D3" s="6" t="s">
        <v>18</v>
      </c>
      <c r="E3" s="6" t="s">
        <v>58</v>
      </c>
      <c r="F3" s="6" t="s">
        <v>19</v>
      </c>
      <c r="G3" s="21">
        <v>0</v>
      </c>
      <c r="H3" s="21">
        <v>0</v>
      </c>
      <c r="I3" s="21">
        <v>1</v>
      </c>
      <c r="J3" s="21">
        <v>0</v>
      </c>
      <c r="K3" s="21">
        <v>1</v>
      </c>
      <c r="L3" s="21">
        <v>1</v>
      </c>
      <c r="M3" s="21">
        <v>1</v>
      </c>
      <c r="N3" s="21">
        <f>SUM(G3:M3)</f>
        <v>4</v>
      </c>
      <c r="O3" s="21">
        <v>7</v>
      </c>
      <c r="P3" s="22">
        <f>N3/O3</f>
        <v>0.5714285714285714</v>
      </c>
      <c r="Q3" s="6" t="s">
        <v>74</v>
      </c>
      <c r="R3" s="1" t="s">
        <v>83</v>
      </c>
      <c r="T3" s="1">
        <f t="shared" ref="T3:T66" si="0">IF(D3="cmdline",1,IF(D3="nametbl",2,3))</f>
        <v>2</v>
      </c>
      <c r="U3" s="1">
        <f t="shared" ref="U3:U66" si="1">IF(E3="Review",1,IF(E3="Structural",2,3))</f>
        <v>1</v>
      </c>
      <c r="V3">
        <f t="shared" ref="V3:V66" si="2">IF(R3="G1",1,IF(R3="G2",2,IF(R3="G3",3,IF(R3="G4",4,IF(R3="G5",5,6)))))</f>
        <v>4</v>
      </c>
      <c r="W3" s="1">
        <f t="shared" ref="W3:W66" si="3">P3*100</f>
        <v>57.142857142857139</v>
      </c>
      <c r="X3" s="1">
        <f>IF(T3=1,0,IF(T3=2,U2,CONCATENATE(U1,"-",U2)))</f>
        <v>3</v>
      </c>
      <c r="Y3" s="1">
        <f t="shared" ref="Y3:Y66" si="4">IF(X3="1-2",4,IF(X3="1-3",5,IF(X3="2-1",6,IF(X3="2-3",7,IF(X3="3-1",8,IF(X3="3-2",9,X3))))))</f>
        <v>3</v>
      </c>
      <c r="Z3" s="1">
        <f t="shared" ref="Z3:Z66" si="5">IF(T3=1,2,IF(T3=2,3,1))</f>
        <v>3</v>
      </c>
      <c r="AB3" s="1">
        <f t="shared" ref="AB3:AB66" si="6">V3+6</f>
        <v>10</v>
      </c>
    </row>
    <row r="4" spans="1:28" ht="17" thickTop="1" thickBot="1" x14ac:dyDescent="0.25">
      <c r="A4" s="6">
        <f>IF(AND('Subject data'!$C4=$C4, 'Subject data'!$D4=$D4,'Subject data'!$E4=$E4),'Subject data'!A4)</f>
        <v>3</v>
      </c>
      <c r="B4" s="6">
        <f>IF(AND('Subject data'!$C4=$C4, 'Subject data'!$D4=$D4,'Subject data'!$E4=$E4),'Subject data'!B4)</f>
        <v>1</v>
      </c>
      <c r="C4" s="9" t="s">
        <v>15</v>
      </c>
      <c r="D4" s="9" t="s">
        <v>21</v>
      </c>
      <c r="E4" s="9" t="s">
        <v>59</v>
      </c>
      <c r="F4" s="9" t="s">
        <v>17</v>
      </c>
      <c r="G4" s="18"/>
      <c r="H4" s="18"/>
      <c r="I4" s="18"/>
      <c r="J4" s="18"/>
      <c r="K4" s="18"/>
      <c r="L4" s="18"/>
      <c r="M4" s="19"/>
      <c r="N4" s="19"/>
      <c r="O4" s="19">
        <v>7</v>
      </c>
      <c r="P4" s="20"/>
      <c r="Q4" s="9" t="s">
        <v>74</v>
      </c>
      <c r="R4" s="1" t="s">
        <v>83</v>
      </c>
      <c r="T4" s="1">
        <f t="shared" si="0"/>
        <v>3</v>
      </c>
      <c r="U4" s="1">
        <f t="shared" si="1"/>
        <v>2</v>
      </c>
      <c r="V4">
        <f t="shared" si="2"/>
        <v>4</v>
      </c>
      <c r="W4" s="1">
        <f t="shared" si="3"/>
        <v>0</v>
      </c>
      <c r="X4" s="1" t="str">
        <f t="shared" ref="X4:X67" si="7">IF(T4=1,0,IF(T4=2,U3,CONCATENATE(U2,"-",U3)))</f>
        <v>3-1</v>
      </c>
      <c r="Y4" s="1">
        <f t="shared" si="4"/>
        <v>8</v>
      </c>
      <c r="Z4" s="1">
        <f t="shared" si="5"/>
        <v>1</v>
      </c>
      <c r="AB4" s="1">
        <f t="shared" si="6"/>
        <v>10</v>
      </c>
    </row>
    <row r="5" spans="1:28" ht="17" hidden="1" thickTop="1" thickBot="1" x14ac:dyDescent="0.25">
      <c r="A5" s="6">
        <f>IF(AND('Subject data'!$C5=$C5, 'Subject data'!$D5=$D5,'Subject data'!$E5=$E5),'Subject data'!A5)</f>
        <v>4</v>
      </c>
      <c r="B5" s="6">
        <f>IF(AND('Subject data'!$C5=$C5, 'Subject data'!$D5=$D5,'Subject data'!$E5=$E5),'Subject data'!B5)</f>
        <v>2</v>
      </c>
      <c r="C5" s="15" t="s">
        <v>22</v>
      </c>
      <c r="D5" s="6" t="s">
        <v>16</v>
      </c>
      <c r="E5" s="6" t="s">
        <v>58</v>
      </c>
      <c r="F5" s="6" t="s">
        <v>17</v>
      </c>
      <c r="G5" s="21">
        <v>1</v>
      </c>
      <c r="H5" s="21">
        <v>1</v>
      </c>
      <c r="I5" s="21">
        <v>1</v>
      </c>
      <c r="J5" s="21">
        <v>0</v>
      </c>
      <c r="K5" s="21">
        <v>0</v>
      </c>
      <c r="L5" s="21">
        <v>0</v>
      </c>
      <c r="M5" s="21">
        <v>0</v>
      </c>
      <c r="N5" s="21">
        <f t="shared" ref="N5:N19" si="8">SUM(G5:M5)</f>
        <v>3</v>
      </c>
      <c r="O5" s="21">
        <v>7</v>
      </c>
      <c r="P5" s="22">
        <f t="shared" ref="P5:P19" si="9">N5/O5</f>
        <v>0.42857142857142855</v>
      </c>
      <c r="Q5" s="6" t="s">
        <v>72</v>
      </c>
      <c r="R5" s="1" t="s">
        <v>80</v>
      </c>
      <c r="T5" s="1">
        <f t="shared" si="0"/>
        <v>1</v>
      </c>
      <c r="U5" s="1">
        <f t="shared" si="1"/>
        <v>1</v>
      </c>
      <c r="V5">
        <f t="shared" si="2"/>
        <v>6</v>
      </c>
      <c r="W5" s="1">
        <f t="shared" si="3"/>
        <v>42.857142857142854</v>
      </c>
      <c r="X5" s="1">
        <f t="shared" si="7"/>
        <v>0</v>
      </c>
      <c r="Y5" s="1">
        <f t="shared" si="4"/>
        <v>0</v>
      </c>
      <c r="Z5" s="1">
        <f t="shared" si="5"/>
        <v>2</v>
      </c>
      <c r="AB5" s="1">
        <f t="shared" si="6"/>
        <v>12</v>
      </c>
    </row>
    <row r="6" spans="1:28" ht="17" hidden="1" thickTop="1" thickBot="1" x14ac:dyDescent="0.25">
      <c r="A6" s="6">
        <f>IF(AND('Subject data'!$C6=$C6, 'Subject data'!$D6=$D6,'Subject data'!$E6=$E6),'Subject data'!A6)</f>
        <v>5</v>
      </c>
      <c r="B6" s="6">
        <f>IF(AND('Subject data'!$C6=$C6, 'Subject data'!$D6=$D6,'Subject data'!$E6=$E6),'Subject data'!B6)</f>
        <v>2</v>
      </c>
      <c r="C6" s="15" t="s">
        <v>22</v>
      </c>
      <c r="D6" s="6" t="s">
        <v>18</v>
      </c>
      <c r="E6" s="6" t="s">
        <v>59</v>
      </c>
      <c r="F6" s="6" t="s">
        <v>17</v>
      </c>
      <c r="G6" s="21">
        <v>1</v>
      </c>
      <c r="H6" s="21">
        <v>1</v>
      </c>
      <c r="I6" s="21">
        <v>0</v>
      </c>
      <c r="J6" s="21">
        <v>1</v>
      </c>
      <c r="K6" s="21">
        <v>1</v>
      </c>
      <c r="L6" s="21">
        <v>1</v>
      </c>
      <c r="M6" s="21">
        <v>1</v>
      </c>
      <c r="N6" s="21">
        <f t="shared" si="8"/>
        <v>6</v>
      </c>
      <c r="O6" s="21">
        <v>7</v>
      </c>
      <c r="P6" s="22">
        <f t="shared" si="9"/>
        <v>0.8571428571428571</v>
      </c>
      <c r="Q6" s="6" t="s">
        <v>72</v>
      </c>
      <c r="R6" s="1" t="s">
        <v>80</v>
      </c>
      <c r="T6" s="1">
        <f t="shared" si="0"/>
        <v>2</v>
      </c>
      <c r="U6" s="1">
        <f t="shared" si="1"/>
        <v>2</v>
      </c>
      <c r="V6">
        <f t="shared" si="2"/>
        <v>6</v>
      </c>
      <c r="W6" s="1">
        <f t="shared" si="3"/>
        <v>85.714285714285708</v>
      </c>
      <c r="X6" s="1">
        <f t="shared" si="7"/>
        <v>1</v>
      </c>
      <c r="Y6" s="1">
        <f t="shared" si="4"/>
        <v>1</v>
      </c>
      <c r="Z6" s="1">
        <f t="shared" si="5"/>
        <v>3</v>
      </c>
      <c r="AB6" s="1">
        <f t="shared" si="6"/>
        <v>12</v>
      </c>
    </row>
    <row r="7" spans="1:28" ht="17" thickTop="1" thickBot="1" x14ac:dyDescent="0.25">
      <c r="A7" s="6">
        <f>IF(AND('Subject data'!$C7=$C7, 'Subject data'!$D7=$D7,'Subject data'!$E7=$E7),'Subject data'!A7)</f>
        <v>6</v>
      </c>
      <c r="B7" s="6">
        <f>IF(AND('Subject data'!$C7=$C7, 'Subject data'!$D7=$D7,'Subject data'!$E7=$E7),'Subject data'!B7)</f>
        <v>2</v>
      </c>
      <c r="C7" s="15" t="s">
        <v>22</v>
      </c>
      <c r="D7" s="6" t="s">
        <v>21</v>
      </c>
      <c r="E7" s="6" t="s">
        <v>57</v>
      </c>
      <c r="F7" s="6" t="s">
        <v>19</v>
      </c>
      <c r="G7" s="21">
        <v>1</v>
      </c>
      <c r="H7" s="21">
        <v>1</v>
      </c>
      <c r="I7" s="21">
        <v>1</v>
      </c>
      <c r="J7" s="21">
        <v>1</v>
      </c>
      <c r="K7" s="21">
        <v>1</v>
      </c>
      <c r="L7" s="21">
        <v>1</v>
      </c>
      <c r="M7" s="21">
        <v>1</v>
      </c>
      <c r="N7" s="21">
        <f t="shared" si="8"/>
        <v>7</v>
      </c>
      <c r="O7" s="21">
        <v>7</v>
      </c>
      <c r="P7" s="22">
        <f t="shared" si="9"/>
        <v>1</v>
      </c>
      <c r="Q7" s="6" t="s">
        <v>72</v>
      </c>
      <c r="R7" s="1" t="s">
        <v>80</v>
      </c>
      <c r="T7" s="1">
        <f t="shared" si="0"/>
        <v>3</v>
      </c>
      <c r="U7" s="1">
        <f t="shared" si="1"/>
        <v>3</v>
      </c>
      <c r="V7">
        <f t="shared" si="2"/>
        <v>6</v>
      </c>
      <c r="W7" s="1">
        <f t="shared" si="3"/>
        <v>100</v>
      </c>
      <c r="X7" s="1" t="str">
        <f t="shared" si="7"/>
        <v>1-2</v>
      </c>
      <c r="Y7" s="1">
        <f t="shared" si="4"/>
        <v>4</v>
      </c>
      <c r="Z7" s="1">
        <f t="shared" si="5"/>
        <v>1</v>
      </c>
      <c r="AB7" s="1">
        <f t="shared" si="6"/>
        <v>12</v>
      </c>
    </row>
    <row r="8" spans="1:28" ht="17" hidden="1" thickTop="1" thickBot="1" x14ac:dyDescent="0.25">
      <c r="A8" s="6">
        <f>IF(AND('Subject data'!$C8=$C8, 'Subject data'!$D8=$D8,'Subject data'!$E8=$E8),'Subject data'!A8)</f>
        <v>7</v>
      </c>
      <c r="B8" s="6">
        <f>IF(AND('Subject data'!$C8=$C8, 'Subject data'!$D8=$D8,'Subject data'!$E8=$E8),'Subject data'!B8)</f>
        <v>3</v>
      </c>
      <c r="C8" s="15" t="s">
        <v>24</v>
      </c>
      <c r="D8" s="6" t="s">
        <v>16</v>
      </c>
      <c r="E8" s="6" t="s">
        <v>58</v>
      </c>
      <c r="F8" s="6" t="s">
        <v>19</v>
      </c>
      <c r="G8" s="21">
        <v>1</v>
      </c>
      <c r="H8" s="21">
        <v>1</v>
      </c>
      <c r="I8" s="21">
        <v>1</v>
      </c>
      <c r="J8" s="21">
        <v>0</v>
      </c>
      <c r="K8" s="21">
        <v>0</v>
      </c>
      <c r="L8" s="21">
        <v>1</v>
      </c>
      <c r="M8" s="21">
        <v>1</v>
      </c>
      <c r="N8" s="21">
        <f t="shared" si="8"/>
        <v>5</v>
      </c>
      <c r="O8" s="21">
        <v>7</v>
      </c>
      <c r="P8" s="22">
        <f t="shared" si="9"/>
        <v>0.7142857142857143</v>
      </c>
      <c r="Q8" s="6" t="s">
        <v>72</v>
      </c>
      <c r="R8" s="1" t="s">
        <v>80</v>
      </c>
      <c r="T8" s="1">
        <f t="shared" si="0"/>
        <v>1</v>
      </c>
      <c r="U8" s="1">
        <f t="shared" si="1"/>
        <v>1</v>
      </c>
      <c r="V8">
        <f t="shared" si="2"/>
        <v>6</v>
      </c>
      <c r="W8" s="1">
        <f t="shared" si="3"/>
        <v>71.428571428571431</v>
      </c>
      <c r="X8" s="1">
        <f t="shared" si="7"/>
        <v>0</v>
      </c>
      <c r="Y8" s="1">
        <f t="shared" si="4"/>
        <v>0</v>
      </c>
      <c r="Z8" s="1">
        <f t="shared" si="5"/>
        <v>2</v>
      </c>
      <c r="AB8" s="1">
        <f t="shared" si="6"/>
        <v>12</v>
      </c>
    </row>
    <row r="9" spans="1:28" ht="17" hidden="1" thickTop="1" thickBot="1" x14ac:dyDescent="0.25">
      <c r="A9" s="6">
        <f>IF(AND('Subject data'!$C9=$C9, 'Subject data'!$D9=$D9,'Subject data'!$E9=$E9),'Subject data'!A9)</f>
        <v>8</v>
      </c>
      <c r="B9" s="6">
        <f>IF(AND('Subject data'!$C9=$C9, 'Subject data'!$D9=$D9,'Subject data'!$E9=$E9),'Subject data'!B9)</f>
        <v>3</v>
      </c>
      <c r="C9" s="15" t="s">
        <v>24</v>
      </c>
      <c r="D9" s="6" t="s">
        <v>18</v>
      </c>
      <c r="E9" s="6" t="s">
        <v>59</v>
      </c>
      <c r="F9" s="6" t="s">
        <v>17</v>
      </c>
      <c r="G9" s="21">
        <v>1</v>
      </c>
      <c r="H9" s="21">
        <v>1</v>
      </c>
      <c r="I9" s="21">
        <v>0</v>
      </c>
      <c r="J9" s="21">
        <v>1</v>
      </c>
      <c r="K9" s="21">
        <v>1</v>
      </c>
      <c r="L9" s="21">
        <v>1</v>
      </c>
      <c r="M9" s="21">
        <v>1</v>
      </c>
      <c r="N9" s="21">
        <f t="shared" si="8"/>
        <v>6</v>
      </c>
      <c r="O9" s="21">
        <v>7</v>
      </c>
      <c r="P9" s="22">
        <f t="shared" si="9"/>
        <v>0.8571428571428571</v>
      </c>
      <c r="Q9" s="6" t="s">
        <v>72</v>
      </c>
      <c r="R9" s="1" t="s">
        <v>80</v>
      </c>
      <c r="T9" s="1">
        <f t="shared" si="0"/>
        <v>2</v>
      </c>
      <c r="U9" s="1">
        <f t="shared" si="1"/>
        <v>2</v>
      </c>
      <c r="V9">
        <f t="shared" si="2"/>
        <v>6</v>
      </c>
      <c r="W9" s="1">
        <f t="shared" si="3"/>
        <v>85.714285714285708</v>
      </c>
      <c r="X9" s="1">
        <f t="shared" si="7"/>
        <v>1</v>
      </c>
      <c r="Y9" s="1">
        <f t="shared" si="4"/>
        <v>1</v>
      </c>
      <c r="Z9" s="1">
        <f t="shared" si="5"/>
        <v>3</v>
      </c>
      <c r="AB9" s="1">
        <f t="shared" si="6"/>
        <v>12</v>
      </c>
    </row>
    <row r="10" spans="1:28" ht="17" thickTop="1" thickBot="1" x14ac:dyDescent="0.25">
      <c r="A10" s="6">
        <f>IF(AND('Subject data'!$C10=$C10, 'Subject data'!$D10=$D10,'Subject data'!$E10=$E10),'Subject data'!A10)</f>
        <v>9</v>
      </c>
      <c r="B10" s="6">
        <f>IF(AND('Subject data'!$C10=$C10, 'Subject data'!$D10=$D10,'Subject data'!$E10=$E10),'Subject data'!B10)</f>
        <v>3</v>
      </c>
      <c r="C10" s="15" t="s">
        <v>24</v>
      </c>
      <c r="D10" s="6" t="s">
        <v>21</v>
      </c>
      <c r="E10" s="6" t="s">
        <v>57</v>
      </c>
      <c r="F10" s="6" t="s">
        <v>19</v>
      </c>
      <c r="G10" s="21">
        <v>1</v>
      </c>
      <c r="H10" s="21">
        <v>0</v>
      </c>
      <c r="I10" s="21">
        <v>1</v>
      </c>
      <c r="J10" s="21">
        <v>1</v>
      </c>
      <c r="K10" s="21">
        <v>1</v>
      </c>
      <c r="L10" s="21">
        <v>1</v>
      </c>
      <c r="M10" s="21">
        <v>1</v>
      </c>
      <c r="N10" s="21">
        <f t="shared" si="8"/>
        <v>6</v>
      </c>
      <c r="O10" s="21">
        <v>7</v>
      </c>
      <c r="P10" s="22">
        <f t="shared" si="9"/>
        <v>0.8571428571428571</v>
      </c>
      <c r="Q10" s="6" t="s">
        <v>72</v>
      </c>
      <c r="R10" s="1" t="s">
        <v>80</v>
      </c>
      <c r="T10" s="1">
        <f t="shared" si="0"/>
        <v>3</v>
      </c>
      <c r="U10" s="1">
        <f t="shared" si="1"/>
        <v>3</v>
      </c>
      <c r="V10">
        <f t="shared" si="2"/>
        <v>6</v>
      </c>
      <c r="W10" s="1">
        <f t="shared" si="3"/>
        <v>85.714285714285708</v>
      </c>
      <c r="X10" s="1" t="str">
        <f t="shared" si="7"/>
        <v>1-2</v>
      </c>
      <c r="Y10" s="1">
        <f t="shared" si="4"/>
        <v>4</v>
      </c>
      <c r="Z10" s="1">
        <f t="shared" si="5"/>
        <v>1</v>
      </c>
      <c r="AB10" s="1">
        <f t="shared" si="6"/>
        <v>12</v>
      </c>
    </row>
    <row r="11" spans="1:28" ht="17" hidden="1" thickTop="1" thickBot="1" x14ac:dyDescent="0.25">
      <c r="A11" s="6">
        <f>IF(AND('Subject data'!$C11=$C11, 'Subject data'!$D11=$D11,'Subject data'!$E11=$E11),'Subject data'!A11)</f>
        <v>10</v>
      </c>
      <c r="B11" s="6">
        <f>IF(AND('Subject data'!$C11=$C11, 'Subject data'!$D11=$D11,'Subject data'!$E11=$E11),'Subject data'!B11)</f>
        <v>4</v>
      </c>
      <c r="C11" s="15" t="s">
        <v>25</v>
      </c>
      <c r="D11" s="6" t="s">
        <v>16</v>
      </c>
      <c r="E11" s="6" t="s">
        <v>57</v>
      </c>
      <c r="F11" s="6" t="s">
        <v>19</v>
      </c>
      <c r="G11" s="21">
        <v>1</v>
      </c>
      <c r="H11" s="21">
        <v>1</v>
      </c>
      <c r="I11" s="21">
        <v>1</v>
      </c>
      <c r="J11" s="21">
        <v>0</v>
      </c>
      <c r="K11" s="21">
        <v>0</v>
      </c>
      <c r="L11" s="21">
        <v>0</v>
      </c>
      <c r="M11" s="21">
        <v>1</v>
      </c>
      <c r="N11" s="21">
        <f t="shared" si="8"/>
        <v>4</v>
      </c>
      <c r="O11" s="21">
        <v>7</v>
      </c>
      <c r="P11" s="22">
        <f t="shared" si="9"/>
        <v>0.5714285714285714</v>
      </c>
      <c r="Q11" s="6" t="s">
        <v>74</v>
      </c>
      <c r="R11" s="1" t="s">
        <v>83</v>
      </c>
      <c r="T11" s="1">
        <f t="shared" si="0"/>
        <v>1</v>
      </c>
      <c r="U11" s="1">
        <f t="shared" si="1"/>
        <v>3</v>
      </c>
      <c r="V11">
        <f t="shared" si="2"/>
        <v>4</v>
      </c>
      <c r="W11" s="1">
        <f t="shared" si="3"/>
        <v>57.142857142857139</v>
      </c>
      <c r="X11" s="1">
        <f t="shared" si="7"/>
        <v>0</v>
      </c>
      <c r="Y11" s="1">
        <f t="shared" si="4"/>
        <v>0</v>
      </c>
      <c r="Z11" s="1">
        <f t="shared" si="5"/>
        <v>2</v>
      </c>
      <c r="AB11" s="1">
        <f t="shared" si="6"/>
        <v>10</v>
      </c>
    </row>
    <row r="12" spans="1:28" ht="17" hidden="1" thickTop="1" thickBot="1" x14ac:dyDescent="0.25">
      <c r="A12" s="6">
        <f>IF(AND('Subject data'!$C12=$C12, 'Subject data'!$D12=$D12,'Subject data'!$E12=$E12),'Subject data'!A12)</f>
        <v>11</v>
      </c>
      <c r="B12" s="6">
        <f>IF(AND('Subject data'!$C12=$C12, 'Subject data'!$D12=$D12,'Subject data'!$E12=$E12),'Subject data'!B12)</f>
        <v>4</v>
      </c>
      <c r="C12" s="15" t="s">
        <v>25</v>
      </c>
      <c r="D12" s="6" t="s">
        <v>18</v>
      </c>
      <c r="E12" s="6" t="s">
        <v>58</v>
      </c>
      <c r="F12" s="6" t="s">
        <v>19</v>
      </c>
      <c r="G12" s="21">
        <v>0</v>
      </c>
      <c r="H12" s="21">
        <v>0</v>
      </c>
      <c r="I12" s="21">
        <v>0</v>
      </c>
      <c r="J12" s="21">
        <v>0</v>
      </c>
      <c r="K12" s="21">
        <v>1</v>
      </c>
      <c r="L12" s="21">
        <v>0</v>
      </c>
      <c r="M12" s="21">
        <v>0</v>
      </c>
      <c r="N12" s="21">
        <f t="shared" si="8"/>
        <v>1</v>
      </c>
      <c r="O12" s="21">
        <v>7</v>
      </c>
      <c r="P12" s="22">
        <f t="shared" si="9"/>
        <v>0.14285714285714285</v>
      </c>
      <c r="Q12" s="6" t="s">
        <v>74</v>
      </c>
      <c r="R12" s="1" t="s">
        <v>83</v>
      </c>
      <c r="T12" s="1">
        <f t="shared" si="0"/>
        <v>2</v>
      </c>
      <c r="U12" s="1">
        <f t="shared" si="1"/>
        <v>1</v>
      </c>
      <c r="V12">
        <f t="shared" si="2"/>
        <v>4</v>
      </c>
      <c r="W12" s="1">
        <f t="shared" si="3"/>
        <v>14.285714285714285</v>
      </c>
      <c r="X12" s="1">
        <f t="shared" si="7"/>
        <v>3</v>
      </c>
      <c r="Y12" s="1">
        <f t="shared" si="4"/>
        <v>3</v>
      </c>
      <c r="Z12" s="1">
        <f t="shared" si="5"/>
        <v>3</v>
      </c>
      <c r="AB12" s="1">
        <f t="shared" si="6"/>
        <v>10</v>
      </c>
    </row>
    <row r="13" spans="1:28" ht="17" thickTop="1" thickBot="1" x14ac:dyDescent="0.25">
      <c r="A13" s="6">
        <f>IF(AND('Subject data'!$C13=$C13, 'Subject data'!$D13=$D13,'Subject data'!$E13=$E13),'Subject data'!A13)</f>
        <v>12</v>
      </c>
      <c r="B13" s="6">
        <f>IF(AND('Subject data'!$C13=$C13, 'Subject data'!$D13=$D13,'Subject data'!$E13=$E13),'Subject data'!B13)</f>
        <v>4</v>
      </c>
      <c r="C13" s="15" t="s">
        <v>25</v>
      </c>
      <c r="D13" s="6" t="s">
        <v>21</v>
      </c>
      <c r="E13" s="6" t="s">
        <v>59</v>
      </c>
      <c r="F13" s="6" t="s">
        <v>17</v>
      </c>
      <c r="G13" s="21">
        <v>1</v>
      </c>
      <c r="H13" s="21">
        <v>1</v>
      </c>
      <c r="I13" s="21">
        <v>1</v>
      </c>
      <c r="J13" s="21">
        <v>1</v>
      </c>
      <c r="K13" s="21">
        <v>1</v>
      </c>
      <c r="L13" s="21">
        <v>1</v>
      </c>
      <c r="M13" s="21">
        <v>0</v>
      </c>
      <c r="N13" s="21">
        <f t="shared" si="8"/>
        <v>6</v>
      </c>
      <c r="O13" s="21">
        <v>7</v>
      </c>
      <c r="P13" s="22">
        <f t="shared" si="9"/>
        <v>0.8571428571428571</v>
      </c>
      <c r="Q13" s="6" t="s">
        <v>74</v>
      </c>
      <c r="R13" s="1" t="s">
        <v>83</v>
      </c>
      <c r="T13" s="1">
        <f t="shared" si="0"/>
        <v>3</v>
      </c>
      <c r="U13" s="1">
        <f t="shared" si="1"/>
        <v>2</v>
      </c>
      <c r="V13">
        <f t="shared" si="2"/>
        <v>4</v>
      </c>
      <c r="W13" s="1">
        <f t="shared" si="3"/>
        <v>85.714285714285708</v>
      </c>
      <c r="X13" s="1" t="str">
        <f t="shared" si="7"/>
        <v>3-1</v>
      </c>
      <c r="Y13" s="1">
        <f t="shared" si="4"/>
        <v>8</v>
      </c>
      <c r="Z13" s="1">
        <f t="shared" si="5"/>
        <v>1</v>
      </c>
      <c r="AB13" s="1">
        <f t="shared" si="6"/>
        <v>10</v>
      </c>
    </row>
    <row r="14" spans="1:28" ht="17" hidden="1" thickTop="1" thickBot="1" x14ac:dyDescent="0.25">
      <c r="A14" s="6">
        <f>IF(AND('Subject data'!$C14=$C14, 'Subject data'!$D14=$D14,'Subject data'!$E14=$E14),'Subject data'!A14)</f>
        <v>13</v>
      </c>
      <c r="B14" s="6">
        <f>IF(AND('Subject data'!$C14=$C14, 'Subject data'!$D14=$D14,'Subject data'!$E14=$E14),'Subject data'!B14)</f>
        <v>5</v>
      </c>
      <c r="C14" s="15" t="s">
        <v>26</v>
      </c>
      <c r="D14" s="6" t="s">
        <v>16</v>
      </c>
      <c r="E14" s="6" t="s">
        <v>57</v>
      </c>
      <c r="F14" s="6" t="s">
        <v>19</v>
      </c>
      <c r="G14" s="21">
        <v>1</v>
      </c>
      <c r="H14" s="21">
        <v>1</v>
      </c>
      <c r="I14" s="21">
        <v>1</v>
      </c>
      <c r="J14" s="21">
        <v>0</v>
      </c>
      <c r="K14" s="21">
        <v>0</v>
      </c>
      <c r="L14" s="21">
        <v>1</v>
      </c>
      <c r="M14" s="21">
        <v>1</v>
      </c>
      <c r="N14" s="21">
        <f t="shared" si="8"/>
        <v>5</v>
      </c>
      <c r="O14" s="21">
        <v>7</v>
      </c>
      <c r="P14" s="22">
        <f t="shared" si="9"/>
        <v>0.7142857142857143</v>
      </c>
      <c r="Q14" s="6" t="s">
        <v>74</v>
      </c>
      <c r="R14" s="1" t="s">
        <v>81</v>
      </c>
      <c r="T14" s="1">
        <f t="shared" si="0"/>
        <v>1</v>
      </c>
      <c r="U14" s="1">
        <f t="shared" si="1"/>
        <v>3</v>
      </c>
      <c r="V14">
        <f t="shared" si="2"/>
        <v>1</v>
      </c>
      <c r="W14" s="1">
        <f t="shared" si="3"/>
        <v>71.428571428571431</v>
      </c>
      <c r="X14" s="1">
        <f t="shared" si="7"/>
        <v>0</v>
      </c>
      <c r="Y14" s="1">
        <f t="shared" si="4"/>
        <v>0</v>
      </c>
      <c r="Z14" s="1">
        <f t="shared" si="5"/>
        <v>2</v>
      </c>
      <c r="AB14" s="1">
        <f t="shared" si="6"/>
        <v>7</v>
      </c>
    </row>
    <row r="15" spans="1:28" ht="17" hidden="1" thickTop="1" thickBot="1" x14ac:dyDescent="0.25">
      <c r="A15" s="6">
        <f>IF(AND('Subject data'!$C15=$C15, 'Subject data'!$D15=$D15,'Subject data'!$E15=$E15),'Subject data'!A15)</f>
        <v>14</v>
      </c>
      <c r="B15" s="6">
        <f>IF(AND('Subject data'!$C15=$C15, 'Subject data'!$D15=$D15,'Subject data'!$E15=$E15),'Subject data'!B15)</f>
        <v>5</v>
      </c>
      <c r="C15" s="15" t="s">
        <v>26</v>
      </c>
      <c r="D15" s="6" t="s">
        <v>18</v>
      </c>
      <c r="E15" s="6" t="s">
        <v>59</v>
      </c>
      <c r="F15" s="6" t="s">
        <v>17</v>
      </c>
      <c r="G15" s="21">
        <v>1</v>
      </c>
      <c r="H15" s="21">
        <v>0</v>
      </c>
      <c r="I15" s="21">
        <v>0</v>
      </c>
      <c r="J15" s="21">
        <v>1</v>
      </c>
      <c r="K15" s="21">
        <v>1</v>
      </c>
      <c r="L15" s="21">
        <v>1</v>
      </c>
      <c r="M15" s="21">
        <v>1</v>
      </c>
      <c r="N15" s="21">
        <f t="shared" si="8"/>
        <v>5</v>
      </c>
      <c r="O15" s="21">
        <v>7</v>
      </c>
      <c r="P15" s="22">
        <f t="shared" si="9"/>
        <v>0.7142857142857143</v>
      </c>
      <c r="Q15" s="6" t="s">
        <v>74</v>
      </c>
      <c r="R15" s="1" t="s">
        <v>81</v>
      </c>
      <c r="T15" s="1">
        <f t="shared" si="0"/>
        <v>2</v>
      </c>
      <c r="U15" s="1">
        <f t="shared" si="1"/>
        <v>2</v>
      </c>
      <c r="V15">
        <f t="shared" si="2"/>
        <v>1</v>
      </c>
      <c r="W15" s="1">
        <f t="shared" si="3"/>
        <v>71.428571428571431</v>
      </c>
      <c r="X15" s="1">
        <f t="shared" si="7"/>
        <v>3</v>
      </c>
      <c r="Y15" s="1">
        <f t="shared" si="4"/>
        <v>3</v>
      </c>
      <c r="Z15" s="1">
        <f t="shared" si="5"/>
        <v>3</v>
      </c>
      <c r="AB15" s="1">
        <f t="shared" si="6"/>
        <v>7</v>
      </c>
    </row>
    <row r="16" spans="1:28" ht="17" thickTop="1" thickBot="1" x14ac:dyDescent="0.25">
      <c r="A16" s="6">
        <f>IF(AND('Subject data'!$C16=$C16, 'Subject data'!$D16=$D16,'Subject data'!$E16=$E16),'Subject data'!A16)</f>
        <v>15</v>
      </c>
      <c r="B16" s="6">
        <f>IF(AND('Subject data'!$C16=$C16, 'Subject data'!$D16=$D16,'Subject data'!$E16=$E16),'Subject data'!B16)</f>
        <v>5</v>
      </c>
      <c r="C16" s="15" t="s">
        <v>26</v>
      </c>
      <c r="D16" s="6" t="s">
        <v>21</v>
      </c>
      <c r="E16" s="6" t="s">
        <v>58</v>
      </c>
      <c r="F16" s="6" t="s">
        <v>17</v>
      </c>
      <c r="G16" s="21">
        <v>1</v>
      </c>
      <c r="H16" s="21">
        <v>0</v>
      </c>
      <c r="I16" s="21">
        <v>1</v>
      </c>
      <c r="J16" s="21">
        <v>0</v>
      </c>
      <c r="K16" s="21">
        <v>1</v>
      </c>
      <c r="L16" s="21">
        <v>0</v>
      </c>
      <c r="M16" s="21">
        <v>0</v>
      </c>
      <c r="N16" s="21">
        <f t="shared" si="8"/>
        <v>3</v>
      </c>
      <c r="O16" s="21">
        <v>7</v>
      </c>
      <c r="P16" s="22">
        <f t="shared" si="9"/>
        <v>0.42857142857142855</v>
      </c>
      <c r="Q16" s="6" t="s">
        <v>74</v>
      </c>
      <c r="R16" s="1" t="s">
        <v>81</v>
      </c>
      <c r="T16" s="1">
        <f t="shared" si="0"/>
        <v>3</v>
      </c>
      <c r="U16" s="1">
        <f t="shared" si="1"/>
        <v>1</v>
      </c>
      <c r="V16">
        <f t="shared" si="2"/>
        <v>1</v>
      </c>
      <c r="W16" s="1">
        <f t="shared" si="3"/>
        <v>42.857142857142854</v>
      </c>
      <c r="X16" s="1" t="str">
        <f t="shared" si="7"/>
        <v>3-2</v>
      </c>
      <c r="Y16" s="1">
        <f t="shared" si="4"/>
        <v>9</v>
      </c>
      <c r="Z16" s="1">
        <f t="shared" si="5"/>
        <v>1</v>
      </c>
      <c r="AB16" s="1">
        <f t="shared" si="6"/>
        <v>7</v>
      </c>
    </row>
    <row r="17" spans="1:28" ht="17" hidden="1" thickTop="1" thickBot="1" x14ac:dyDescent="0.25">
      <c r="A17" s="6">
        <f>IF(AND('Subject data'!$C17=$C17, 'Subject data'!$D17=$D17,'Subject data'!$E17=$E17),'Subject data'!A17)</f>
        <v>16</v>
      </c>
      <c r="B17" s="6">
        <f>IF(AND('Subject data'!$C17=$C17, 'Subject data'!$D17=$D17,'Subject data'!$E17=$E17),'Subject data'!B17)</f>
        <v>6</v>
      </c>
      <c r="C17" s="15" t="s">
        <v>27</v>
      </c>
      <c r="D17" s="6" t="s">
        <v>16</v>
      </c>
      <c r="E17" s="6" t="s">
        <v>57</v>
      </c>
      <c r="F17" s="6" t="s">
        <v>17</v>
      </c>
      <c r="G17" s="21"/>
      <c r="H17" s="21">
        <v>0</v>
      </c>
      <c r="I17" s="21">
        <v>1</v>
      </c>
      <c r="J17" s="21">
        <v>1</v>
      </c>
      <c r="K17" s="21">
        <v>0</v>
      </c>
      <c r="L17" s="21">
        <v>1</v>
      </c>
      <c r="M17" s="21">
        <v>1</v>
      </c>
      <c r="N17" s="21">
        <f t="shared" si="8"/>
        <v>4</v>
      </c>
      <c r="O17" s="21">
        <v>6</v>
      </c>
      <c r="P17" s="22">
        <f t="shared" si="9"/>
        <v>0.66666666666666663</v>
      </c>
      <c r="Q17" s="6" t="s">
        <v>72</v>
      </c>
      <c r="R17" s="1" t="s">
        <v>83</v>
      </c>
      <c r="T17" s="1">
        <f t="shared" si="0"/>
        <v>1</v>
      </c>
      <c r="U17" s="1">
        <f t="shared" si="1"/>
        <v>3</v>
      </c>
      <c r="V17">
        <f t="shared" si="2"/>
        <v>4</v>
      </c>
      <c r="W17" s="1">
        <f t="shared" si="3"/>
        <v>66.666666666666657</v>
      </c>
      <c r="X17" s="1">
        <f t="shared" si="7"/>
        <v>0</v>
      </c>
      <c r="Y17" s="1">
        <f t="shared" si="4"/>
        <v>0</v>
      </c>
      <c r="Z17" s="1">
        <f t="shared" si="5"/>
        <v>2</v>
      </c>
      <c r="AB17" s="1">
        <f t="shared" si="6"/>
        <v>10</v>
      </c>
    </row>
    <row r="18" spans="1:28" ht="17" hidden="1" thickTop="1" thickBot="1" x14ac:dyDescent="0.25">
      <c r="A18" s="6">
        <f>IF(AND('Subject data'!$C18=$C18, 'Subject data'!$D18=$D18,'Subject data'!$E18=$E18),'Subject data'!A18)</f>
        <v>17</v>
      </c>
      <c r="B18" s="6">
        <f>IF(AND('Subject data'!$C18=$C18, 'Subject data'!$D18=$D18,'Subject data'!$E18=$E18),'Subject data'!B18)</f>
        <v>6</v>
      </c>
      <c r="C18" s="15" t="s">
        <v>27</v>
      </c>
      <c r="D18" s="6" t="s">
        <v>18</v>
      </c>
      <c r="E18" s="6" t="s">
        <v>58</v>
      </c>
      <c r="F18" s="6" t="s">
        <v>17</v>
      </c>
      <c r="G18" s="21">
        <v>1</v>
      </c>
      <c r="H18" s="21">
        <v>0</v>
      </c>
      <c r="I18" s="21">
        <v>0</v>
      </c>
      <c r="J18" s="21">
        <v>0</v>
      </c>
      <c r="K18" s="21">
        <v>1</v>
      </c>
      <c r="L18" s="21">
        <v>1</v>
      </c>
      <c r="M18" s="21">
        <v>1</v>
      </c>
      <c r="N18" s="21">
        <f t="shared" si="8"/>
        <v>4</v>
      </c>
      <c r="O18" s="21">
        <v>7</v>
      </c>
      <c r="P18" s="22">
        <f t="shared" si="9"/>
        <v>0.5714285714285714</v>
      </c>
      <c r="Q18" s="6" t="s">
        <v>72</v>
      </c>
      <c r="R18" s="1" t="s">
        <v>83</v>
      </c>
      <c r="T18" s="1">
        <f t="shared" si="0"/>
        <v>2</v>
      </c>
      <c r="U18" s="1">
        <f t="shared" si="1"/>
        <v>1</v>
      </c>
      <c r="V18">
        <f t="shared" si="2"/>
        <v>4</v>
      </c>
      <c r="W18" s="1">
        <f t="shared" si="3"/>
        <v>57.142857142857139</v>
      </c>
      <c r="X18" s="1">
        <f t="shared" si="7"/>
        <v>3</v>
      </c>
      <c r="Y18" s="1">
        <f t="shared" si="4"/>
        <v>3</v>
      </c>
      <c r="Z18" s="1">
        <f t="shared" si="5"/>
        <v>3</v>
      </c>
      <c r="AB18" s="1">
        <f t="shared" si="6"/>
        <v>10</v>
      </c>
    </row>
    <row r="19" spans="1:28" ht="17" thickTop="1" thickBot="1" x14ac:dyDescent="0.25">
      <c r="A19" s="6">
        <f>IF(AND('Subject data'!$C19=$C19, 'Subject data'!$D19=$D19,'Subject data'!$E19=$E19),'Subject data'!A19)</f>
        <v>18</v>
      </c>
      <c r="B19" s="6">
        <f>IF(AND('Subject data'!$C19=$C19, 'Subject data'!$D19=$D19,'Subject data'!$E19=$E19),'Subject data'!B19)</f>
        <v>6</v>
      </c>
      <c r="C19" s="15" t="s">
        <v>27</v>
      </c>
      <c r="D19" s="6" t="s">
        <v>21</v>
      </c>
      <c r="E19" s="6" t="s">
        <v>59</v>
      </c>
      <c r="F19" s="6" t="s">
        <v>19</v>
      </c>
      <c r="G19" s="21">
        <v>1</v>
      </c>
      <c r="H19" s="21">
        <v>1</v>
      </c>
      <c r="I19" s="21">
        <v>1</v>
      </c>
      <c r="J19" s="21">
        <v>1</v>
      </c>
      <c r="K19" s="21">
        <v>1</v>
      </c>
      <c r="L19" s="21">
        <v>1</v>
      </c>
      <c r="M19" s="21">
        <v>1</v>
      </c>
      <c r="N19" s="21">
        <f t="shared" si="8"/>
        <v>7</v>
      </c>
      <c r="O19" s="21">
        <v>7</v>
      </c>
      <c r="P19" s="22">
        <f t="shared" si="9"/>
        <v>1</v>
      </c>
      <c r="Q19" s="6" t="s">
        <v>72</v>
      </c>
      <c r="R19" s="1" t="s">
        <v>83</v>
      </c>
      <c r="T19" s="1">
        <f t="shared" si="0"/>
        <v>3</v>
      </c>
      <c r="U19" s="1">
        <f t="shared" si="1"/>
        <v>2</v>
      </c>
      <c r="V19">
        <f t="shared" si="2"/>
        <v>4</v>
      </c>
      <c r="W19" s="1">
        <f t="shared" si="3"/>
        <v>100</v>
      </c>
      <c r="X19" s="1" t="str">
        <f t="shared" si="7"/>
        <v>3-1</v>
      </c>
      <c r="Y19" s="1">
        <f t="shared" si="4"/>
        <v>8</v>
      </c>
      <c r="Z19" s="1">
        <f t="shared" si="5"/>
        <v>1</v>
      </c>
      <c r="AB19" s="1">
        <f t="shared" si="6"/>
        <v>10</v>
      </c>
    </row>
    <row r="20" spans="1:28" ht="17" hidden="1" thickTop="1" thickBot="1" x14ac:dyDescent="0.25">
      <c r="A20" s="6">
        <f>IF(AND('Subject data'!$C20=$C20, 'Subject data'!$D20=$D20,'Subject data'!$E20=$E20),'Subject data'!A20)</f>
        <v>19</v>
      </c>
      <c r="B20" s="6">
        <f>IF(AND('Subject data'!$C20=$C20, 'Subject data'!$D20=$D20,'Subject data'!$E20=$E20),'Subject data'!B20)</f>
        <v>7</v>
      </c>
      <c r="C20" s="9" t="s">
        <v>29</v>
      </c>
      <c r="D20" s="9" t="s">
        <v>16</v>
      </c>
      <c r="E20" s="9" t="s">
        <v>59</v>
      </c>
      <c r="F20" s="9"/>
      <c r="G20" s="18"/>
      <c r="H20" s="18"/>
      <c r="I20" s="18"/>
      <c r="J20" s="18"/>
      <c r="K20" s="18"/>
      <c r="L20" s="18"/>
      <c r="M20" s="18"/>
      <c r="N20" s="19"/>
      <c r="O20" s="19">
        <v>7</v>
      </c>
      <c r="P20" s="20"/>
      <c r="Q20" s="9" t="s">
        <v>72</v>
      </c>
      <c r="R20" s="1" t="s">
        <v>84</v>
      </c>
      <c r="T20" s="1">
        <f t="shared" si="0"/>
        <v>1</v>
      </c>
      <c r="U20" s="1">
        <f t="shared" si="1"/>
        <v>2</v>
      </c>
      <c r="V20">
        <f t="shared" si="2"/>
        <v>2</v>
      </c>
      <c r="W20" s="1">
        <f t="shared" si="3"/>
        <v>0</v>
      </c>
      <c r="X20" s="1">
        <f t="shared" si="7"/>
        <v>0</v>
      </c>
      <c r="Y20" s="1">
        <f t="shared" si="4"/>
        <v>0</v>
      </c>
      <c r="Z20" s="1">
        <f t="shared" si="5"/>
        <v>2</v>
      </c>
      <c r="AB20" s="1">
        <f t="shared" si="6"/>
        <v>8</v>
      </c>
    </row>
    <row r="21" spans="1:28" ht="17" hidden="1" thickTop="1" thickBot="1" x14ac:dyDescent="0.25">
      <c r="A21" s="6">
        <f>IF(AND('Subject data'!$C21=$C21, 'Subject data'!$D21=$D21,'Subject data'!$E21=$E21),'Subject data'!A21)</f>
        <v>20</v>
      </c>
      <c r="B21" s="6">
        <f>IF(AND('Subject data'!$C21=$C21, 'Subject data'!$D21=$D21,'Subject data'!$E21=$E21),'Subject data'!B21)</f>
        <v>7</v>
      </c>
      <c r="C21" s="15" t="s">
        <v>29</v>
      </c>
      <c r="D21" s="6" t="s">
        <v>18</v>
      </c>
      <c r="E21" s="6" t="s">
        <v>57</v>
      </c>
      <c r="F21" s="6" t="s">
        <v>19</v>
      </c>
      <c r="G21" s="21">
        <v>1</v>
      </c>
      <c r="H21" s="21">
        <v>1</v>
      </c>
      <c r="I21" s="21">
        <v>0</v>
      </c>
      <c r="J21" s="21">
        <v>1</v>
      </c>
      <c r="K21" s="21">
        <v>1</v>
      </c>
      <c r="L21" s="21">
        <v>1</v>
      </c>
      <c r="M21" s="21">
        <v>1</v>
      </c>
      <c r="N21" s="21">
        <f t="shared" ref="N21:N61" si="10">SUM(G21:M21)</f>
        <v>6</v>
      </c>
      <c r="O21" s="21">
        <v>7</v>
      </c>
      <c r="P21" s="22">
        <f t="shared" ref="P21:P61" si="11">N21/O21</f>
        <v>0.8571428571428571</v>
      </c>
      <c r="Q21" s="6" t="s">
        <v>72</v>
      </c>
      <c r="R21" s="1" t="s">
        <v>84</v>
      </c>
      <c r="T21" s="1">
        <f t="shared" si="0"/>
        <v>2</v>
      </c>
      <c r="U21" s="1">
        <f t="shared" si="1"/>
        <v>3</v>
      </c>
      <c r="V21">
        <f t="shared" si="2"/>
        <v>2</v>
      </c>
      <c r="W21" s="1">
        <f t="shared" si="3"/>
        <v>85.714285714285708</v>
      </c>
      <c r="X21" s="1">
        <f t="shared" si="7"/>
        <v>2</v>
      </c>
      <c r="Y21" s="1">
        <f t="shared" si="4"/>
        <v>2</v>
      </c>
      <c r="Z21" s="1">
        <f t="shared" si="5"/>
        <v>3</v>
      </c>
      <c r="AB21" s="1">
        <f t="shared" si="6"/>
        <v>8</v>
      </c>
    </row>
    <row r="22" spans="1:28" ht="17" thickTop="1" thickBot="1" x14ac:dyDescent="0.25">
      <c r="A22" s="6">
        <f>IF(AND('Subject data'!$C22=$C22, 'Subject data'!$D22=$D22,'Subject data'!$E22=$E22),'Subject data'!A22)</f>
        <v>21</v>
      </c>
      <c r="B22" s="6">
        <f>IF(AND('Subject data'!$C22=$C22, 'Subject data'!$D22=$D22,'Subject data'!$E22=$E22),'Subject data'!B22)</f>
        <v>7</v>
      </c>
      <c r="C22" s="15" t="s">
        <v>29</v>
      </c>
      <c r="D22" s="6" t="s">
        <v>21</v>
      </c>
      <c r="E22" s="6" t="s">
        <v>58</v>
      </c>
      <c r="F22" s="6" t="s">
        <v>19</v>
      </c>
      <c r="G22" s="21">
        <v>1</v>
      </c>
      <c r="H22" s="21">
        <v>1</v>
      </c>
      <c r="I22" s="21">
        <v>0</v>
      </c>
      <c r="J22" s="21">
        <v>1</v>
      </c>
      <c r="K22" s="21">
        <v>1</v>
      </c>
      <c r="L22" s="21">
        <v>1</v>
      </c>
      <c r="M22" s="21">
        <v>1</v>
      </c>
      <c r="N22" s="21">
        <f t="shared" si="10"/>
        <v>6</v>
      </c>
      <c r="O22" s="21">
        <v>7</v>
      </c>
      <c r="P22" s="22">
        <f t="shared" si="11"/>
        <v>0.8571428571428571</v>
      </c>
      <c r="Q22" s="6" t="s">
        <v>72</v>
      </c>
      <c r="R22" s="1" t="s">
        <v>84</v>
      </c>
      <c r="T22" s="1">
        <f t="shared" si="0"/>
        <v>3</v>
      </c>
      <c r="U22" s="1">
        <f t="shared" si="1"/>
        <v>1</v>
      </c>
      <c r="V22">
        <f t="shared" si="2"/>
        <v>2</v>
      </c>
      <c r="W22" s="1">
        <f t="shared" si="3"/>
        <v>85.714285714285708</v>
      </c>
      <c r="X22" s="1" t="str">
        <f t="shared" si="7"/>
        <v>2-3</v>
      </c>
      <c r="Y22" s="1">
        <f t="shared" si="4"/>
        <v>7</v>
      </c>
      <c r="Z22" s="1">
        <f t="shared" si="5"/>
        <v>1</v>
      </c>
      <c r="AB22" s="1">
        <f t="shared" si="6"/>
        <v>8</v>
      </c>
    </row>
    <row r="23" spans="1:28" ht="17" hidden="1" thickTop="1" thickBot="1" x14ac:dyDescent="0.25">
      <c r="A23" s="6">
        <f>IF(AND('Subject data'!$C23=$C23, 'Subject data'!$D23=$D23,'Subject data'!$E23=$E23),'Subject data'!A23)</f>
        <v>22</v>
      </c>
      <c r="B23" s="6">
        <f>IF(AND('Subject data'!$C23=$C23, 'Subject data'!$D23=$D23,'Subject data'!$E23=$E23),'Subject data'!B23)</f>
        <v>8</v>
      </c>
      <c r="C23" s="15" t="s">
        <v>30</v>
      </c>
      <c r="D23" s="6" t="s">
        <v>16</v>
      </c>
      <c r="E23" s="6" t="s">
        <v>59</v>
      </c>
      <c r="F23" s="6" t="s">
        <v>19</v>
      </c>
      <c r="G23" s="21">
        <v>1</v>
      </c>
      <c r="H23" s="21">
        <v>1</v>
      </c>
      <c r="I23" s="21">
        <v>1</v>
      </c>
      <c r="J23" s="21">
        <v>1</v>
      </c>
      <c r="K23" s="21">
        <v>1</v>
      </c>
      <c r="L23" s="21">
        <v>1</v>
      </c>
      <c r="M23" s="21">
        <v>1</v>
      </c>
      <c r="N23" s="21">
        <f t="shared" si="10"/>
        <v>7</v>
      </c>
      <c r="O23" s="21">
        <v>7</v>
      </c>
      <c r="P23" s="22">
        <f t="shared" si="11"/>
        <v>1</v>
      </c>
      <c r="Q23" s="6" t="s">
        <v>72</v>
      </c>
      <c r="R23" s="1" t="s">
        <v>84</v>
      </c>
      <c r="T23" s="1">
        <f t="shared" si="0"/>
        <v>1</v>
      </c>
      <c r="U23" s="1">
        <f t="shared" si="1"/>
        <v>2</v>
      </c>
      <c r="V23">
        <f t="shared" si="2"/>
        <v>2</v>
      </c>
      <c r="W23" s="1">
        <f t="shared" si="3"/>
        <v>100</v>
      </c>
      <c r="X23" s="1">
        <f t="shared" si="7"/>
        <v>0</v>
      </c>
      <c r="Y23" s="1">
        <f t="shared" si="4"/>
        <v>0</v>
      </c>
      <c r="Z23" s="1">
        <f t="shared" si="5"/>
        <v>2</v>
      </c>
      <c r="AB23" s="1">
        <f t="shared" si="6"/>
        <v>8</v>
      </c>
    </row>
    <row r="24" spans="1:28" ht="17" hidden="1" thickTop="1" thickBot="1" x14ac:dyDescent="0.25">
      <c r="A24" s="6">
        <f>IF(AND('Subject data'!$C24=$C24, 'Subject data'!$D24=$D24,'Subject data'!$E24=$E24),'Subject data'!A24)</f>
        <v>23</v>
      </c>
      <c r="B24" s="6">
        <f>IF(AND('Subject data'!$C24=$C24, 'Subject data'!$D24=$D24,'Subject data'!$E24=$E24),'Subject data'!B24)</f>
        <v>8</v>
      </c>
      <c r="C24" s="15" t="s">
        <v>30</v>
      </c>
      <c r="D24" s="6" t="s">
        <v>18</v>
      </c>
      <c r="E24" s="6" t="s">
        <v>57</v>
      </c>
      <c r="F24" s="6" t="s">
        <v>17</v>
      </c>
      <c r="G24" s="21">
        <v>1</v>
      </c>
      <c r="H24" s="21">
        <v>1</v>
      </c>
      <c r="I24" s="21">
        <v>0</v>
      </c>
      <c r="J24" s="21">
        <v>1</v>
      </c>
      <c r="K24" s="21">
        <v>1</v>
      </c>
      <c r="L24" s="21">
        <v>1</v>
      </c>
      <c r="M24" s="21">
        <v>1</v>
      </c>
      <c r="N24" s="21">
        <f t="shared" si="10"/>
        <v>6</v>
      </c>
      <c r="O24" s="21">
        <v>7</v>
      </c>
      <c r="P24" s="22">
        <f t="shared" si="11"/>
        <v>0.8571428571428571</v>
      </c>
      <c r="Q24" s="6" t="s">
        <v>72</v>
      </c>
      <c r="R24" s="1" t="s">
        <v>84</v>
      </c>
      <c r="T24" s="1">
        <f t="shared" si="0"/>
        <v>2</v>
      </c>
      <c r="U24" s="1">
        <f t="shared" si="1"/>
        <v>3</v>
      </c>
      <c r="V24">
        <f t="shared" si="2"/>
        <v>2</v>
      </c>
      <c r="W24" s="1">
        <f t="shared" si="3"/>
        <v>85.714285714285708</v>
      </c>
      <c r="X24" s="1">
        <f t="shared" si="7"/>
        <v>2</v>
      </c>
      <c r="Y24" s="1">
        <f t="shared" si="4"/>
        <v>2</v>
      </c>
      <c r="Z24" s="1">
        <f t="shared" si="5"/>
        <v>3</v>
      </c>
      <c r="AB24" s="1">
        <f t="shared" si="6"/>
        <v>8</v>
      </c>
    </row>
    <row r="25" spans="1:28" ht="17" thickTop="1" thickBot="1" x14ac:dyDescent="0.25">
      <c r="A25" s="6">
        <f>IF(AND('Subject data'!$C25=$C25, 'Subject data'!$D25=$D25,'Subject data'!$E25=$E25),'Subject data'!A25)</f>
        <v>24</v>
      </c>
      <c r="B25" s="6">
        <f>IF(AND('Subject data'!$C25=$C25, 'Subject data'!$D25=$D25,'Subject data'!$E25=$E25),'Subject data'!B25)</f>
        <v>8</v>
      </c>
      <c r="C25" s="15" t="s">
        <v>30</v>
      </c>
      <c r="D25" s="6" t="s">
        <v>21</v>
      </c>
      <c r="E25" s="6" t="s">
        <v>58</v>
      </c>
      <c r="F25" s="6" t="s">
        <v>19</v>
      </c>
      <c r="G25" s="21">
        <v>1</v>
      </c>
      <c r="H25" s="21">
        <v>1</v>
      </c>
      <c r="I25" s="21">
        <v>1</v>
      </c>
      <c r="J25" s="21">
        <v>1</v>
      </c>
      <c r="K25" s="21">
        <v>1</v>
      </c>
      <c r="L25" s="21">
        <v>0</v>
      </c>
      <c r="M25" s="21">
        <v>1</v>
      </c>
      <c r="N25" s="21">
        <f t="shared" si="10"/>
        <v>6</v>
      </c>
      <c r="O25" s="21">
        <v>7</v>
      </c>
      <c r="P25" s="22">
        <f t="shared" si="11"/>
        <v>0.8571428571428571</v>
      </c>
      <c r="Q25" s="6" t="s">
        <v>72</v>
      </c>
      <c r="R25" s="1" t="s">
        <v>84</v>
      </c>
      <c r="T25" s="1">
        <f t="shared" si="0"/>
        <v>3</v>
      </c>
      <c r="U25" s="1">
        <f t="shared" si="1"/>
        <v>1</v>
      </c>
      <c r="V25">
        <f t="shared" si="2"/>
        <v>2</v>
      </c>
      <c r="W25" s="1">
        <f t="shared" si="3"/>
        <v>85.714285714285708</v>
      </c>
      <c r="X25" s="1" t="str">
        <f t="shared" si="7"/>
        <v>2-3</v>
      </c>
      <c r="Y25" s="1">
        <f t="shared" si="4"/>
        <v>7</v>
      </c>
      <c r="Z25" s="1">
        <f t="shared" si="5"/>
        <v>1</v>
      </c>
      <c r="AB25" s="1">
        <f t="shared" si="6"/>
        <v>8</v>
      </c>
    </row>
    <row r="26" spans="1:28" ht="17" hidden="1" thickTop="1" thickBot="1" x14ac:dyDescent="0.25">
      <c r="A26" s="6">
        <f>IF(AND('Subject data'!$C26=$C26, 'Subject data'!$D26=$D26,'Subject data'!$E26=$E26),'Subject data'!A26)</f>
        <v>25</v>
      </c>
      <c r="B26" s="6">
        <f>IF(AND('Subject data'!$C26=$C26, 'Subject data'!$D26=$D26,'Subject data'!$E26=$E26),'Subject data'!B26)</f>
        <v>9</v>
      </c>
      <c r="C26" s="15" t="s">
        <v>31</v>
      </c>
      <c r="D26" s="6" t="s">
        <v>16</v>
      </c>
      <c r="E26" s="6" t="s">
        <v>59</v>
      </c>
      <c r="F26" s="6" t="s">
        <v>19</v>
      </c>
      <c r="G26" s="21">
        <v>1</v>
      </c>
      <c r="H26" s="21">
        <v>1</v>
      </c>
      <c r="I26" s="21">
        <v>1</v>
      </c>
      <c r="J26" s="21">
        <v>1</v>
      </c>
      <c r="K26" s="21">
        <v>1</v>
      </c>
      <c r="L26" s="21">
        <v>1</v>
      </c>
      <c r="M26" s="21">
        <v>1</v>
      </c>
      <c r="N26" s="21">
        <f t="shared" si="10"/>
        <v>7</v>
      </c>
      <c r="O26" s="21">
        <v>7</v>
      </c>
      <c r="P26" s="22">
        <f t="shared" si="11"/>
        <v>1</v>
      </c>
      <c r="Q26" s="6" t="s">
        <v>74</v>
      </c>
      <c r="R26" s="1" t="s">
        <v>84</v>
      </c>
      <c r="T26" s="1">
        <f t="shared" si="0"/>
        <v>1</v>
      </c>
      <c r="U26" s="1">
        <f t="shared" si="1"/>
        <v>2</v>
      </c>
      <c r="V26">
        <f t="shared" si="2"/>
        <v>2</v>
      </c>
      <c r="W26" s="1">
        <f t="shared" si="3"/>
        <v>100</v>
      </c>
      <c r="X26" s="1">
        <f t="shared" si="7"/>
        <v>0</v>
      </c>
      <c r="Y26" s="1">
        <f t="shared" si="4"/>
        <v>0</v>
      </c>
      <c r="Z26" s="1">
        <f t="shared" si="5"/>
        <v>2</v>
      </c>
      <c r="AB26" s="1">
        <f t="shared" si="6"/>
        <v>8</v>
      </c>
    </row>
    <row r="27" spans="1:28" ht="17" hidden="1" thickTop="1" thickBot="1" x14ac:dyDescent="0.25">
      <c r="A27" s="6">
        <f>IF(AND('Subject data'!$C27=$C27, 'Subject data'!$D27=$D27,'Subject data'!$E27=$E27),'Subject data'!A27)</f>
        <v>26</v>
      </c>
      <c r="B27" s="6">
        <f>IF(AND('Subject data'!$C27=$C27, 'Subject data'!$D27=$D27,'Subject data'!$E27=$E27),'Subject data'!B27)</f>
        <v>9</v>
      </c>
      <c r="C27" s="15" t="s">
        <v>31</v>
      </c>
      <c r="D27" s="6" t="s">
        <v>18</v>
      </c>
      <c r="E27" s="6" t="s">
        <v>57</v>
      </c>
      <c r="F27" s="6" t="s">
        <v>17</v>
      </c>
      <c r="G27" s="21">
        <v>1</v>
      </c>
      <c r="H27" s="21">
        <v>1</v>
      </c>
      <c r="I27" s="21">
        <v>0</v>
      </c>
      <c r="J27" s="21">
        <v>1</v>
      </c>
      <c r="K27" s="21">
        <v>1</v>
      </c>
      <c r="L27" s="21">
        <v>1</v>
      </c>
      <c r="M27" s="21">
        <v>1</v>
      </c>
      <c r="N27" s="21">
        <f t="shared" si="10"/>
        <v>6</v>
      </c>
      <c r="O27" s="21">
        <v>7</v>
      </c>
      <c r="P27" s="22">
        <f t="shared" si="11"/>
        <v>0.8571428571428571</v>
      </c>
      <c r="Q27" s="6" t="s">
        <v>74</v>
      </c>
      <c r="R27" s="1" t="s">
        <v>84</v>
      </c>
      <c r="T27" s="1">
        <f t="shared" si="0"/>
        <v>2</v>
      </c>
      <c r="U27" s="1">
        <f t="shared" si="1"/>
        <v>3</v>
      </c>
      <c r="V27">
        <f t="shared" si="2"/>
        <v>2</v>
      </c>
      <c r="W27" s="1">
        <f t="shared" si="3"/>
        <v>85.714285714285708</v>
      </c>
      <c r="X27" s="1">
        <f t="shared" si="7"/>
        <v>2</v>
      </c>
      <c r="Y27" s="1">
        <f t="shared" si="4"/>
        <v>2</v>
      </c>
      <c r="Z27" s="1">
        <f t="shared" si="5"/>
        <v>3</v>
      </c>
      <c r="AB27" s="1">
        <f t="shared" si="6"/>
        <v>8</v>
      </c>
    </row>
    <row r="28" spans="1:28" ht="17" thickTop="1" thickBot="1" x14ac:dyDescent="0.25">
      <c r="A28" s="6">
        <f>IF(AND('Subject data'!$C28=$C28, 'Subject data'!$D28=$D28,'Subject data'!$E28=$E28),'Subject data'!A28)</f>
        <v>27</v>
      </c>
      <c r="B28" s="6">
        <f>IF(AND('Subject data'!$C28=$C28, 'Subject data'!$D28=$D28,'Subject data'!$E28=$E28),'Subject data'!B28)</f>
        <v>9</v>
      </c>
      <c r="C28" s="15" t="s">
        <v>31</v>
      </c>
      <c r="D28" s="6" t="s">
        <v>21</v>
      </c>
      <c r="E28" s="6" t="s">
        <v>58</v>
      </c>
      <c r="F28" s="6" t="s">
        <v>17</v>
      </c>
      <c r="G28" s="21">
        <v>0</v>
      </c>
      <c r="H28" s="21">
        <v>1</v>
      </c>
      <c r="I28" s="21">
        <v>1</v>
      </c>
      <c r="J28" s="21">
        <v>0</v>
      </c>
      <c r="K28" s="21">
        <v>1</v>
      </c>
      <c r="L28" s="21">
        <v>1</v>
      </c>
      <c r="M28" s="21">
        <v>1</v>
      </c>
      <c r="N28" s="21">
        <f t="shared" si="10"/>
        <v>5</v>
      </c>
      <c r="O28" s="21">
        <v>7</v>
      </c>
      <c r="P28" s="22">
        <f t="shared" si="11"/>
        <v>0.7142857142857143</v>
      </c>
      <c r="Q28" s="6" t="s">
        <v>74</v>
      </c>
      <c r="R28" s="1" t="s">
        <v>84</v>
      </c>
      <c r="T28" s="1">
        <f t="shared" si="0"/>
        <v>3</v>
      </c>
      <c r="U28" s="1">
        <f t="shared" si="1"/>
        <v>1</v>
      </c>
      <c r="V28">
        <f t="shared" si="2"/>
        <v>2</v>
      </c>
      <c r="W28" s="1">
        <f t="shared" si="3"/>
        <v>71.428571428571431</v>
      </c>
      <c r="X28" s="1" t="str">
        <f t="shared" si="7"/>
        <v>2-3</v>
      </c>
      <c r="Y28" s="1">
        <f t="shared" si="4"/>
        <v>7</v>
      </c>
      <c r="Z28" s="1">
        <f t="shared" si="5"/>
        <v>1</v>
      </c>
      <c r="AB28" s="1">
        <f t="shared" si="6"/>
        <v>8</v>
      </c>
    </row>
    <row r="29" spans="1:28" ht="17" hidden="1" thickTop="1" thickBot="1" x14ac:dyDescent="0.25">
      <c r="A29" s="6">
        <f>IF(AND('Subject data'!$C29=$C29, 'Subject data'!$D29=$D29,'Subject data'!$E29=$E29),'Subject data'!A29)</f>
        <v>28</v>
      </c>
      <c r="B29" s="6">
        <f>IF(AND('Subject data'!$C29=$C29, 'Subject data'!$D29=$D29,'Subject data'!$E29=$E29),'Subject data'!B29)</f>
        <v>10</v>
      </c>
      <c r="C29" s="15" t="s">
        <v>32</v>
      </c>
      <c r="D29" s="6" t="s">
        <v>16</v>
      </c>
      <c r="E29" s="6" t="s">
        <v>58</v>
      </c>
      <c r="F29" s="6" t="s">
        <v>17</v>
      </c>
      <c r="G29" s="23">
        <v>1</v>
      </c>
      <c r="H29" s="21">
        <v>1</v>
      </c>
      <c r="I29" s="21">
        <v>1</v>
      </c>
      <c r="J29" s="21">
        <v>0</v>
      </c>
      <c r="K29" s="21">
        <v>1</v>
      </c>
      <c r="L29" s="21">
        <v>0</v>
      </c>
      <c r="M29" s="21">
        <v>0</v>
      </c>
      <c r="N29" s="21">
        <f t="shared" si="10"/>
        <v>4</v>
      </c>
      <c r="O29" s="21">
        <v>7</v>
      </c>
      <c r="P29" s="22">
        <f t="shared" si="11"/>
        <v>0.5714285714285714</v>
      </c>
      <c r="Q29" s="6" t="s">
        <v>72</v>
      </c>
      <c r="R29" s="1" t="s">
        <v>80</v>
      </c>
      <c r="T29" s="1">
        <f t="shared" si="0"/>
        <v>1</v>
      </c>
      <c r="U29" s="1">
        <f t="shared" si="1"/>
        <v>1</v>
      </c>
      <c r="V29">
        <f t="shared" si="2"/>
        <v>6</v>
      </c>
      <c r="W29" s="1">
        <f t="shared" si="3"/>
        <v>57.142857142857139</v>
      </c>
      <c r="X29" s="1">
        <f t="shared" si="7"/>
        <v>0</v>
      </c>
      <c r="Y29" s="1">
        <f t="shared" si="4"/>
        <v>0</v>
      </c>
      <c r="Z29" s="1">
        <f t="shared" si="5"/>
        <v>2</v>
      </c>
      <c r="AB29" s="1">
        <f t="shared" si="6"/>
        <v>12</v>
      </c>
    </row>
    <row r="30" spans="1:28" ht="17" hidden="1" thickTop="1" thickBot="1" x14ac:dyDescent="0.25">
      <c r="A30" s="6">
        <f>IF(AND('Subject data'!$C30=$C30, 'Subject data'!$D30=$D30,'Subject data'!$E30=$E30),'Subject data'!A30)</f>
        <v>29</v>
      </c>
      <c r="B30" s="6">
        <f>IF(AND('Subject data'!$C30=$C30, 'Subject data'!$D30=$D30,'Subject data'!$E30=$E30),'Subject data'!B30)</f>
        <v>10</v>
      </c>
      <c r="C30" s="15" t="s">
        <v>32</v>
      </c>
      <c r="D30" s="6" t="s">
        <v>18</v>
      </c>
      <c r="E30" s="6" t="s">
        <v>59</v>
      </c>
      <c r="F30" s="6" t="s">
        <v>17</v>
      </c>
      <c r="G30" s="21">
        <v>1</v>
      </c>
      <c r="H30" s="21">
        <v>0</v>
      </c>
      <c r="I30" s="21">
        <v>0</v>
      </c>
      <c r="J30" s="21">
        <v>1</v>
      </c>
      <c r="K30" s="21">
        <v>1</v>
      </c>
      <c r="L30" s="21">
        <v>1</v>
      </c>
      <c r="M30" s="21">
        <v>1</v>
      </c>
      <c r="N30" s="21">
        <f t="shared" si="10"/>
        <v>5</v>
      </c>
      <c r="O30" s="21">
        <v>7</v>
      </c>
      <c r="P30" s="22">
        <f t="shared" si="11"/>
        <v>0.7142857142857143</v>
      </c>
      <c r="Q30" s="6" t="s">
        <v>72</v>
      </c>
      <c r="R30" s="1" t="s">
        <v>80</v>
      </c>
      <c r="T30" s="1">
        <f t="shared" si="0"/>
        <v>2</v>
      </c>
      <c r="U30" s="1">
        <f t="shared" si="1"/>
        <v>2</v>
      </c>
      <c r="V30">
        <f t="shared" si="2"/>
        <v>6</v>
      </c>
      <c r="W30" s="1">
        <f t="shared" si="3"/>
        <v>71.428571428571431</v>
      </c>
      <c r="X30" s="1">
        <f t="shared" si="7"/>
        <v>1</v>
      </c>
      <c r="Y30" s="1">
        <f t="shared" si="4"/>
        <v>1</v>
      </c>
      <c r="Z30" s="1">
        <f t="shared" si="5"/>
        <v>3</v>
      </c>
      <c r="AB30" s="1">
        <f t="shared" si="6"/>
        <v>12</v>
      </c>
    </row>
    <row r="31" spans="1:28" ht="17" thickTop="1" thickBot="1" x14ac:dyDescent="0.25">
      <c r="A31" s="6">
        <f>IF(AND('Subject data'!$C31=$C31, 'Subject data'!$D31=$D31,'Subject data'!$E31=$E31),'Subject data'!A31)</f>
        <v>30</v>
      </c>
      <c r="B31" s="6">
        <f>IF(AND('Subject data'!$C31=$C31, 'Subject data'!$D31=$D31,'Subject data'!$E31=$E31),'Subject data'!B31)</f>
        <v>10</v>
      </c>
      <c r="C31" s="15" t="s">
        <v>32</v>
      </c>
      <c r="D31" s="6" t="s">
        <v>21</v>
      </c>
      <c r="E31" s="6" t="s">
        <v>57</v>
      </c>
      <c r="F31" s="6" t="s">
        <v>17</v>
      </c>
      <c r="G31" s="21">
        <v>1</v>
      </c>
      <c r="H31" s="21">
        <v>1</v>
      </c>
      <c r="I31" s="21">
        <v>1</v>
      </c>
      <c r="J31" s="21">
        <v>1</v>
      </c>
      <c r="K31" s="21">
        <v>1</v>
      </c>
      <c r="L31" s="21">
        <v>1</v>
      </c>
      <c r="M31" s="21">
        <v>1</v>
      </c>
      <c r="N31" s="21">
        <f t="shared" si="10"/>
        <v>7</v>
      </c>
      <c r="O31" s="21">
        <v>7</v>
      </c>
      <c r="P31" s="22">
        <f t="shared" si="11"/>
        <v>1</v>
      </c>
      <c r="Q31" s="6" t="s">
        <v>72</v>
      </c>
      <c r="R31" s="1" t="s">
        <v>80</v>
      </c>
      <c r="T31" s="1">
        <f t="shared" si="0"/>
        <v>3</v>
      </c>
      <c r="U31" s="1">
        <f t="shared" si="1"/>
        <v>3</v>
      </c>
      <c r="V31">
        <f t="shared" si="2"/>
        <v>6</v>
      </c>
      <c r="W31" s="1">
        <f t="shared" si="3"/>
        <v>100</v>
      </c>
      <c r="X31" s="1" t="str">
        <f t="shared" si="7"/>
        <v>1-2</v>
      </c>
      <c r="Y31" s="1">
        <f t="shared" si="4"/>
        <v>4</v>
      </c>
      <c r="Z31" s="1">
        <f t="shared" si="5"/>
        <v>1</v>
      </c>
      <c r="AB31" s="1">
        <f t="shared" si="6"/>
        <v>12</v>
      </c>
    </row>
    <row r="32" spans="1:28" ht="17" hidden="1" thickTop="1" thickBot="1" x14ac:dyDescent="0.25">
      <c r="A32" s="6">
        <f>IF(AND('Subject data'!$C32=$C32, 'Subject data'!$D32=$D32,'Subject data'!$E32=$E32),'Subject data'!A32)</f>
        <v>31</v>
      </c>
      <c r="B32" s="6">
        <f>IF(AND('Subject data'!$C32=$C32, 'Subject data'!$D32=$D32,'Subject data'!$E32=$E32),'Subject data'!B32)</f>
        <v>11</v>
      </c>
      <c r="C32" s="15" t="s">
        <v>33</v>
      </c>
      <c r="D32" s="6" t="s">
        <v>16</v>
      </c>
      <c r="E32" s="6" t="s">
        <v>57</v>
      </c>
      <c r="F32" s="6" t="s">
        <v>17</v>
      </c>
      <c r="G32" s="21"/>
      <c r="H32" s="21">
        <v>1</v>
      </c>
      <c r="I32" s="21">
        <v>1</v>
      </c>
      <c r="J32" s="21">
        <v>0</v>
      </c>
      <c r="K32" s="21">
        <v>1</v>
      </c>
      <c r="L32" s="21">
        <v>0</v>
      </c>
      <c r="M32" s="21">
        <v>1</v>
      </c>
      <c r="N32" s="21">
        <f t="shared" si="10"/>
        <v>4</v>
      </c>
      <c r="O32" s="21">
        <v>6</v>
      </c>
      <c r="P32" s="22">
        <f t="shared" si="11"/>
        <v>0.66666666666666663</v>
      </c>
      <c r="Q32" s="6" t="s">
        <v>74</v>
      </c>
      <c r="R32" s="1" t="s">
        <v>81</v>
      </c>
      <c r="T32" s="1">
        <f t="shared" si="0"/>
        <v>1</v>
      </c>
      <c r="U32" s="1">
        <f t="shared" si="1"/>
        <v>3</v>
      </c>
      <c r="V32">
        <f t="shared" si="2"/>
        <v>1</v>
      </c>
      <c r="W32" s="1">
        <f t="shared" si="3"/>
        <v>66.666666666666657</v>
      </c>
      <c r="X32" s="1">
        <f t="shared" si="7"/>
        <v>0</v>
      </c>
      <c r="Y32" s="1">
        <f t="shared" si="4"/>
        <v>0</v>
      </c>
      <c r="Z32" s="1">
        <f t="shared" si="5"/>
        <v>2</v>
      </c>
      <c r="AB32" s="1">
        <f t="shared" si="6"/>
        <v>7</v>
      </c>
    </row>
    <row r="33" spans="1:28" ht="17" hidden="1" thickTop="1" thickBot="1" x14ac:dyDescent="0.25">
      <c r="A33" s="6">
        <f>IF(AND('Subject data'!$C33=$C33, 'Subject data'!$D33=$D33,'Subject data'!$E33=$E33),'Subject data'!A33)</f>
        <v>32</v>
      </c>
      <c r="B33" s="6">
        <f>IF(AND('Subject data'!$C33=$C33, 'Subject data'!$D33=$D33,'Subject data'!$E33=$E33),'Subject data'!B33)</f>
        <v>11</v>
      </c>
      <c r="C33" s="15" t="s">
        <v>33</v>
      </c>
      <c r="D33" s="6" t="s">
        <v>18</v>
      </c>
      <c r="E33" s="6" t="s">
        <v>59</v>
      </c>
      <c r="F33" s="6" t="s">
        <v>19</v>
      </c>
      <c r="G33" s="21">
        <v>1</v>
      </c>
      <c r="H33" s="21">
        <v>1</v>
      </c>
      <c r="I33" s="21">
        <v>0</v>
      </c>
      <c r="J33" s="21">
        <v>0</v>
      </c>
      <c r="K33" s="21">
        <v>1</v>
      </c>
      <c r="L33" s="21">
        <v>1</v>
      </c>
      <c r="M33" s="21">
        <v>1</v>
      </c>
      <c r="N33" s="21">
        <f t="shared" si="10"/>
        <v>5</v>
      </c>
      <c r="O33" s="21">
        <v>7</v>
      </c>
      <c r="P33" s="22">
        <f t="shared" si="11"/>
        <v>0.7142857142857143</v>
      </c>
      <c r="Q33" s="6" t="s">
        <v>74</v>
      </c>
      <c r="R33" s="1" t="s">
        <v>81</v>
      </c>
      <c r="T33" s="1">
        <f t="shared" si="0"/>
        <v>2</v>
      </c>
      <c r="U33" s="1">
        <f t="shared" si="1"/>
        <v>2</v>
      </c>
      <c r="V33">
        <f t="shared" si="2"/>
        <v>1</v>
      </c>
      <c r="W33" s="1">
        <f t="shared" si="3"/>
        <v>71.428571428571431</v>
      </c>
      <c r="X33" s="1">
        <f t="shared" si="7"/>
        <v>3</v>
      </c>
      <c r="Y33" s="1">
        <f t="shared" si="4"/>
        <v>3</v>
      </c>
      <c r="Z33" s="1">
        <f t="shared" si="5"/>
        <v>3</v>
      </c>
      <c r="AB33" s="1">
        <f t="shared" si="6"/>
        <v>7</v>
      </c>
    </row>
    <row r="34" spans="1:28" ht="17" thickTop="1" thickBot="1" x14ac:dyDescent="0.25">
      <c r="A34" s="6">
        <f>IF(AND('Subject data'!$C34=$C34, 'Subject data'!$D34=$D34,'Subject data'!$E34=$E34),'Subject data'!A34)</f>
        <v>33</v>
      </c>
      <c r="B34" s="6">
        <f>IF(AND('Subject data'!$C34=$C34, 'Subject data'!$D34=$D34,'Subject data'!$E34=$E34),'Subject data'!B34)</f>
        <v>11</v>
      </c>
      <c r="C34" s="15" t="s">
        <v>33</v>
      </c>
      <c r="D34" s="6" t="s">
        <v>21</v>
      </c>
      <c r="E34" s="6" t="s">
        <v>58</v>
      </c>
      <c r="F34" s="6" t="s">
        <v>19</v>
      </c>
      <c r="G34" s="21">
        <v>1</v>
      </c>
      <c r="H34" s="21">
        <v>1</v>
      </c>
      <c r="I34" s="21">
        <v>1</v>
      </c>
      <c r="J34" s="21">
        <v>1</v>
      </c>
      <c r="K34" s="21">
        <v>1</v>
      </c>
      <c r="L34" s="21">
        <v>1</v>
      </c>
      <c r="M34" s="21">
        <v>1</v>
      </c>
      <c r="N34" s="21">
        <f t="shared" si="10"/>
        <v>7</v>
      </c>
      <c r="O34" s="21">
        <v>7</v>
      </c>
      <c r="P34" s="22">
        <f t="shared" si="11"/>
        <v>1</v>
      </c>
      <c r="Q34" s="6" t="s">
        <v>74</v>
      </c>
      <c r="R34" s="1" t="s">
        <v>81</v>
      </c>
      <c r="T34" s="1">
        <f t="shared" si="0"/>
        <v>3</v>
      </c>
      <c r="U34" s="1">
        <f t="shared" si="1"/>
        <v>1</v>
      </c>
      <c r="V34">
        <f t="shared" si="2"/>
        <v>1</v>
      </c>
      <c r="W34" s="1">
        <f t="shared" si="3"/>
        <v>100</v>
      </c>
      <c r="X34" s="1" t="str">
        <f t="shared" si="7"/>
        <v>3-2</v>
      </c>
      <c r="Y34" s="1">
        <f t="shared" si="4"/>
        <v>9</v>
      </c>
      <c r="Z34" s="1">
        <f t="shared" si="5"/>
        <v>1</v>
      </c>
      <c r="AB34" s="1">
        <f t="shared" si="6"/>
        <v>7</v>
      </c>
    </row>
    <row r="35" spans="1:28" ht="17" hidden="1" thickTop="1" thickBot="1" x14ac:dyDescent="0.25">
      <c r="A35" s="6">
        <f>IF(AND('Subject data'!$C35=$C35, 'Subject data'!$D35=$D35,'Subject data'!$E35=$E35),'Subject data'!A35)</f>
        <v>34</v>
      </c>
      <c r="B35" s="6">
        <f>IF(AND('Subject data'!$C35=$C35, 'Subject data'!$D35=$D35,'Subject data'!$E35=$E35),'Subject data'!B35)</f>
        <v>12</v>
      </c>
      <c r="C35" s="15" t="s">
        <v>34</v>
      </c>
      <c r="D35" s="6" t="s">
        <v>16</v>
      </c>
      <c r="E35" s="6" t="s">
        <v>59</v>
      </c>
      <c r="F35" s="6" t="s">
        <v>19</v>
      </c>
      <c r="G35" s="21">
        <v>1</v>
      </c>
      <c r="H35" s="21">
        <v>1</v>
      </c>
      <c r="I35" s="21">
        <v>1</v>
      </c>
      <c r="J35" s="21">
        <v>1</v>
      </c>
      <c r="K35" s="21">
        <v>0</v>
      </c>
      <c r="L35" s="21">
        <v>1</v>
      </c>
      <c r="M35" s="21">
        <v>1</v>
      </c>
      <c r="N35" s="21">
        <f t="shared" si="10"/>
        <v>6</v>
      </c>
      <c r="O35" s="21">
        <v>7</v>
      </c>
      <c r="P35" s="22">
        <f t="shared" si="11"/>
        <v>0.8571428571428571</v>
      </c>
      <c r="Q35" s="6" t="s">
        <v>72</v>
      </c>
      <c r="R35" s="1" t="s">
        <v>79</v>
      </c>
      <c r="T35" s="1">
        <f t="shared" si="0"/>
        <v>1</v>
      </c>
      <c r="U35" s="1">
        <f t="shared" si="1"/>
        <v>2</v>
      </c>
      <c r="V35">
        <f t="shared" si="2"/>
        <v>5</v>
      </c>
      <c r="W35" s="1">
        <f t="shared" si="3"/>
        <v>85.714285714285708</v>
      </c>
      <c r="X35" s="1">
        <f t="shared" si="7"/>
        <v>0</v>
      </c>
      <c r="Y35" s="1">
        <f t="shared" si="4"/>
        <v>0</v>
      </c>
      <c r="Z35" s="1">
        <f t="shared" si="5"/>
        <v>2</v>
      </c>
      <c r="AB35" s="1">
        <f t="shared" si="6"/>
        <v>11</v>
      </c>
    </row>
    <row r="36" spans="1:28" ht="17" hidden="1" thickTop="1" thickBot="1" x14ac:dyDescent="0.25">
      <c r="A36" s="6">
        <f>IF(AND('Subject data'!$C36=$C36, 'Subject data'!$D36=$D36,'Subject data'!$E36=$E36),'Subject data'!A36)</f>
        <v>35</v>
      </c>
      <c r="B36" s="6">
        <f>IF(AND('Subject data'!$C36=$C36, 'Subject data'!$D36=$D36,'Subject data'!$E36=$E36),'Subject data'!B36)</f>
        <v>12</v>
      </c>
      <c r="C36" s="15" t="s">
        <v>34</v>
      </c>
      <c r="D36" s="6" t="s">
        <v>18</v>
      </c>
      <c r="E36" s="6" t="s">
        <v>58</v>
      </c>
      <c r="F36" s="6" t="s">
        <v>19</v>
      </c>
      <c r="G36" s="21">
        <v>1</v>
      </c>
      <c r="H36" s="21">
        <v>0</v>
      </c>
      <c r="I36" s="21">
        <v>0</v>
      </c>
      <c r="J36" s="21">
        <v>0</v>
      </c>
      <c r="K36" s="21">
        <v>0</v>
      </c>
      <c r="L36" s="21">
        <v>1</v>
      </c>
      <c r="M36" s="21">
        <v>1</v>
      </c>
      <c r="N36" s="21">
        <f t="shared" si="10"/>
        <v>3</v>
      </c>
      <c r="O36" s="21">
        <v>7</v>
      </c>
      <c r="P36" s="22">
        <f t="shared" si="11"/>
        <v>0.42857142857142855</v>
      </c>
      <c r="Q36" s="6" t="s">
        <v>72</v>
      </c>
      <c r="R36" s="1" t="s">
        <v>79</v>
      </c>
      <c r="T36" s="1">
        <f t="shared" si="0"/>
        <v>2</v>
      </c>
      <c r="U36" s="1">
        <f t="shared" si="1"/>
        <v>1</v>
      </c>
      <c r="V36">
        <f t="shared" si="2"/>
        <v>5</v>
      </c>
      <c r="W36" s="1">
        <f t="shared" si="3"/>
        <v>42.857142857142854</v>
      </c>
      <c r="X36" s="1">
        <f t="shared" si="7"/>
        <v>2</v>
      </c>
      <c r="Y36" s="1">
        <f t="shared" si="4"/>
        <v>2</v>
      </c>
      <c r="Z36" s="1">
        <f t="shared" si="5"/>
        <v>3</v>
      </c>
      <c r="AB36" s="1">
        <f t="shared" si="6"/>
        <v>11</v>
      </c>
    </row>
    <row r="37" spans="1:28" ht="17" thickTop="1" thickBot="1" x14ac:dyDescent="0.25">
      <c r="A37" s="6">
        <f>IF(AND('Subject data'!$C37=$C37, 'Subject data'!$D37=$D37,'Subject data'!$E37=$E37),'Subject data'!A37)</f>
        <v>36</v>
      </c>
      <c r="B37" s="6">
        <f>IF(AND('Subject data'!$C37=$C37, 'Subject data'!$D37=$D37,'Subject data'!$E37=$E37),'Subject data'!B37)</f>
        <v>12</v>
      </c>
      <c r="C37" s="15" t="s">
        <v>34</v>
      </c>
      <c r="D37" s="6" t="s">
        <v>21</v>
      </c>
      <c r="E37" s="6" t="s">
        <v>57</v>
      </c>
      <c r="F37" s="6" t="s">
        <v>17</v>
      </c>
      <c r="G37" s="21">
        <v>0</v>
      </c>
      <c r="H37" s="21">
        <v>1</v>
      </c>
      <c r="I37" s="21">
        <v>1</v>
      </c>
      <c r="J37" s="21">
        <v>1</v>
      </c>
      <c r="K37" s="21">
        <v>1</v>
      </c>
      <c r="L37" s="21">
        <v>1</v>
      </c>
      <c r="M37" s="21">
        <v>0</v>
      </c>
      <c r="N37" s="21">
        <f t="shared" si="10"/>
        <v>5</v>
      </c>
      <c r="O37" s="21">
        <v>7</v>
      </c>
      <c r="P37" s="22">
        <f t="shared" si="11"/>
        <v>0.7142857142857143</v>
      </c>
      <c r="Q37" s="6" t="s">
        <v>72</v>
      </c>
      <c r="R37" s="1" t="s">
        <v>79</v>
      </c>
      <c r="T37" s="1">
        <f t="shared" si="0"/>
        <v>3</v>
      </c>
      <c r="U37" s="1">
        <f t="shared" si="1"/>
        <v>3</v>
      </c>
      <c r="V37">
        <f t="shared" si="2"/>
        <v>5</v>
      </c>
      <c r="W37" s="1">
        <f t="shared" si="3"/>
        <v>71.428571428571431</v>
      </c>
      <c r="X37" s="1" t="str">
        <f t="shared" si="7"/>
        <v>2-1</v>
      </c>
      <c r="Y37" s="1">
        <f t="shared" si="4"/>
        <v>6</v>
      </c>
      <c r="Z37" s="1">
        <f t="shared" si="5"/>
        <v>1</v>
      </c>
      <c r="AB37" s="1">
        <f t="shared" si="6"/>
        <v>11</v>
      </c>
    </row>
    <row r="38" spans="1:28" ht="17" hidden="1" thickTop="1" thickBot="1" x14ac:dyDescent="0.25">
      <c r="A38" s="6">
        <f>IF(AND('Subject data'!$C38=$C38, 'Subject data'!$D38=$D38,'Subject data'!$E38=$E38),'Subject data'!A38)</f>
        <v>37</v>
      </c>
      <c r="B38" s="6">
        <f>IF(AND('Subject data'!$C38=$C38, 'Subject data'!$D38=$D38,'Subject data'!$E38=$E38),'Subject data'!B38)</f>
        <v>13</v>
      </c>
      <c r="C38" s="15" t="s">
        <v>35</v>
      </c>
      <c r="D38" s="6" t="s">
        <v>16</v>
      </c>
      <c r="E38" s="6" t="s">
        <v>57</v>
      </c>
      <c r="F38" s="6" t="s">
        <v>19</v>
      </c>
      <c r="G38" s="21">
        <v>1</v>
      </c>
      <c r="H38" s="21">
        <v>1</v>
      </c>
      <c r="I38" s="21">
        <v>1</v>
      </c>
      <c r="J38" s="21">
        <v>0</v>
      </c>
      <c r="K38" s="21">
        <v>1</v>
      </c>
      <c r="L38" s="21">
        <v>1</v>
      </c>
      <c r="M38" s="21">
        <v>1</v>
      </c>
      <c r="N38" s="21">
        <f t="shared" si="10"/>
        <v>6</v>
      </c>
      <c r="O38" s="21">
        <v>7</v>
      </c>
      <c r="P38" s="22">
        <f t="shared" si="11"/>
        <v>0.8571428571428571</v>
      </c>
      <c r="Q38" s="6" t="s">
        <v>74</v>
      </c>
      <c r="R38" s="1" t="s">
        <v>83</v>
      </c>
      <c r="T38" s="1">
        <f t="shared" si="0"/>
        <v>1</v>
      </c>
      <c r="U38" s="1">
        <f t="shared" si="1"/>
        <v>3</v>
      </c>
      <c r="V38">
        <f t="shared" si="2"/>
        <v>4</v>
      </c>
      <c r="W38" s="1">
        <f t="shared" si="3"/>
        <v>85.714285714285708</v>
      </c>
      <c r="X38" s="1">
        <f t="shared" si="7"/>
        <v>0</v>
      </c>
      <c r="Y38" s="1">
        <f t="shared" si="4"/>
        <v>0</v>
      </c>
      <c r="Z38" s="1">
        <f t="shared" si="5"/>
        <v>2</v>
      </c>
      <c r="AB38" s="1">
        <f t="shared" si="6"/>
        <v>10</v>
      </c>
    </row>
    <row r="39" spans="1:28" ht="17" hidden="1" thickTop="1" thickBot="1" x14ac:dyDescent="0.25">
      <c r="A39" s="6">
        <f>IF(AND('Subject data'!$C39=$C39, 'Subject data'!$D39=$D39,'Subject data'!$E39=$E39),'Subject data'!A39)</f>
        <v>38</v>
      </c>
      <c r="B39" s="6">
        <f>IF(AND('Subject data'!$C39=$C39, 'Subject data'!$D39=$D39,'Subject data'!$E39=$E39),'Subject data'!B39)</f>
        <v>13</v>
      </c>
      <c r="C39" s="15" t="s">
        <v>35</v>
      </c>
      <c r="D39" s="6" t="s">
        <v>18</v>
      </c>
      <c r="E39" s="6" t="s">
        <v>58</v>
      </c>
      <c r="F39" s="6" t="s">
        <v>19</v>
      </c>
      <c r="G39" s="21">
        <v>1</v>
      </c>
      <c r="H39" s="21">
        <v>0</v>
      </c>
      <c r="I39" s="21">
        <v>1</v>
      </c>
      <c r="J39" s="21">
        <v>0</v>
      </c>
      <c r="K39" s="21">
        <v>1</v>
      </c>
      <c r="L39" s="21">
        <v>0</v>
      </c>
      <c r="M39" s="21">
        <v>0</v>
      </c>
      <c r="N39" s="21">
        <f t="shared" si="10"/>
        <v>3</v>
      </c>
      <c r="O39" s="21">
        <v>7</v>
      </c>
      <c r="P39" s="22">
        <f t="shared" si="11"/>
        <v>0.42857142857142855</v>
      </c>
      <c r="Q39" s="6" t="s">
        <v>74</v>
      </c>
      <c r="R39" s="1" t="s">
        <v>83</v>
      </c>
      <c r="T39" s="1">
        <f t="shared" si="0"/>
        <v>2</v>
      </c>
      <c r="U39" s="1">
        <f t="shared" si="1"/>
        <v>1</v>
      </c>
      <c r="V39">
        <f t="shared" si="2"/>
        <v>4</v>
      </c>
      <c r="W39" s="1">
        <f t="shared" si="3"/>
        <v>42.857142857142854</v>
      </c>
      <c r="X39" s="1">
        <f t="shared" si="7"/>
        <v>3</v>
      </c>
      <c r="Y39" s="1">
        <f t="shared" si="4"/>
        <v>3</v>
      </c>
      <c r="Z39" s="1">
        <f t="shared" si="5"/>
        <v>3</v>
      </c>
      <c r="AB39" s="1">
        <f t="shared" si="6"/>
        <v>10</v>
      </c>
    </row>
    <row r="40" spans="1:28" ht="17" thickTop="1" thickBot="1" x14ac:dyDescent="0.25">
      <c r="A40" s="6">
        <f>IF(AND('Subject data'!$C40=$C40, 'Subject data'!$D40=$D40,'Subject data'!$E40=$E40),'Subject data'!A40)</f>
        <v>39</v>
      </c>
      <c r="B40" s="6">
        <f>IF(AND('Subject data'!$C40=$C40, 'Subject data'!$D40=$D40,'Subject data'!$E40=$E40),'Subject data'!B40)</f>
        <v>13</v>
      </c>
      <c r="C40" s="15" t="s">
        <v>35</v>
      </c>
      <c r="D40" s="6" t="s">
        <v>21</v>
      </c>
      <c r="E40" s="6" t="s">
        <v>59</v>
      </c>
      <c r="F40" s="6" t="s">
        <v>17</v>
      </c>
      <c r="G40" s="21">
        <v>1</v>
      </c>
      <c r="H40" s="21">
        <v>1</v>
      </c>
      <c r="I40" s="21">
        <v>1</v>
      </c>
      <c r="J40" s="21">
        <v>1</v>
      </c>
      <c r="K40" s="21">
        <v>1</v>
      </c>
      <c r="L40" s="21">
        <v>1</v>
      </c>
      <c r="M40" s="21">
        <v>0</v>
      </c>
      <c r="N40" s="21">
        <f t="shared" si="10"/>
        <v>6</v>
      </c>
      <c r="O40" s="21">
        <v>7</v>
      </c>
      <c r="P40" s="22">
        <f t="shared" si="11"/>
        <v>0.8571428571428571</v>
      </c>
      <c r="Q40" s="6" t="s">
        <v>74</v>
      </c>
      <c r="R40" s="1" t="s">
        <v>83</v>
      </c>
      <c r="T40" s="1">
        <f t="shared" si="0"/>
        <v>3</v>
      </c>
      <c r="U40" s="1">
        <f t="shared" si="1"/>
        <v>2</v>
      </c>
      <c r="V40">
        <f t="shared" si="2"/>
        <v>4</v>
      </c>
      <c r="W40" s="1">
        <f t="shared" si="3"/>
        <v>85.714285714285708</v>
      </c>
      <c r="X40" s="1" t="str">
        <f t="shared" si="7"/>
        <v>3-1</v>
      </c>
      <c r="Y40" s="1">
        <f t="shared" si="4"/>
        <v>8</v>
      </c>
      <c r="Z40" s="1">
        <f t="shared" si="5"/>
        <v>1</v>
      </c>
      <c r="AB40" s="1">
        <f t="shared" si="6"/>
        <v>10</v>
      </c>
    </row>
    <row r="41" spans="1:28" ht="17" hidden="1" thickTop="1" thickBot="1" x14ac:dyDescent="0.25">
      <c r="A41" s="6">
        <f>IF(AND('Subject data'!$C41=$C41, 'Subject data'!$D41=$D41,'Subject data'!$E41=$E41),'Subject data'!A41)</f>
        <v>40</v>
      </c>
      <c r="B41" s="6">
        <f>IF(AND('Subject data'!$C41=$C41, 'Subject data'!$D41=$D41,'Subject data'!$E41=$E41),'Subject data'!B41)</f>
        <v>14</v>
      </c>
      <c r="C41" s="15" t="s">
        <v>36</v>
      </c>
      <c r="D41" s="6" t="s">
        <v>16</v>
      </c>
      <c r="E41" s="6" t="s">
        <v>59</v>
      </c>
      <c r="F41" s="6" t="s">
        <v>17</v>
      </c>
      <c r="G41" s="21"/>
      <c r="H41" s="21">
        <v>1</v>
      </c>
      <c r="I41" s="21">
        <v>0</v>
      </c>
      <c r="J41" s="21">
        <v>1</v>
      </c>
      <c r="K41" s="21">
        <v>1</v>
      </c>
      <c r="L41" s="21">
        <v>1</v>
      </c>
      <c r="M41" s="21">
        <v>1</v>
      </c>
      <c r="N41" s="21">
        <f t="shared" si="10"/>
        <v>5</v>
      </c>
      <c r="O41" s="21">
        <v>6</v>
      </c>
      <c r="P41" s="22">
        <f t="shared" si="11"/>
        <v>0.83333333333333337</v>
      </c>
      <c r="Q41" s="6" t="s">
        <v>72</v>
      </c>
      <c r="R41" s="1" t="s">
        <v>79</v>
      </c>
      <c r="T41" s="1">
        <f t="shared" si="0"/>
        <v>1</v>
      </c>
      <c r="U41" s="1">
        <f t="shared" si="1"/>
        <v>2</v>
      </c>
      <c r="V41">
        <f t="shared" si="2"/>
        <v>5</v>
      </c>
      <c r="W41" s="1">
        <f t="shared" si="3"/>
        <v>83.333333333333343</v>
      </c>
      <c r="X41" s="1">
        <f t="shared" si="7"/>
        <v>0</v>
      </c>
      <c r="Y41" s="1">
        <f t="shared" si="4"/>
        <v>0</v>
      </c>
      <c r="Z41" s="1">
        <f t="shared" si="5"/>
        <v>2</v>
      </c>
      <c r="AB41" s="1">
        <f t="shared" si="6"/>
        <v>11</v>
      </c>
    </row>
    <row r="42" spans="1:28" ht="17" hidden="1" thickTop="1" thickBot="1" x14ac:dyDescent="0.25">
      <c r="A42" s="6">
        <f>IF(AND('Subject data'!$C42=$C42, 'Subject data'!$D42=$D42,'Subject data'!$E42=$E42),'Subject data'!A42)</f>
        <v>41</v>
      </c>
      <c r="B42" s="6">
        <f>IF(AND('Subject data'!$C42=$C42, 'Subject data'!$D42=$D42,'Subject data'!$E42=$E42),'Subject data'!B42)</f>
        <v>14</v>
      </c>
      <c r="C42" s="15" t="s">
        <v>36</v>
      </c>
      <c r="D42" s="6" t="s">
        <v>18</v>
      </c>
      <c r="E42" s="6" t="s">
        <v>58</v>
      </c>
      <c r="F42" s="6" t="s">
        <v>17</v>
      </c>
      <c r="G42" s="21">
        <v>1</v>
      </c>
      <c r="H42" s="21">
        <v>1</v>
      </c>
      <c r="I42" s="21">
        <v>0</v>
      </c>
      <c r="J42" s="21">
        <v>0</v>
      </c>
      <c r="K42" s="21">
        <v>1</v>
      </c>
      <c r="L42" s="21">
        <v>1</v>
      </c>
      <c r="M42" s="21">
        <v>1</v>
      </c>
      <c r="N42" s="21">
        <f t="shared" si="10"/>
        <v>5</v>
      </c>
      <c r="O42" s="21">
        <v>7</v>
      </c>
      <c r="P42" s="22">
        <f t="shared" si="11"/>
        <v>0.7142857142857143</v>
      </c>
      <c r="Q42" s="6" t="s">
        <v>72</v>
      </c>
      <c r="R42" s="1" t="s">
        <v>79</v>
      </c>
      <c r="T42" s="1">
        <f t="shared" si="0"/>
        <v>2</v>
      </c>
      <c r="U42" s="1">
        <f t="shared" si="1"/>
        <v>1</v>
      </c>
      <c r="V42">
        <f t="shared" si="2"/>
        <v>5</v>
      </c>
      <c r="W42" s="1">
        <f t="shared" si="3"/>
        <v>71.428571428571431</v>
      </c>
      <c r="X42" s="1">
        <f t="shared" si="7"/>
        <v>2</v>
      </c>
      <c r="Y42" s="1">
        <f t="shared" si="4"/>
        <v>2</v>
      </c>
      <c r="Z42" s="1">
        <f t="shared" si="5"/>
        <v>3</v>
      </c>
      <c r="AB42" s="1">
        <f t="shared" si="6"/>
        <v>11</v>
      </c>
    </row>
    <row r="43" spans="1:28" ht="17" thickTop="1" thickBot="1" x14ac:dyDescent="0.25">
      <c r="A43" s="6">
        <f>IF(AND('Subject data'!$C43=$C43, 'Subject data'!$D43=$D43,'Subject data'!$E43=$E43),'Subject data'!A43)</f>
        <v>42</v>
      </c>
      <c r="B43" s="6">
        <f>IF(AND('Subject data'!$C43=$C43, 'Subject data'!$D43=$D43,'Subject data'!$E43=$E43),'Subject data'!B43)</f>
        <v>14</v>
      </c>
      <c r="C43" s="15" t="s">
        <v>36</v>
      </c>
      <c r="D43" s="6" t="s">
        <v>21</v>
      </c>
      <c r="E43" s="6" t="s">
        <v>57</v>
      </c>
      <c r="F43" s="6" t="s">
        <v>17</v>
      </c>
      <c r="G43" s="21">
        <v>1</v>
      </c>
      <c r="H43" s="21">
        <v>1</v>
      </c>
      <c r="I43" s="21">
        <v>1</v>
      </c>
      <c r="J43" s="21">
        <v>1</v>
      </c>
      <c r="K43" s="21">
        <v>1</v>
      </c>
      <c r="L43" s="21">
        <v>1</v>
      </c>
      <c r="M43" s="21">
        <v>0</v>
      </c>
      <c r="N43" s="21">
        <f t="shared" si="10"/>
        <v>6</v>
      </c>
      <c r="O43" s="21">
        <v>7</v>
      </c>
      <c r="P43" s="22">
        <f t="shared" si="11"/>
        <v>0.8571428571428571</v>
      </c>
      <c r="Q43" s="6" t="s">
        <v>72</v>
      </c>
      <c r="R43" s="1" t="s">
        <v>79</v>
      </c>
      <c r="T43" s="1">
        <f t="shared" si="0"/>
        <v>3</v>
      </c>
      <c r="U43" s="1">
        <f t="shared" si="1"/>
        <v>3</v>
      </c>
      <c r="V43">
        <f t="shared" si="2"/>
        <v>5</v>
      </c>
      <c r="W43" s="1">
        <f t="shared" si="3"/>
        <v>85.714285714285708</v>
      </c>
      <c r="X43" s="1" t="str">
        <f t="shared" si="7"/>
        <v>2-1</v>
      </c>
      <c r="Y43" s="1">
        <f t="shared" si="4"/>
        <v>6</v>
      </c>
      <c r="Z43" s="1">
        <f t="shared" si="5"/>
        <v>1</v>
      </c>
      <c r="AB43" s="1">
        <f t="shared" si="6"/>
        <v>11</v>
      </c>
    </row>
    <row r="44" spans="1:28" ht="17" hidden="1" thickTop="1" thickBot="1" x14ac:dyDescent="0.25">
      <c r="A44" s="6">
        <f>IF(AND('Subject data'!$C44=$C44, 'Subject data'!$D44=$D44,'Subject data'!$E44=$E44),'Subject data'!A44)</f>
        <v>43</v>
      </c>
      <c r="B44" s="6">
        <f>IF(AND('Subject data'!$C44=$C44, 'Subject data'!$D44=$D44,'Subject data'!$E44=$E44),'Subject data'!B44)</f>
        <v>15</v>
      </c>
      <c r="C44" s="15" t="s">
        <v>37</v>
      </c>
      <c r="D44" s="6" t="s">
        <v>16</v>
      </c>
      <c r="E44" s="6" t="s">
        <v>58</v>
      </c>
      <c r="F44" s="6" t="s">
        <v>19</v>
      </c>
      <c r="G44" s="21">
        <v>0</v>
      </c>
      <c r="H44" s="21">
        <v>0</v>
      </c>
      <c r="I44" s="21">
        <v>0</v>
      </c>
      <c r="J44" s="21">
        <v>0</v>
      </c>
      <c r="K44" s="21">
        <v>1</v>
      </c>
      <c r="L44" s="21">
        <v>0</v>
      </c>
      <c r="M44" s="21">
        <v>0</v>
      </c>
      <c r="N44" s="21">
        <f t="shared" si="10"/>
        <v>1</v>
      </c>
      <c r="O44" s="21">
        <v>7</v>
      </c>
      <c r="P44" s="22">
        <f t="shared" si="11"/>
        <v>0.14285714285714285</v>
      </c>
      <c r="Q44" s="6" t="s">
        <v>72</v>
      </c>
      <c r="R44" s="1" t="s">
        <v>82</v>
      </c>
      <c r="T44" s="1">
        <f t="shared" si="0"/>
        <v>1</v>
      </c>
      <c r="U44" s="1">
        <f t="shared" si="1"/>
        <v>1</v>
      </c>
      <c r="V44">
        <f t="shared" si="2"/>
        <v>3</v>
      </c>
      <c r="W44" s="1">
        <f t="shared" si="3"/>
        <v>14.285714285714285</v>
      </c>
      <c r="X44" s="1">
        <f t="shared" si="7"/>
        <v>0</v>
      </c>
      <c r="Y44" s="1">
        <f t="shared" si="4"/>
        <v>0</v>
      </c>
      <c r="Z44" s="1">
        <f t="shared" si="5"/>
        <v>2</v>
      </c>
      <c r="AB44" s="1">
        <f t="shared" si="6"/>
        <v>9</v>
      </c>
    </row>
    <row r="45" spans="1:28" ht="17" hidden="1" thickTop="1" thickBot="1" x14ac:dyDescent="0.25">
      <c r="A45" s="6">
        <f>IF(AND('Subject data'!$C45=$C45, 'Subject data'!$D45=$D45,'Subject data'!$E45=$E45),'Subject data'!A45)</f>
        <v>44</v>
      </c>
      <c r="B45" s="6">
        <f>IF(AND('Subject data'!$C45=$C45, 'Subject data'!$D45=$D45,'Subject data'!$E45=$E45),'Subject data'!B45)</f>
        <v>15</v>
      </c>
      <c r="C45" s="15" t="s">
        <v>37</v>
      </c>
      <c r="D45" s="6" t="s">
        <v>18</v>
      </c>
      <c r="E45" s="6" t="s">
        <v>57</v>
      </c>
      <c r="F45" s="6" t="s">
        <v>19</v>
      </c>
      <c r="G45" s="21">
        <v>1</v>
      </c>
      <c r="H45" s="21">
        <v>1</v>
      </c>
      <c r="I45" s="21">
        <v>0</v>
      </c>
      <c r="J45" s="21">
        <v>1</v>
      </c>
      <c r="K45" s="21">
        <v>1</v>
      </c>
      <c r="L45" s="21">
        <v>1</v>
      </c>
      <c r="M45" s="21">
        <v>1</v>
      </c>
      <c r="N45" s="21">
        <f t="shared" si="10"/>
        <v>6</v>
      </c>
      <c r="O45" s="21">
        <v>7</v>
      </c>
      <c r="P45" s="22">
        <f t="shared" si="11"/>
        <v>0.8571428571428571</v>
      </c>
      <c r="Q45" s="6" t="s">
        <v>72</v>
      </c>
      <c r="R45" s="1" t="s">
        <v>82</v>
      </c>
      <c r="T45" s="1">
        <f t="shared" si="0"/>
        <v>2</v>
      </c>
      <c r="U45" s="1">
        <f t="shared" si="1"/>
        <v>3</v>
      </c>
      <c r="V45">
        <f t="shared" si="2"/>
        <v>3</v>
      </c>
      <c r="W45" s="1">
        <f t="shared" si="3"/>
        <v>85.714285714285708</v>
      </c>
      <c r="X45" s="1">
        <f t="shared" si="7"/>
        <v>1</v>
      </c>
      <c r="Y45" s="1">
        <f t="shared" si="4"/>
        <v>1</v>
      </c>
      <c r="Z45" s="1">
        <f t="shared" si="5"/>
        <v>3</v>
      </c>
      <c r="AB45" s="1">
        <f t="shared" si="6"/>
        <v>9</v>
      </c>
    </row>
    <row r="46" spans="1:28" ht="17" thickTop="1" thickBot="1" x14ac:dyDescent="0.25">
      <c r="A46" s="6">
        <f>IF(AND('Subject data'!$C46=$C46, 'Subject data'!$D46=$D46,'Subject data'!$E46=$E46),'Subject data'!A46)</f>
        <v>45</v>
      </c>
      <c r="B46" s="6">
        <f>IF(AND('Subject data'!$C46=$C46, 'Subject data'!$D46=$D46,'Subject data'!$E46=$E46),'Subject data'!B46)</f>
        <v>15</v>
      </c>
      <c r="C46" s="15" t="s">
        <v>37</v>
      </c>
      <c r="D46" s="6" t="s">
        <v>21</v>
      </c>
      <c r="E46" s="6" t="s">
        <v>59</v>
      </c>
      <c r="F46" s="6" t="s">
        <v>19</v>
      </c>
      <c r="G46" s="21">
        <v>1</v>
      </c>
      <c r="H46" s="21">
        <v>0</v>
      </c>
      <c r="I46" s="21">
        <v>1</v>
      </c>
      <c r="J46" s="21">
        <v>1</v>
      </c>
      <c r="K46" s="21">
        <v>1</v>
      </c>
      <c r="L46" s="21">
        <v>1</v>
      </c>
      <c r="M46" s="21">
        <v>1</v>
      </c>
      <c r="N46" s="21">
        <f t="shared" si="10"/>
        <v>6</v>
      </c>
      <c r="O46" s="21">
        <v>7</v>
      </c>
      <c r="P46" s="22">
        <f t="shared" si="11"/>
        <v>0.8571428571428571</v>
      </c>
      <c r="Q46" s="6" t="s">
        <v>72</v>
      </c>
      <c r="R46" s="1" t="s">
        <v>82</v>
      </c>
      <c r="T46" s="1">
        <f t="shared" si="0"/>
        <v>3</v>
      </c>
      <c r="U46" s="1">
        <f t="shared" si="1"/>
        <v>2</v>
      </c>
      <c r="V46">
        <f t="shared" si="2"/>
        <v>3</v>
      </c>
      <c r="W46" s="1">
        <f t="shared" si="3"/>
        <v>85.714285714285708</v>
      </c>
      <c r="X46" s="1" t="str">
        <f t="shared" si="7"/>
        <v>1-3</v>
      </c>
      <c r="Y46" s="1">
        <f t="shared" si="4"/>
        <v>5</v>
      </c>
      <c r="Z46" s="1">
        <f t="shared" si="5"/>
        <v>1</v>
      </c>
      <c r="AB46" s="1">
        <f t="shared" si="6"/>
        <v>9</v>
      </c>
    </row>
    <row r="47" spans="1:28" ht="17" hidden="1" thickTop="1" thickBot="1" x14ac:dyDescent="0.25">
      <c r="A47" s="6">
        <f>IF(AND('Subject data'!$C47=$C47, 'Subject data'!$D47=$D47,'Subject data'!$E47=$E47),'Subject data'!A47)</f>
        <v>46</v>
      </c>
      <c r="B47" s="6">
        <f>IF(AND('Subject data'!$C47=$C47, 'Subject data'!$D47=$D47,'Subject data'!$E47=$E47),'Subject data'!B47)</f>
        <v>16</v>
      </c>
      <c r="C47" s="15" t="s">
        <v>39</v>
      </c>
      <c r="D47" s="6" t="s">
        <v>16</v>
      </c>
      <c r="E47" s="6" t="s">
        <v>58</v>
      </c>
      <c r="F47" s="6" t="s">
        <v>19</v>
      </c>
      <c r="G47" s="21">
        <v>1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f t="shared" si="10"/>
        <v>1</v>
      </c>
      <c r="O47" s="21">
        <v>7</v>
      </c>
      <c r="P47" s="22">
        <f t="shared" si="11"/>
        <v>0.14285714285714285</v>
      </c>
      <c r="Q47" s="6" t="s">
        <v>72</v>
      </c>
      <c r="R47" s="1" t="s">
        <v>82</v>
      </c>
      <c r="T47" s="1">
        <f t="shared" si="0"/>
        <v>1</v>
      </c>
      <c r="U47" s="1">
        <f t="shared" si="1"/>
        <v>1</v>
      </c>
      <c r="V47">
        <f t="shared" si="2"/>
        <v>3</v>
      </c>
      <c r="W47" s="1">
        <f t="shared" si="3"/>
        <v>14.285714285714285</v>
      </c>
      <c r="X47" s="1">
        <f t="shared" si="7"/>
        <v>0</v>
      </c>
      <c r="Y47" s="1">
        <f t="shared" si="4"/>
        <v>0</v>
      </c>
      <c r="Z47" s="1">
        <f t="shared" si="5"/>
        <v>2</v>
      </c>
      <c r="AB47" s="1">
        <f t="shared" si="6"/>
        <v>9</v>
      </c>
    </row>
    <row r="48" spans="1:28" ht="17" hidden="1" thickTop="1" thickBot="1" x14ac:dyDescent="0.25">
      <c r="A48" s="6">
        <f>IF(AND('Subject data'!$C48=$C48, 'Subject data'!$D48=$D48,'Subject data'!$E48=$E48),'Subject data'!A48)</f>
        <v>47</v>
      </c>
      <c r="B48" s="6">
        <f>IF(AND('Subject data'!$C48=$C48, 'Subject data'!$D48=$D48,'Subject data'!$E48=$E48),'Subject data'!B48)</f>
        <v>16</v>
      </c>
      <c r="C48" s="15" t="s">
        <v>39</v>
      </c>
      <c r="D48" s="6" t="s">
        <v>18</v>
      </c>
      <c r="E48" s="6" t="s">
        <v>57</v>
      </c>
      <c r="F48" s="6" t="s">
        <v>17</v>
      </c>
      <c r="G48" s="21">
        <v>1</v>
      </c>
      <c r="H48" s="21">
        <v>0</v>
      </c>
      <c r="I48" s="21">
        <v>0</v>
      </c>
      <c r="J48" s="21">
        <v>1</v>
      </c>
      <c r="K48" s="21">
        <v>1</v>
      </c>
      <c r="L48" s="21">
        <v>1</v>
      </c>
      <c r="M48" s="21">
        <v>1</v>
      </c>
      <c r="N48" s="21">
        <f t="shared" si="10"/>
        <v>5</v>
      </c>
      <c r="O48" s="21">
        <v>7</v>
      </c>
      <c r="P48" s="22">
        <f t="shared" si="11"/>
        <v>0.7142857142857143</v>
      </c>
      <c r="Q48" s="6" t="s">
        <v>72</v>
      </c>
      <c r="R48" s="1" t="s">
        <v>82</v>
      </c>
      <c r="T48" s="1">
        <f t="shared" si="0"/>
        <v>2</v>
      </c>
      <c r="U48" s="1">
        <f t="shared" si="1"/>
        <v>3</v>
      </c>
      <c r="V48">
        <f t="shared" si="2"/>
        <v>3</v>
      </c>
      <c r="W48" s="1">
        <f t="shared" si="3"/>
        <v>71.428571428571431</v>
      </c>
      <c r="X48" s="1">
        <f t="shared" si="7"/>
        <v>1</v>
      </c>
      <c r="Y48" s="1">
        <f t="shared" si="4"/>
        <v>1</v>
      </c>
      <c r="Z48" s="1">
        <f t="shared" si="5"/>
        <v>3</v>
      </c>
      <c r="AB48" s="1">
        <f t="shared" si="6"/>
        <v>9</v>
      </c>
    </row>
    <row r="49" spans="1:28" ht="17" thickTop="1" thickBot="1" x14ac:dyDescent="0.25">
      <c r="A49" s="6">
        <f>IF(AND('Subject data'!$C49=$C49, 'Subject data'!$D49=$D49,'Subject data'!$E49=$E49),'Subject data'!A49)</f>
        <v>48</v>
      </c>
      <c r="B49" s="6">
        <f>IF(AND('Subject data'!$C49=$C49, 'Subject data'!$D49=$D49,'Subject data'!$E49=$E49),'Subject data'!B49)</f>
        <v>16</v>
      </c>
      <c r="C49" s="15" t="s">
        <v>39</v>
      </c>
      <c r="D49" s="6" t="s">
        <v>21</v>
      </c>
      <c r="E49" s="6" t="s">
        <v>59</v>
      </c>
      <c r="F49" s="6" t="s">
        <v>17</v>
      </c>
      <c r="G49" s="21">
        <v>1</v>
      </c>
      <c r="H49" s="21">
        <v>1</v>
      </c>
      <c r="I49" s="21">
        <v>1</v>
      </c>
      <c r="J49" s="21">
        <v>1</v>
      </c>
      <c r="K49" s="21">
        <v>1</v>
      </c>
      <c r="L49" s="21">
        <v>1</v>
      </c>
      <c r="M49" s="21">
        <v>0</v>
      </c>
      <c r="N49" s="21">
        <f t="shared" si="10"/>
        <v>6</v>
      </c>
      <c r="O49" s="21">
        <v>7</v>
      </c>
      <c r="P49" s="22">
        <f t="shared" si="11"/>
        <v>0.8571428571428571</v>
      </c>
      <c r="Q49" s="6" t="s">
        <v>72</v>
      </c>
      <c r="R49" s="1" t="s">
        <v>82</v>
      </c>
      <c r="T49" s="1">
        <f t="shared" si="0"/>
        <v>3</v>
      </c>
      <c r="U49" s="1">
        <f t="shared" si="1"/>
        <v>2</v>
      </c>
      <c r="V49">
        <f t="shared" si="2"/>
        <v>3</v>
      </c>
      <c r="W49" s="1">
        <f t="shared" si="3"/>
        <v>85.714285714285708</v>
      </c>
      <c r="X49" s="1" t="str">
        <f t="shared" si="7"/>
        <v>1-3</v>
      </c>
      <c r="Y49" s="1">
        <f t="shared" si="4"/>
        <v>5</v>
      </c>
      <c r="Z49" s="1">
        <f t="shared" si="5"/>
        <v>1</v>
      </c>
      <c r="AB49" s="1">
        <f t="shared" si="6"/>
        <v>9</v>
      </c>
    </row>
    <row r="50" spans="1:28" ht="17" hidden="1" thickTop="1" thickBot="1" x14ac:dyDescent="0.25">
      <c r="A50" s="6">
        <f>IF(AND('Subject data'!$C50=$C50, 'Subject data'!$D50=$D50,'Subject data'!$E50=$E50),'Subject data'!A50)</f>
        <v>49</v>
      </c>
      <c r="B50" s="6">
        <f>IF(AND('Subject data'!$C50=$C50, 'Subject data'!$D50=$D50,'Subject data'!$E50=$E50),'Subject data'!B50)</f>
        <v>17</v>
      </c>
      <c r="C50" s="15" t="s">
        <v>40</v>
      </c>
      <c r="D50" s="6" t="s">
        <v>16</v>
      </c>
      <c r="E50" s="6" t="s">
        <v>58</v>
      </c>
      <c r="F50" s="6" t="s">
        <v>17</v>
      </c>
      <c r="G50" s="23">
        <v>1</v>
      </c>
      <c r="H50" s="21">
        <v>0</v>
      </c>
      <c r="I50" s="21">
        <v>1</v>
      </c>
      <c r="J50" s="21">
        <v>1</v>
      </c>
      <c r="K50" s="21">
        <v>1</v>
      </c>
      <c r="L50" s="21">
        <v>0</v>
      </c>
      <c r="M50" s="21">
        <v>0</v>
      </c>
      <c r="N50" s="21">
        <f t="shared" si="10"/>
        <v>4</v>
      </c>
      <c r="O50" s="21">
        <v>7</v>
      </c>
      <c r="P50" s="22">
        <f t="shared" si="11"/>
        <v>0.5714285714285714</v>
      </c>
      <c r="Q50" s="6" t="s">
        <v>72</v>
      </c>
      <c r="R50" s="1" t="s">
        <v>82</v>
      </c>
      <c r="T50" s="1">
        <f t="shared" si="0"/>
        <v>1</v>
      </c>
      <c r="U50" s="1">
        <f t="shared" si="1"/>
        <v>1</v>
      </c>
      <c r="V50">
        <f t="shared" si="2"/>
        <v>3</v>
      </c>
      <c r="W50" s="1">
        <f t="shared" si="3"/>
        <v>57.142857142857139</v>
      </c>
      <c r="X50" s="1">
        <f t="shared" si="7"/>
        <v>0</v>
      </c>
      <c r="Y50" s="1">
        <f t="shared" si="4"/>
        <v>0</v>
      </c>
      <c r="Z50" s="1">
        <f t="shared" si="5"/>
        <v>2</v>
      </c>
      <c r="AB50" s="1">
        <f t="shared" si="6"/>
        <v>9</v>
      </c>
    </row>
    <row r="51" spans="1:28" ht="17" hidden="1" thickTop="1" thickBot="1" x14ac:dyDescent="0.25">
      <c r="A51" s="6">
        <f>IF(AND('Subject data'!$C51=$C51, 'Subject data'!$D51=$D51,'Subject data'!$E51=$E51),'Subject data'!A51)</f>
        <v>50</v>
      </c>
      <c r="B51" s="6">
        <f>IF(AND('Subject data'!$C51=$C51, 'Subject data'!$D51=$D51,'Subject data'!$E51=$E51),'Subject data'!B51)</f>
        <v>17</v>
      </c>
      <c r="C51" s="15" t="s">
        <v>40</v>
      </c>
      <c r="D51" s="6" t="s">
        <v>18</v>
      </c>
      <c r="E51" s="6" t="s">
        <v>57</v>
      </c>
      <c r="F51" s="6" t="s">
        <v>19</v>
      </c>
      <c r="G51" s="21">
        <v>1</v>
      </c>
      <c r="H51" s="21">
        <v>1</v>
      </c>
      <c r="I51" s="21">
        <v>0</v>
      </c>
      <c r="J51" s="21">
        <v>1</v>
      </c>
      <c r="K51" s="21">
        <v>1</v>
      </c>
      <c r="L51" s="21">
        <v>1</v>
      </c>
      <c r="M51" s="21">
        <v>1</v>
      </c>
      <c r="N51" s="21">
        <f t="shared" si="10"/>
        <v>6</v>
      </c>
      <c r="O51" s="21">
        <v>7</v>
      </c>
      <c r="P51" s="22">
        <f t="shared" si="11"/>
        <v>0.8571428571428571</v>
      </c>
      <c r="Q51" s="6" t="s">
        <v>72</v>
      </c>
      <c r="R51" s="1" t="s">
        <v>82</v>
      </c>
      <c r="T51" s="1">
        <f t="shared" si="0"/>
        <v>2</v>
      </c>
      <c r="U51" s="1">
        <f t="shared" si="1"/>
        <v>3</v>
      </c>
      <c r="V51">
        <f t="shared" si="2"/>
        <v>3</v>
      </c>
      <c r="W51" s="1">
        <f t="shared" si="3"/>
        <v>85.714285714285708</v>
      </c>
      <c r="X51" s="1">
        <f t="shared" si="7"/>
        <v>1</v>
      </c>
      <c r="Y51" s="1">
        <f t="shared" si="4"/>
        <v>1</v>
      </c>
      <c r="Z51" s="1">
        <f t="shared" si="5"/>
        <v>3</v>
      </c>
      <c r="AB51" s="1">
        <f t="shared" si="6"/>
        <v>9</v>
      </c>
    </row>
    <row r="52" spans="1:28" ht="17" thickTop="1" thickBot="1" x14ac:dyDescent="0.25">
      <c r="A52" s="6">
        <f>IF(AND('Subject data'!$C52=$C52, 'Subject data'!$D52=$D52,'Subject data'!$E52=$E52),'Subject data'!A52)</f>
        <v>51</v>
      </c>
      <c r="B52" s="6">
        <f>IF(AND('Subject data'!$C52=$C52, 'Subject data'!$D52=$D52,'Subject data'!$E52=$E52),'Subject data'!B52)</f>
        <v>17</v>
      </c>
      <c r="C52" s="15" t="s">
        <v>40</v>
      </c>
      <c r="D52" s="6" t="s">
        <v>21</v>
      </c>
      <c r="E52" s="6" t="s">
        <v>59</v>
      </c>
      <c r="F52" s="6" t="s">
        <v>17</v>
      </c>
      <c r="G52" s="21">
        <v>1</v>
      </c>
      <c r="H52" s="21">
        <v>1</v>
      </c>
      <c r="I52" s="21">
        <v>1</v>
      </c>
      <c r="J52" s="21">
        <v>1</v>
      </c>
      <c r="K52" s="21">
        <v>1</v>
      </c>
      <c r="L52" s="21">
        <v>1</v>
      </c>
      <c r="M52" s="21">
        <v>0</v>
      </c>
      <c r="N52" s="21">
        <f t="shared" si="10"/>
        <v>6</v>
      </c>
      <c r="O52" s="21">
        <v>7</v>
      </c>
      <c r="P52" s="22">
        <f t="shared" si="11"/>
        <v>0.8571428571428571</v>
      </c>
      <c r="Q52" s="6" t="s">
        <v>72</v>
      </c>
      <c r="R52" s="1" t="s">
        <v>82</v>
      </c>
      <c r="T52" s="1">
        <f t="shared" si="0"/>
        <v>3</v>
      </c>
      <c r="U52" s="1">
        <f t="shared" si="1"/>
        <v>2</v>
      </c>
      <c r="V52">
        <f t="shared" si="2"/>
        <v>3</v>
      </c>
      <c r="W52" s="1">
        <f t="shared" si="3"/>
        <v>85.714285714285708</v>
      </c>
      <c r="X52" s="1" t="str">
        <f t="shared" si="7"/>
        <v>1-3</v>
      </c>
      <c r="Y52" s="1">
        <f t="shared" si="4"/>
        <v>5</v>
      </c>
      <c r="Z52" s="1">
        <f t="shared" si="5"/>
        <v>1</v>
      </c>
      <c r="AB52" s="1">
        <f t="shared" si="6"/>
        <v>9</v>
      </c>
    </row>
    <row r="53" spans="1:28" ht="17" hidden="1" thickTop="1" thickBot="1" x14ac:dyDescent="0.25">
      <c r="A53" s="6">
        <f>IF(AND('Subject data'!$C53=$C53, 'Subject data'!$D53=$D53,'Subject data'!$E53=$E53),'Subject data'!A53)</f>
        <v>52</v>
      </c>
      <c r="B53" s="6">
        <f>IF(AND('Subject data'!$C53=$C53, 'Subject data'!$D53=$D53,'Subject data'!$E53=$E53),'Subject data'!B53)</f>
        <v>18</v>
      </c>
      <c r="C53" s="15" t="s">
        <v>41</v>
      </c>
      <c r="D53" s="6" t="s">
        <v>16</v>
      </c>
      <c r="E53" s="6" t="s">
        <v>57</v>
      </c>
      <c r="F53" s="6" t="s">
        <v>17</v>
      </c>
      <c r="G53" s="21"/>
      <c r="H53" s="21">
        <v>1</v>
      </c>
      <c r="I53" s="21">
        <v>1</v>
      </c>
      <c r="J53" s="21">
        <v>0</v>
      </c>
      <c r="K53" s="21">
        <v>1</v>
      </c>
      <c r="L53" s="21">
        <v>0</v>
      </c>
      <c r="M53" s="21">
        <v>1</v>
      </c>
      <c r="N53" s="21">
        <f t="shared" si="10"/>
        <v>4</v>
      </c>
      <c r="O53" s="21">
        <v>6</v>
      </c>
      <c r="P53" s="22">
        <f t="shared" si="11"/>
        <v>0.66666666666666663</v>
      </c>
      <c r="Q53" s="6" t="s">
        <v>74</v>
      </c>
      <c r="R53" s="1" t="s">
        <v>81</v>
      </c>
      <c r="T53" s="1">
        <f t="shared" si="0"/>
        <v>1</v>
      </c>
      <c r="U53" s="1">
        <f t="shared" si="1"/>
        <v>3</v>
      </c>
      <c r="V53">
        <f t="shared" si="2"/>
        <v>1</v>
      </c>
      <c r="W53" s="1">
        <f t="shared" si="3"/>
        <v>66.666666666666657</v>
      </c>
      <c r="X53" s="1">
        <f t="shared" si="7"/>
        <v>0</v>
      </c>
      <c r="Y53" s="1">
        <f t="shared" si="4"/>
        <v>0</v>
      </c>
      <c r="Z53" s="1">
        <f t="shared" si="5"/>
        <v>2</v>
      </c>
      <c r="AB53" s="1">
        <f t="shared" si="6"/>
        <v>7</v>
      </c>
    </row>
    <row r="54" spans="1:28" ht="17" hidden="1" thickTop="1" thickBot="1" x14ac:dyDescent="0.25">
      <c r="A54" s="6">
        <f>IF(AND('Subject data'!$C54=$C54, 'Subject data'!$D54=$D54,'Subject data'!$E54=$E54),'Subject data'!A54)</f>
        <v>53</v>
      </c>
      <c r="B54" s="6">
        <f>IF(AND('Subject data'!$C54=$C54, 'Subject data'!$D54=$D54,'Subject data'!$E54=$E54),'Subject data'!B54)</f>
        <v>18</v>
      </c>
      <c r="C54" s="15" t="s">
        <v>41</v>
      </c>
      <c r="D54" s="6" t="s">
        <v>18</v>
      </c>
      <c r="E54" s="6" t="s">
        <v>59</v>
      </c>
      <c r="F54" s="6" t="s">
        <v>19</v>
      </c>
      <c r="G54" s="21">
        <v>1</v>
      </c>
      <c r="H54" s="21">
        <v>1</v>
      </c>
      <c r="I54" s="21">
        <v>0</v>
      </c>
      <c r="J54" s="21">
        <v>1</v>
      </c>
      <c r="K54" s="21">
        <v>1</v>
      </c>
      <c r="L54" s="21">
        <v>1</v>
      </c>
      <c r="M54" s="21">
        <v>1</v>
      </c>
      <c r="N54" s="21">
        <f t="shared" si="10"/>
        <v>6</v>
      </c>
      <c r="O54" s="21">
        <v>7</v>
      </c>
      <c r="P54" s="22">
        <f t="shared" si="11"/>
        <v>0.8571428571428571</v>
      </c>
      <c r="Q54" s="6" t="s">
        <v>74</v>
      </c>
      <c r="R54" s="1" t="s">
        <v>81</v>
      </c>
      <c r="T54" s="1">
        <f t="shared" si="0"/>
        <v>2</v>
      </c>
      <c r="U54" s="1">
        <f t="shared" si="1"/>
        <v>2</v>
      </c>
      <c r="V54">
        <f t="shared" si="2"/>
        <v>1</v>
      </c>
      <c r="W54" s="1">
        <f t="shared" si="3"/>
        <v>85.714285714285708</v>
      </c>
      <c r="X54" s="1">
        <f t="shared" si="7"/>
        <v>3</v>
      </c>
      <c r="Y54" s="1">
        <f t="shared" si="4"/>
        <v>3</v>
      </c>
      <c r="Z54" s="1">
        <f t="shared" si="5"/>
        <v>3</v>
      </c>
      <c r="AB54" s="1">
        <f t="shared" si="6"/>
        <v>7</v>
      </c>
    </row>
    <row r="55" spans="1:28" ht="17" thickTop="1" thickBot="1" x14ac:dyDescent="0.25">
      <c r="A55" s="6">
        <f>IF(AND('Subject data'!$C55=$C55, 'Subject data'!$D55=$D55,'Subject data'!$E55=$E55),'Subject data'!A55)</f>
        <v>54</v>
      </c>
      <c r="B55" s="6">
        <f>IF(AND('Subject data'!$C55=$C55, 'Subject data'!$D55=$D55,'Subject data'!$E55=$E55),'Subject data'!B55)</f>
        <v>18</v>
      </c>
      <c r="C55" s="15" t="s">
        <v>41</v>
      </c>
      <c r="D55" s="6" t="s">
        <v>21</v>
      </c>
      <c r="E55" s="6" t="s">
        <v>58</v>
      </c>
      <c r="F55" s="6" t="s">
        <v>17</v>
      </c>
      <c r="G55" s="21">
        <v>0</v>
      </c>
      <c r="H55" s="21">
        <v>0</v>
      </c>
      <c r="I55" s="21">
        <v>1</v>
      </c>
      <c r="J55" s="21">
        <v>0</v>
      </c>
      <c r="K55" s="21">
        <v>1</v>
      </c>
      <c r="L55" s="21">
        <v>0</v>
      </c>
      <c r="M55" s="21">
        <v>1</v>
      </c>
      <c r="N55" s="21">
        <f t="shared" si="10"/>
        <v>3</v>
      </c>
      <c r="O55" s="21">
        <v>7</v>
      </c>
      <c r="P55" s="22">
        <f t="shared" si="11"/>
        <v>0.42857142857142855</v>
      </c>
      <c r="Q55" s="6" t="s">
        <v>74</v>
      </c>
      <c r="R55" s="1" t="s">
        <v>81</v>
      </c>
      <c r="T55" s="1">
        <f t="shared" si="0"/>
        <v>3</v>
      </c>
      <c r="U55" s="1">
        <f t="shared" si="1"/>
        <v>1</v>
      </c>
      <c r="V55">
        <f t="shared" si="2"/>
        <v>1</v>
      </c>
      <c r="W55" s="1">
        <f t="shared" si="3"/>
        <v>42.857142857142854</v>
      </c>
      <c r="X55" s="1" t="str">
        <f t="shared" si="7"/>
        <v>3-2</v>
      </c>
      <c r="Y55" s="1">
        <f t="shared" si="4"/>
        <v>9</v>
      </c>
      <c r="Z55" s="1">
        <f t="shared" si="5"/>
        <v>1</v>
      </c>
      <c r="AB55" s="1">
        <f t="shared" si="6"/>
        <v>7</v>
      </c>
    </row>
    <row r="56" spans="1:28" ht="17" hidden="1" thickTop="1" thickBot="1" x14ac:dyDescent="0.25">
      <c r="A56" s="6">
        <f>IF(AND('Subject data'!$C56=$C56, 'Subject data'!$D56=$D56,'Subject data'!$E56=$E56),'Subject data'!A56)</f>
        <v>55</v>
      </c>
      <c r="B56" s="6">
        <f>IF(AND('Subject data'!$C56=$C56, 'Subject data'!$D56=$D56,'Subject data'!$E56=$E56),'Subject data'!B56)</f>
        <v>19</v>
      </c>
      <c r="C56" s="15" t="s">
        <v>42</v>
      </c>
      <c r="D56" s="6" t="s">
        <v>16</v>
      </c>
      <c r="E56" s="6" t="s">
        <v>57</v>
      </c>
      <c r="F56" s="6" t="s">
        <v>19</v>
      </c>
      <c r="G56" s="21">
        <v>1</v>
      </c>
      <c r="H56" s="21">
        <v>1</v>
      </c>
      <c r="I56" s="21">
        <v>1</v>
      </c>
      <c r="J56" s="21">
        <v>1</v>
      </c>
      <c r="K56" s="21">
        <v>1</v>
      </c>
      <c r="L56" s="21">
        <v>1</v>
      </c>
      <c r="M56" s="21">
        <v>1</v>
      </c>
      <c r="N56" s="21">
        <f t="shared" si="10"/>
        <v>7</v>
      </c>
      <c r="O56" s="21">
        <v>7</v>
      </c>
      <c r="P56" s="22">
        <f t="shared" si="11"/>
        <v>1</v>
      </c>
      <c r="Q56" s="6" t="s">
        <v>74</v>
      </c>
      <c r="R56" s="1" t="s">
        <v>83</v>
      </c>
      <c r="T56" s="1">
        <f t="shared" si="0"/>
        <v>1</v>
      </c>
      <c r="U56" s="1">
        <f t="shared" si="1"/>
        <v>3</v>
      </c>
      <c r="V56">
        <f t="shared" si="2"/>
        <v>4</v>
      </c>
      <c r="W56" s="1">
        <f t="shared" si="3"/>
        <v>100</v>
      </c>
      <c r="X56" s="1">
        <f t="shared" si="7"/>
        <v>0</v>
      </c>
      <c r="Y56" s="1">
        <f t="shared" si="4"/>
        <v>0</v>
      </c>
      <c r="Z56" s="1">
        <f t="shared" si="5"/>
        <v>2</v>
      </c>
      <c r="AB56" s="1">
        <f t="shared" si="6"/>
        <v>10</v>
      </c>
    </row>
    <row r="57" spans="1:28" ht="17" hidden="1" thickTop="1" thickBot="1" x14ac:dyDescent="0.25">
      <c r="A57" s="6">
        <f>IF(AND('Subject data'!$C57=$C57, 'Subject data'!$D57=$D57,'Subject data'!$E57=$E57),'Subject data'!A57)</f>
        <v>56</v>
      </c>
      <c r="B57" s="6">
        <f>IF(AND('Subject data'!$C57=$C57, 'Subject data'!$D57=$D57,'Subject data'!$E57=$E57),'Subject data'!B57)</f>
        <v>19</v>
      </c>
      <c r="C57" s="15" t="s">
        <v>42</v>
      </c>
      <c r="D57" s="6" t="s">
        <v>18</v>
      </c>
      <c r="E57" s="6" t="s">
        <v>58</v>
      </c>
      <c r="F57" s="6" t="s">
        <v>19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1</v>
      </c>
      <c r="M57" s="21">
        <v>0</v>
      </c>
      <c r="N57" s="21">
        <f t="shared" si="10"/>
        <v>1</v>
      </c>
      <c r="O57" s="21">
        <v>7</v>
      </c>
      <c r="P57" s="22">
        <f t="shared" si="11"/>
        <v>0.14285714285714285</v>
      </c>
      <c r="Q57" s="6" t="s">
        <v>74</v>
      </c>
      <c r="R57" s="1" t="s">
        <v>83</v>
      </c>
      <c r="T57" s="1">
        <f t="shared" si="0"/>
        <v>2</v>
      </c>
      <c r="U57" s="1">
        <f t="shared" si="1"/>
        <v>1</v>
      </c>
      <c r="V57">
        <f t="shared" si="2"/>
        <v>4</v>
      </c>
      <c r="W57" s="1">
        <f t="shared" si="3"/>
        <v>14.285714285714285</v>
      </c>
      <c r="X57" s="1">
        <f t="shared" si="7"/>
        <v>3</v>
      </c>
      <c r="Y57" s="1">
        <f t="shared" si="4"/>
        <v>3</v>
      </c>
      <c r="Z57" s="1">
        <f t="shared" si="5"/>
        <v>3</v>
      </c>
      <c r="AB57" s="1">
        <f t="shared" si="6"/>
        <v>10</v>
      </c>
    </row>
    <row r="58" spans="1:28" ht="17" thickTop="1" thickBot="1" x14ac:dyDescent="0.25">
      <c r="A58" s="6">
        <f>IF(AND('Subject data'!$C58=$C58, 'Subject data'!$D58=$D58,'Subject data'!$E58=$E58),'Subject data'!A58)</f>
        <v>57</v>
      </c>
      <c r="B58" s="6">
        <f>IF(AND('Subject data'!$C58=$C58, 'Subject data'!$D58=$D58,'Subject data'!$E58=$E58),'Subject data'!B58)</f>
        <v>19</v>
      </c>
      <c r="C58" s="15" t="s">
        <v>42</v>
      </c>
      <c r="D58" s="6" t="s">
        <v>21</v>
      </c>
      <c r="E58" s="6" t="s">
        <v>59</v>
      </c>
      <c r="F58" s="6" t="s">
        <v>17</v>
      </c>
      <c r="G58" s="21">
        <v>1</v>
      </c>
      <c r="H58" s="21">
        <v>0</v>
      </c>
      <c r="I58" s="21">
        <v>1</v>
      </c>
      <c r="J58" s="21">
        <v>1</v>
      </c>
      <c r="K58" s="21">
        <v>1</v>
      </c>
      <c r="L58" s="21">
        <v>1</v>
      </c>
      <c r="M58" s="21">
        <v>0</v>
      </c>
      <c r="N58" s="21">
        <f t="shared" si="10"/>
        <v>5</v>
      </c>
      <c r="O58" s="21">
        <v>7</v>
      </c>
      <c r="P58" s="22">
        <f t="shared" si="11"/>
        <v>0.7142857142857143</v>
      </c>
      <c r="Q58" s="6" t="s">
        <v>74</v>
      </c>
      <c r="R58" s="1" t="s">
        <v>83</v>
      </c>
      <c r="T58" s="1">
        <f t="shared" si="0"/>
        <v>3</v>
      </c>
      <c r="U58" s="1">
        <f t="shared" si="1"/>
        <v>2</v>
      </c>
      <c r="V58">
        <f t="shared" si="2"/>
        <v>4</v>
      </c>
      <c r="W58" s="1">
        <f t="shared" si="3"/>
        <v>71.428571428571431</v>
      </c>
      <c r="X58" s="1" t="str">
        <f t="shared" si="7"/>
        <v>3-1</v>
      </c>
      <c r="Y58" s="1">
        <f t="shared" si="4"/>
        <v>8</v>
      </c>
      <c r="Z58" s="1">
        <f t="shared" si="5"/>
        <v>1</v>
      </c>
      <c r="AB58" s="1">
        <f t="shared" si="6"/>
        <v>10</v>
      </c>
    </row>
    <row r="59" spans="1:28" ht="17" hidden="1" thickTop="1" thickBot="1" x14ac:dyDescent="0.25">
      <c r="A59" s="6">
        <f>IF(AND('Subject data'!$C59=$C59, 'Subject data'!$D59=$D59,'Subject data'!$E59=$E59),'Subject data'!A59)</f>
        <v>58</v>
      </c>
      <c r="B59" s="6">
        <f>IF(AND('Subject data'!$C59=$C59, 'Subject data'!$D59=$D59,'Subject data'!$E59=$E59),'Subject data'!B59)</f>
        <v>20</v>
      </c>
      <c r="C59" s="15" t="s">
        <v>43</v>
      </c>
      <c r="D59" s="6" t="s">
        <v>16</v>
      </c>
      <c r="E59" s="6" t="s">
        <v>59</v>
      </c>
      <c r="F59" s="6" t="s">
        <v>17</v>
      </c>
      <c r="G59" s="21"/>
      <c r="H59" s="21">
        <v>1</v>
      </c>
      <c r="I59" s="21">
        <v>1</v>
      </c>
      <c r="J59" s="21">
        <v>1</v>
      </c>
      <c r="K59" s="21">
        <v>1</v>
      </c>
      <c r="L59" s="21">
        <v>1</v>
      </c>
      <c r="M59" s="21">
        <v>1</v>
      </c>
      <c r="N59" s="21">
        <f t="shared" si="10"/>
        <v>6</v>
      </c>
      <c r="O59" s="21">
        <v>6</v>
      </c>
      <c r="P59" s="22">
        <f t="shared" si="11"/>
        <v>1</v>
      </c>
      <c r="Q59" s="6" t="s">
        <v>72</v>
      </c>
      <c r="R59" s="1" t="s">
        <v>84</v>
      </c>
      <c r="T59" s="1">
        <f t="shared" si="0"/>
        <v>1</v>
      </c>
      <c r="U59" s="1">
        <f t="shared" si="1"/>
        <v>2</v>
      </c>
      <c r="V59">
        <f t="shared" si="2"/>
        <v>2</v>
      </c>
      <c r="W59" s="1">
        <f t="shared" si="3"/>
        <v>100</v>
      </c>
      <c r="X59" s="1">
        <f t="shared" si="7"/>
        <v>0</v>
      </c>
      <c r="Y59" s="1">
        <f t="shared" si="4"/>
        <v>0</v>
      </c>
      <c r="Z59" s="1">
        <f t="shared" si="5"/>
        <v>2</v>
      </c>
      <c r="AB59" s="1">
        <f t="shared" si="6"/>
        <v>8</v>
      </c>
    </row>
    <row r="60" spans="1:28" ht="17" hidden="1" thickTop="1" thickBot="1" x14ac:dyDescent="0.25">
      <c r="A60" s="6">
        <f>IF(AND('Subject data'!$C60=$C60, 'Subject data'!$D60=$D60,'Subject data'!$E60=$E60),'Subject data'!A60)</f>
        <v>59</v>
      </c>
      <c r="B60" s="6">
        <f>IF(AND('Subject data'!$C60=$C60, 'Subject data'!$D60=$D60,'Subject data'!$E60=$E60),'Subject data'!B60)</f>
        <v>20</v>
      </c>
      <c r="C60" s="15" t="s">
        <v>43</v>
      </c>
      <c r="D60" s="6" t="s">
        <v>18</v>
      </c>
      <c r="E60" s="6" t="s">
        <v>57</v>
      </c>
      <c r="F60" s="6" t="s">
        <v>17</v>
      </c>
      <c r="G60" s="21">
        <v>1</v>
      </c>
      <c r="H60" s="21">
        <v>1</v>
      </c>
      <c r="I60" s="21">
        <v>0</v>
      </c>
      <c r="J60" s="21">
        <v>1</v>
      </c>
      <c r="K60" s="21">
        <v>1</v>
      </c>
      <c r="L60" s="21">
        <v>1</v>
      </c>
      <c r="M60" s="21">
        <v>1</v>
      </c>
      <c r="N60" s="21">
        <f t="shared" si="10"/>
        <v>6</v>
      </c>
      <c r="O60" s="21">
        <v>7</v>
      </c>
      <c r="P60" s="22">
        <f t="shared" si="11"/>
        <v>0.8571428571428571</v>
      </c>
      <c r="Q60" s="6" t="s">
        <v>72</v>
      </c>
      <c r="R60" s="1" t="s">
        <v>84</v>
      </c>
      <c r="T60" s="1">
        <f t="shared" si="0"/>
        <v>2</v>
      </c>
      <c r="U60" s="1">
        <f t="shared" si="1"/>
        <v>3</v>
      </c>
      <c r="V60">
        <f t="shared" si="2"/>
        <v>2</v>
      </c>
      <c r="W60" s="1">
        <f t="shared" si="3"/>
        <v>85.714285714285708</v>
      </c>
      <c r="X60" s="1">
        <f t="shared" si="7"/>
        <v>2</v>
      </c>
      <c r="Y60" s="1">
        <f t="shared" si="4"/>
        <v>2</v>
      </c>
      <c r="Z60" s="1">
        <f t="shared" si="5"/>
        <v>3</v>
      </c>
      <c r="AB60" s="1">
        <f t="shared" si="6"/>
        <v>8</v>
      </c>
    </row>
    <row r="61" spans="1:28" ht="17" thickTop="1" thickBot="1" x14ac:dyDescent="0.25">
      <c r="A61" s="6">
        <f>IF(AND('Subject data'!$C61=$C61, 'Subject data'!$D61=$D61,'Subject data'!$E61=$E61),'Subject data'!A61)</f>
        <v>60</v>
      </c>
      <c r="B61" s="6">
        <f>IF(AND('Subject data'!$C61=$C61, 'Subject data'!$D61=$D61,'Subject data'!$E61=$E61),'Subject data'!B61)</f>
        <v>20</v>
      </c>
      <c r="C61" s="15" t="s">
        <v>43</v>
      </c>
      <c r="D61" s="6" t="s">
        <v>21</v>
      </c>
      <c r="E61" s="6" t="s">
        <v>58</v>
      </c>
      <c r="F61" s="6" t="s">
        <v>19</v>
      </c>
      <c r="G61" s="21">
        <v>0</v>
      </c>
      <c r="H61" s="21">
        <v>0</v>
      </c>
      <c r="I61" s="21">
        <v>0</v>
      </c>
      <c r="J61" s="21">
        <v>1</v>
      </c>
      <c r="K61" s="21">
        <v>1</v>
      </c>
      <c r="L61" s="21">
        <v>1</v>
      </c>
      <c r="M61" s="21">
        <v>1</v>
      </c>
      <c r="N61" s="21">
        <f t="shared" si="10"/>
        <v>4</v>
      </c>
      <c r="O61" s="21">
        <v>7</v>
      </c>
      <c r="P61" s="22">
        <f t="shared" si="11"/>
        <v>0.5714285714285714</v>
      </c>
      <c r="Q61" s="6" t="s">
        <v>72</v>
      </c>
      <c r="R61" s="1" t="s">
        <v>84</v>
      </c>
      <c r="T61" s="1">
        <f t="shared" si="0"/>
        <v>3</v>
      </c>
      <c r="U61" s="1">
        <f t="shared" si="1"/>
        <v>1</v>
      </c>
      <c r="V61">
        <f t="shared" si="2"/>
        <v>2</v>
      </c>
      <c r="W61" s="1">
        <f t="shared" si="3"/>
        <v>57.142857142857139</v>
      </c>
      <c r="X61" s="1" t="str">
        <f t="shared" si="7"/>
        <v>2-3</v>
      </c>
      <c r="Y61" s="1">
        <f t="shared" si="4"/>
        <v>7</v>
      </c>
      <c r="Z61" s="1">
        <f t="shared" si="5"/>
        <v>1</v>
      </c>
      <c r="AB61" s="1">
        <f t="shared" si="6"/>
        <v>8</v>
      </c>
    </row>
    <row r="62" spans="1:28" ht="17" hidden="1" thickTop="1" thickBot="1" x14ac:dyDescent="0.25">
      <c r="A62" s="6">
        <f>IF(AND('Subject data'!$C62=$C62, 'Subject data'!$D62=$D62,'Subject data'!$E62=$E62),'Subject data'!A62)</f>
        <v>61</v>
      </c>
      <c r="B62" s="6">
        <f>IF(AND('Subject data'!$C62=$C62, 'Subject data'!$D62=$D62,'Subject data'!$E62=$E62),'Subject data'!B62)</f>
        <v>21</v>
      </c>
      <c r="C62" s="9" t="s">
        <v>44</v>
      </c>
      <c r="D62" s="9" t="s">
        <v>16</v>
      </c>
      <c r="E62" s="9" t="s">
        <v>59</v>
      </c>
      <c r="F62" s="9" t="s">
        <v>19</v>
      </c>
      <c r="G62" s="18"/>
      <c r="H62" s="18"/>
      <c r="I62" s="18"/>
      <c r="J62" s="18"/>
      <c r="K62" s="18"/>
      <c r="L62" s="18"/>
      <c r="M62" s="18"/>
      <c r="N62" s="19"/>
      <c r="O62" s="19">
        <v>7</v>
      </c>
      <c r="P62" s="20"/>
      <c r="Q62" s="9" t="s">
        <v>72</v>
      </c>
      <c r="R62" s="1" t="s">
        <v>84</v>
      </c>
      <c r="T62" s="1">
        <f t="shared" si="0"/>
        <v>1</v>
      </c>
      <c r="U62" s="1">
        <f t="shared" si="1"/>
        <v>2</v>
      </c>
      <c r="V62">
        <f t="shared" si="2"/>
        <v>2</v>
      </c>
      <c r="W62" s="1">
        <f t="shared" si="3"/>
        <v>0</v>
      </c>
      <c r="X62" s="1">
        <f t="shared" si="7"/>
        <v>0</v>
      </c>
      <c r="Y62" s="1">
        <f t="shared" si="4"/>
        <v>0</v>
      </c>
      <c r="Z62" s="1">
        <f t="shared" si="5"/>
        <v>2</v>
      </c>
      <c r="AB62" s="1">
        <f t="shared" si="6"/>
        <v>8</v>
      </c>
    </row>
    <row r="63" spans="1:28" ht="17" hidden="1" thickTop="1" thickBot="1" x14ac:dyDescent="0.25">
      <c r="A63" s="6">
        <f>IF(AND('Subject data'!$C63=$C63, 'Subject data'!$D63=$D63,'Subject data'!$E63=$E63),'Subject data'!A63)</f>
        <v>62</v>
      </c>
      <c r="B63" s="6">
        <f>IF(AND('Subject data'!$C63=$C63, 'Subject data'!$D63=$D63,'Subject data'!$E63=$E63),'Subject data'!B63)</f>
        <v>21</v>
      </c>
      <c r="C63" s="15" t="s">
        <v>44</v>
      </c>
      <c r="D63" s="6" t="s">
        <v>18</v>
      </c>
      <c r="E63" s="6" t="s">
        <v>57</v>
      </c>
      <c r="F63" s="6" t="s">
        <v>19</v>
      </c>
      <c r="G63" s="21">
        <v>1</v>
      </c>
      <c r="H63" s="21">
        <v>1</v>
      </c>
      <c r="I63" s="21">
        <v>0</v>
      </c>
      <c r="J63" s="21">
        <v>1</v>
      </c>
      <c r="K63" s="21">
        <v>1</v>
      </c>
      <c r="L63" s="21">
        <v>1</v>
      </c>
      <c r="M63" s="21">
        <v>1</v>
      </c>
      <c r="N63" s="21">
        <f>SUM(G63:M63)</f>
        <v>6</v>
      </c>
      <c r="O63" s="21">
        <v>7</v>
      </c>
      <c r="P63" s="22">
        <f>N63/O63</f>
        <v>0.8571428571428571</v>
      </c>
      <c r="Q63" s="6" t="s">
        <v>72</v>
      </c>
      <c r="R63" s="1" t="s">
        <v>84</v>
      </c>
      <c r="T63" s="1">
        <f t="shared" si="0"/>
        <v>2</v>
      </c>
      <c r="U63" s="1">
        <f t="shared" si="1"/>
        <v>3</v>
      </c>
      <c r="V63">
        <f t="shared" si="2"/>
        <v>2</v>
      </c>
      <c r="W63" s="1">
        <f t="shared" si="3"/>
        <v>85.714285714285708</v>
      </c>
      <c r="X63" s="1">
        <f t="shared" si="7"/>
        <v>2</v>
      </c>
      <c r="Y63" s="1">
        <f t="shared" si="4"/>
        <v>2</v>
      </c>
      <c r="Z63" s="1">
        <f t="shared" si="5"/>
        <v>3</v>
      </c>
      <c r="AB63" s="1">
        <f t="shared" si="6"/>
        <v>8</v>
      </c>
    </row>
    <row r="64" spans="1:28" ht="17" thickTop="1" thickBot="1" x14ac:dyDescent="0.25">
      <c r="A64" s="6">
        <f>IF(AND('Subject data'!$C64=$C64, 'Subject data'!$D64=$D64,'Subject data'!$E64=$E64),'Subject data'!A64)</f>
        <v>63</v>
      </c>
      <c r="B64" s="6">
        <f>IF(AND('Subject data'!$C64=$C64, 'Subject data'!$D64=$D64,'Subject data'!$E64=$E64),'Subject data'!B64)</f>
        <v>21</v>
      </c>
      <c r="C64" s="15" t="s">
        <v>44</v>
      </c>
      <c r="D64" s="6" t="s">
        <v>21</v>
      </c>
      <c r="E64" s="6" t="s">
        <v>58</v>
      </c>
      <c r="F64" s="6" t="s">
        <v>19</v>
      </c>
      <c r="G64" s="21">
        <v>1</v>
      </c>
      <c r="H64" s="21">
        <v>0</v>
      </c>
      <c r="I64" s="21">
        <v>1</v>
      </c>
      <c r="J64" s="21">
        <v>1</v>
      </c>
      <c r="K64" s="21">
        <v>1</v>
      </c>
      <c r="L64" s="21">
        <v>0</v>
      </c>
      <c r="M64" s="21">
        <v>1</v>
      </c>
      <c r="N64" s="21">
        <f>SUM(G64:M64)</f>
        <v>5</v>
      </c>
      <c r="O64" s="21">
        <v>7</v>
      </c>
      <c r="P64" s="22">
        <f>N64/O64</f>
        <v>0.7142857142857143</v>
      </c>
      <c r="Q64" s="6" t="s">
        <v>72</v>
      </c>
      <c r="R64" s="1" t="s">
        <v>84</v>
      </c>
      <c r="T64" s="1">
        <f t="shared" si="0"/>
        <v>3</v>
      </c>
      <c r="U64" s="1">
        <f t="shared" si="1"/>
        <v>1</v>
      </c>
      <c r="V64">
        <f t="shared" si="2"/>
        <v>2</v>
      </c>
      <c r="W64" s="1">
        <f t="shared" si="3"/>
        <v>71.428571428571431</v>
      </c>
      <c r="X64" s="1" t="str">
        <f t="shared" si="7"/>
        <v>2-3</v>
      </c>
      <c r="Y64" s="1">
        <f t="shared" si="4"/>
        <v>7</v>
      </c>
      <c r="Z64" s="1">
        <f t="shared" si="5"/>
        <v>1</v>
      </c>
      <c r="AB64" s="1">
        <f t="shared" si="6"/>
        <v>8</v>
      </c>
    </row>
    <row r="65" spans="1:28" ht="17" hidden="1" thickTop="1" thickBot="1" x14ac:dyDescent="0.25">
      <c r="A65" s="6">
        <f>IF(AND('Subject data'!$C65=$C65, 'Subject data'!$D65=$D65,'Subject data'!$E65=$E65),'Subject data'!A65)</f>
        <v>64</v>
      </c>
      <c r="B65" s="6">
        <f>IF(AND('Subject data'!$C65=$C65, 'Subject data'!$D65=$D65,'Subject data'!$E65=$E65),'Subject data'!B65)</f>
        <v>22</v>
      </c>
      <c r="C65" s="9" t="s">
        <v>45</v>
      </c>
      <c r="D65" s="9" t="s">
        <v>16</v>
      </c>
      <c r="E65" s="9" t="s">
        <v>59</v>
      </c>
      <c r="F65" s="9" t="s">
        <v>19</v>
      </c>
      <c r="G65" s="18"/>
      <c r="H65" s="18"/>
      <c r="I65" s="18"/>
      <c r="J65" s="18"/>
      <c r="K65" s="18"/>
      <c r="L65" s="18"/>
      <c r="M65" s="18"/>
      <c r="N65" s="19"/>
      <c r="O65" s="19">
        <v>7</v>
      </c>
      <c r="P65" s="20"/>
      <c r="Q65" s="9" t="s">
        <v>72</v>
      </c>
      <c r="R65" s="1" t="s">
        <v>84</v>
      </c>
      <c r="T65" s="1">
        <f t="shared" si="0"/>
        <v>1</v>
      </c>
      <c r="U65" s="1">
        <f t="shared" si="1"/>
        <v>2</v>
      </c>
      <c r="V65">
        <f t="shared" si="2"/>
        <v>2</v>
      </c>
      <c r="W65" s="1">
        <f t="shared" si="3"/>
        <v>0</v>
      </c>
      <c r="X65" s="1">
        <f t="shared" si="7"/>
        <v>0</v>
      </c>
      <c r="Y65" s="1">
        <f t="shared" si="4"/>
        <v>0</v>
      </c>
      <c r="Z65" s="1">
        <f t="shared" si="5"/>
        <v>2</v>
      </c>
      <c r="AB65" s="1">
        <f t="shared" si="6"/>
        <v>8</v>
      </c>
    </row>
    <row r="66" spans="1:28" ht="17" hidden="1" thickTop="1" thickBot="1" x14ac:dyDescent="0.25">
      <c r="A66" s="6">
        <f>IF(AND('Subject data'!$C66=$C66, 'Subject data'!$D66=$D66,'Subject data'!$E66=$E66),'Subject data'!A66)</f>
        <v>65</v>
      </c>
      <c r="B66" s="6">
        <f>IF(AND('Subject data'!$C66=$C66, 'Subject data'!$D66=$D66,'Subject data'!$E66=$E66),'Subject data'!B66)</f>
        <v>22</v>
      </c>
      <c r="C66" s="15" t="s">
        <v>45</v>
      </c>
      <c r="D66" s="6" t="s">
        <v>18</v>
      </c>
      <c r="E66" s="6" t="s">
        <v>57</v>
      </c>
      <c r="F66" s="6" t="s">
        <v>17</v>
      </c>
      <c r="G66" s="21">
        <v>1</v>
      </c>
      <c r="H66" s="21">
        <v>1</v>
      </c>
      <c r="I66" s="21">
        <v>0</v>
      </c>
      <c r="J66" s="21">
        <v>1</v>
      </c>
      <c r="K66" s="21">
        <v>1</v>
      </c>
      <c r="L66" s="21">
        <v>1</v>
      </c>
      <c r="M66" s="21">
        <v>1</v>
      </c>
      <c r="N66" s="21">
        <f t="shared" ref="N66:N82" si="12">SUM(G66:M66)</f>
        <v>6</v>
      </c>
      <c r="O66" s="21">
        <v>7</v>
      </c>
      <c r="P66" s="22">
        <f t="shared" ref="P66:P82" si="13">N66/O66</f>
        <v>0.8571428571428571</v>
      </c>
      <c r="Q66" s="6" t="s">
        <v>72</v>
      </c>
      <c r="R66" s="1" t="s">
        <v>84</v>
      </c>
      <c r="T66" s="1">
        <f t="shared" si="0"/>
        <v>2</v>
      </c>
      <c r="U66" s="1">
        <f t="shared" si="1"/>
        <v>3</v>
      </c>
      <c r="V66">
        <f t="shared" si="2"/>
        <v>2</v>
      </c>
      <c r="W66" s="1">
        <f t="shared" si="3"/>
        <v>85.714285714285708</v>
      </c>
      <c r="X66" s="1">
        <f t="shared" si="7"/>
        <v>2</v>
      </c>
      <c r="Y66" s="1">
        <f t="shared" si="4"/>
        <v>2</v>
      </c>
      <c r="Z66" s="1">
        <f t="shared" si="5"/>
        <v>3</v>
      </c>
      <c r="AB66" s="1">
        <f t="shared" si="6"/>
        <v>8</v>
      </c>
    </row>
    <row r="67" spans="1:28" ht="17" thickTop="1" thickBot="1" x14ac:dyDescent="0.25">
      <c r="A67" s="6">
        <f>IF(AND('Subject data'!$C67=$C67, 'Subject data'!$D67=$D67,'Subject data'!$E67=$E67),'Subject data'!A67)</f>
        <v>66</v>
      </c>
      <c r="B67" s="6">
        <f>IF(AND('Subject data'!$C67=$C67, 'Subject data'!$D67=$D67,'Subject data'!$E67=$E67),'Subject data'!B67)</f>
        <v>22</v>
      </c>
      <c r="C67" s="15" t="s">
        <v>45</v>
      </c>
      <c r="D67" s="6" t="s">
        <v>21</v>
      </c>
      <c r="E67" s="6" t="s">
        <v>58</v>
      </c>
      <c r="F67" s="6" t="s">
        <v>17</v>
      </c>
      <c r="G67" s="21">
        <v>1</v>
      </c>
      <c r="H67" s="21">
        <v>0</v>
      </c>
      <c r="I67" s="21">
        <v>1</v>
      </c>
      <c r="J67" s="21">
        <v>0</v>
      </c>
      <c r="K67" s="21">
        <v>1</v>
      </c>
      <c r="L67" s="21">
        <v>0</v>
      </c>
      <c r="M67" s="21">
        <v>1</v>
      </c>
      <c r="N67" s="21">
        <f t="shared" si="12"/>
        <v>4</v>
      </c>
      <c r="O67" s="21">
        <v>7</v>
      </c>
      <c r="P67" s="22">
        <f t="shared" si="13"/>
        <v>0.5714285714285714</v>
      </c>
      <c r="Q67" s="6" t="s">
        <v>72</v>
      </c>
      <c r="R67" s="1" t="s">
        <v>84</v>
      </c>
      <c r="T67" s="1">
        <f t="shared" ref="T67:T97" si="14">IF(D67="cmdline",1,IF(D67="nametbl",2,3))</f>
        <v>3</v>
      </c>
      <c r="U67" s="1">
        <f t="shared" ref="U67:U97" si="15">IF(E67="Review",1,IF(E67="Structural",2,3))</f>
        <v>1</v>
      </c>
      <c r="V67">
        <f t="shared" ref="V67:V97" si="16">IF(R67="G1",1,IF(R67="G2",2,IF(R67="G3",3,IF(R67="G4",4,IF(R67="G5",5,6)))))</f>
        <v>2</v>
      </c>
      <c r="W67" s="1">
        <f t="shared" ref="W67:W97" si="17">P67*100</f>
        <v>57.142857142857139</v>
      </c>
      <c r="X67" s="1" t="str">
        <f t="shared" si="7"/>
        <v>2-3</v>
      </c>
      <c r="Y67" s="1">
        <f t="shared" ref="Y67:Y97" si="18">IF(X67="1-2",4,IF(X67="1-3",5,IF(X67="2-1",6,IF(X67="2-3",7,IF(X67="3-1",8,IF(X67="3-2",9,X67))))))</f>
        <v>7</v>
      </c>
      <c r="Z67" s="1">
        <f t="shared" ref="Z67:Z97" si="19">IF(T67=1,2,IF(T67=2,3,1))</f>
        <v>1</v>
      </c>
      <c r="AB67" s="1">
        <f t="shared" ref="AB67:AB97" si="20">V67+6</f>
        <v>8</v>
      </c>
    </row>
    <row r="68" spans="1:28" ht="17" hidden="1" thickTop="1" thickBot="1" x14ac:dyDescent="0.25">
      <c r="A68" s="6">
        <f>IF(AND('Subject data'!$C68=$C68, 'Subject data'!$D68=$D68,'Subject data'!$E68=$E68),'Subject data'!A68)</f>
        <v>67</v>
      </c>
      <c r="B68" s="6">
        <f>IF(AND('Subject data'!$C68=$C68, 'Subject data'!$D68=$D68,'Subject data'!$E68=$E68),'Subject data'!B68)</f>
        <v>23</v>
      </c>
      <c r="C68" s="15" t="s">
        <v>46</v>
      </c>
      <c r="D68" s="6" t="s">
        <v>16</v>
      </c>
      <c r="E68" s="6" t="s">
        <v>59</v>
      </c>
      <c r="F68" s="6" t="s">
        <v>19</v>
      </c>
      <c r="G68" s="21">
        <v>1</v>
      </c>
      <c r="H68" s="21">
        <v>1</v>
      </c>
      <c r="I68" s="21">
        <v>1</v>
      </c>
      <c r="J68" s="21">
        <v>1</v>
      </c>
      <c r="K68" s="21">
        <v>0</v>
      </c>
      <c r="L68" s="21">
        <v>1</v>
      </c>
      <c r="M68" s="21">
        <v>1</v>
      </c>
      <c r="N68" s="21">
        <f t="shared" si="12"/>
        <v>6</v>
      </c>
      <c r="O68" s="21">
        <v>7</v>
      </c>
      <c r="P68" s="22">
        <f t="shared" si="13"/>
        <v>0.8571428571428571</v>
      </c>
      <c r="Q68" s="6" t="s">
        <v>72</v>
      </c>
      <c r="R68" s="1" t="s">
        <v>79</v>
      </c>
      <c r="T68" s="1">
        <f t="shared" si="14"/>
        <v>1</v>
      </c>
      <c r="U68" s="1">
        <f t="shared" si="15"/>
        <v>2</v>
      </c>
      <c r="V68">
        <f t="shared" si="16"/>
        <v>5</v>
      </c>
      <c r="W68" s="1">
        <f t="shared" si="17"/>
        <v>85.714285714285708</v>
      </c>
      <c r="X68" s="1">
        <f t="shared" ref="X68:X97" si="21">IF(T68=1,0,IF(T68=2,U67,CONCATENATE(U66,"-",U67)))</f>
        <v>0</v>
      </c>
      <c r="Y68" s="1">
        <f t="shared" si="18"/>
        <v>0</v>
      </c>
      <c r="Z68" s="1">
        <f t="shared" si="19"/>
        <v>2</v>
      </c>
      <c r="AB68" s="1">
        <f t="shared" si="20"/>
        <v>11</v>
      </c>
    </row>
    <row r="69" spans="1:28" ht="17" hidden="1" thickTop="1" thickBot="1" x14ac:dyDescent="0.25">
      <c r="A69" s="6">
        <f>IF(AND('Subject data'!$C69=$C69, 'Subject data'!$D69=$D69,'Subject data'!$E69=$E69),'Subject data'!A69)</f>
        <v>68</v>
      </c>
      <c r="B69" s="6">
        <f>IF(AND('Subject data'!$C69=$C69, 'Subject data'!$D69=$D69,'Subject data'!$E69=$E69),'Subject data'!B69)</f>
        <v>23</v>
      </c>
      <c r="C69" s="15" t="s">
        <v>46</v>
      </c>
      <c r="D69" s="6" t="s">
        <v>18</v>
      </c>
      <c r="E69" s="6" t="s">
        <v>58</v>
      </c>
      <c r="F69" s="6" t="s">
        <v>19</v>
      </c>
      <c r="G69" s="21">
        <v>1</v>
      </c>
      <c r="H69" s="21">
        <v>0</v>
      </c>
      <c r="I69" s="21">
        <v>0</v>
      </c>
      <c r="J69" s="21">
        <v>1</v>
      </c>
      <c r="K69" s="21">
        <v>1</v>
      </c>
      <c r="L69" s="21">
        <v>0</v>
      </c>
      <c r="M69" s="21">
        <v>1</v>
      </c>
      <c r="N69" s="21">
        <f t="shared" si="12"/>
        <v>4</v>
      </c>
      <c r="O69" s="21">
        <v>7</v>
      </c>
      <c r="P69" s="22">
        <f t="shared" si="13"/>
        <v>0.5714285714285714</v>
      </c>
      <c r="Q69" s="6" t="s">
        <v>72</v>
      </c>
      <c r="R69" s="1" t="s">
        <v>79</v>
      </c>
      <c r="T69" s="1">
        <f t="shared" si="14"/>
        <v>2</v>
      </c>
      <c r="U69" s="1">
        <f t="shared" si="15"/>
        <v>1</v>
      </c>
      <c r="V69">
        <f t="shared" si="16"/>
        <v>5</v>
      </c>
      <c r="W69" s="1">
        <f t="shared" si="17"/>
        <v>57.142857142857139</v>
      </c>
      <c r="X69" s="1">
        <f t="shared" si="21"/>
        <v>2</v>
      </c>
      <c r="Y69" s="1">
        <f t="shared" si="18"/>
        <v>2</v>
      </c>
      <c r="Z69" s="1">
        <f t="shared" si="19"/>
        <v>3</v>
      </c>
      <c r="AB69" s="1">
        <f t="shared" si="20"/>
        <v>11</v>
      </c>
    </row>
    <row r="70" spans="1:28" ht="17" thickTop="1" thickBot="1" x14ac:dyDescent="0.25">
      <c r="A70" s="6">
        <f>IF(AND('Subject data'!$C70=$C70, 'Subject data'!$D70=$D70,'Subject data'!$E70=$E70),'Subject data'!A70)</f>
        <v>69</v>
      </c>
      <c r="B70" s="6">
        <f>IF(AND('Subject data'!$C70=$C70, 'Subject data'!$D70=$D70,'Subject data'!$E70=$E70),'Subject data'!B70)</f>
        <v>23</v>
      </c>
      <c r="C70" s="15" t="s">
        <v>46</v>
      </c>
      <c r="D70" s="6" t="s">
        <v>21</v>
      </c>
      <c r="E70" s="6" t="s">
        <v>57</v>
      </c>
      <c r="F70" s="6" t="s">
        <v>19</v>
      </c>
      <c r="G70" s="21">
        <v>1</v>
      </c>
      <c r="H70" s="21">
        <v>1</v>
      </c>
      <c r="I70" s="21">
        <v>1</v>
      </c>
      <c r="J70" s="21">
        <v>1</v>
      </c>
      <c r="K70" s="21">
        <v>1</v>
      </c>
      <c r="L70" s="21">
        <v>1</v>
      </c>
      <c r="M70" s="21">
        <v>1</v>
      </c>
      <c r="N70" s="21">
        <f t="shared" si="12"/>
        <v>7</v>
      </c>
      <c r="O70" s="21">
        <v>7</v>
      </c>
      <c r="P70" s="22">
        <f t="shared" si="13"/>
        <v>1</v>
      </c>
      <c r="Q70" s="6" t="s">
        <v>72</v>
      </c>
      <c r="R70" s="1" t="s">
        <v>79</v>
      </c>
      <c r="T70" s="1">
        <f t="shared" si="14"/>
        <v>3</v>
      </c>
      <c r="U70" s="1">
        <f t="shared" si="15"/>
        <v>3</v>
      </c>
      <c r="V70">
        <f t="shared" si="16"/>
        <v>5</v>
      </c>
      <c r="W70" s="1">
        <f t="shared" si="17"/>
        <v>100</v>
      </c>
      <c r="X70" s="1" t="str">
        <f t="shared" si="21"/>
        <v>2-1</v>
      </c>
      <c r="Y70" s="1">
        <f t="shared" si="18"/>
        <v>6</v>
      </c>
      <c r="Z70" s="1">
        <f t="shared" si="19"/>
        <v>1</v>
      </c>
      <c r="AB70" s="1">
        <f t="shared" si="20"/>
        <v>11</v>
      </c>
    </row>
    <row r="71" spans="1:28" ht="17" hidden="1" thickTop="1" thickBot="1" x14ac:dyDescent="0.25">
      <c r="A71" s="6">
        <f>IF(AND('Subject data'!$C71=$C71, 'Subject data'!$D71=$D71,'Subject data'!$E71=$E71),'Subject data'!A71)</f>
        <v>70</v>
      </c>
      <c r="B71" s="6">
        <f>IF(AND('Subject data'!$C71=$C71, 'Subject data'!$D71=$D71,'Subject data'!$E71=$E71),'Subject data'!B71)</f>
        <v>24</v>
      </c>
      <c r="C71" s="15" t="s">
        <v>47</v>
      </c>
      <c r="D71" s="6" t="s">
        <v>16</v>
      </c>
      <c r="E71" s="6" t="s">
        <v>58</v>
      </c>
      <c r="F71" s="6" t="s">
        <v>17</v>
      </c>
      <c r="G71" s="21">
        <v>0</v>
      </c>
      <c r="H71" s="21">
        <v>0</v>
      </c>
      <c r="I71" s="21">
        <v>1</v>
      </c>
      <c r="J71" s="21">
        <v>1</v>
      </c>
      <c r="K71" s="21">
        <v>1</v>
      </c>
      <c r="L71" s="21">
        <v>1</v>
      </c>
      <c r="M71" s="21">
        <v>0</v>
      </c>
      <c r="N71" s="21">
        <f t="shared" si="12"/>
        <v>4</v>
      </c>
      <c r="O71" s="21">
        <v>7</v>
      </c>
      <c r="P71" s="22">
        <f t="shared" si="13"/>
        <v>0.5714285714285714</v>
      </c>
      <c r="Q71" s="6" t="s">
        <v>72</v>
      </c>
      <c r="R71" s="1" t="s">
        <v>80</v>
      </c>
      <c r="T71" s="1">
        <f t="shared" si="14"/>
        <v>1</v>
      </c>
      <c r="U71" s="1">
        <f t="shared" si="15"/>
        <v>1</v>
      </c>
      <c r="V71">
        <f t="shared" si="16"/>
        <v>6</v>
      </c>
      <c r="W71" s="1">
        <f t="shared" si="17"/>
        <v>57.142857142857139</v>
      </c>
      <c r="X71" s="1">
        <f t="shared" si="21"/>
        <v>0</v>
      </c>
      <c r="Y71" s="1">
        <f t="shared" si="18"/>
        <v>0</v>
      </c>
      <c r="Z71" s="1">
        <f t="shared" si="19"/>
        <v>2</v>
      </c>
      <c r="AB71" s="1">
        <f t="shared" si="20"/>
        <v>12</v>
      </c>
    </row>
    <row r="72" spans="1:28" ht="17" hidden="1" thickTop="1" thickBot="1" x14ac:dyDescent="0.25">
      <c r="A72" s="6">
        <f>IF(AND('Subject data'!$C72=$C72, 'Subject data'!$D72=$D72,'Subject data'!$E72=$E72),'Subject data'!A72)</f>
        <v>71</v>
      </c>
      <c r="B72" s="6">
        <f>IF(AND('Subject data'!$C72=$C72, 'Subject data'!$D72=$D72,'Subject data'!$E72=$E72),'Subject data'!B72)</f>
        <v>24</v>
      </c>
      <c r="C72" s="15" t="s">
        <v>47</v>
      </c>
      <c r="D72" s="6" t="s">
        <v>18</v>
      </c>
      <c r="E72" s="6" t="s">
        <v>59</v>
      </c>
      <c r="F72" s="6" t="s">
        <v>19</v>
      </c>
      <c r="G72" s="21">
        <v>0</v>
      </c>
      <c r="H72" s="21">
        <v>1</v>
      </c>
      <c r="I72" s="21">
        <v>0</v>
      </c>
      <c r="J72" s="21">
        <v>1</v>
      </c>
      <c r="K72" s="21">
        <v>1</v>
      </c>
      <c r="L72" s="21">
        <v>0</v>
      </c>
      <c r="M72" s="21">
        <v>0</v>
      </c>
      <c r="N72" s="21">
        <f t="shared" si="12"/>
        <v>3</v>
      </c>
      <c r="O72" s="21">
        <v>7</v>
      </c>
      <c r="P72" s="22">
        <f t="shared" si="13"/>
        <v>0.42857142857142855</v>
      </c>
      <c r="Q72" s="6" t="s">
        <v>72</v>
      </c>
      <c r="R72" s="1" t="s">
        <v>80</v>
      </c>
      <c r="T72" s="1">
        <f t="shared" si="14"/>
        <v>2</v>
      </c>
      <c r="U72" s="1">
        <f t="shared" si="15"/>
        <v>2</v>
      </c>
      <c r="V72">
        <f t="shared" si="16"/>
        <v>6</v>
      </c>
      <c r="W72" s="1">
        <f t="shared" si="17"/>
        <v>42.857142857142854</v>
      </c>
      <c r="X72" s="1">
        <f t="shared" si="21"/>
        <v>1</v>
      </c>
      <c r="Y72" s="1">
        <f t="shared" si="18"/>
        <v>1</v>
      </c>
      <c r="Z72" s="1">
        <f t="shared" si="19"/>
        <v>3</v>
      </c>
      <c r="AB72" s="1">
        <f t="shared" si="20"/>
        <v>12</v>
      </c>
    </row>
    <row r="73" spans="1:28" ht="17" thickTop="1" thickBot="1" x14ac:dyDescent="0.25">
      <c r="A73" s="6">
        <f>IF(AND('Subject data'!$C73=$C73, 'Subject data'!$D73=$D73,'Subject data'!$E73=$E73),'Subject data'!A73)</f>
        <v>72</v>
      </c>
      <c r="B73" s="6">
        <f>IF(AND('Subject data'!$C73=$C73, 'Subject data'!$D73=$D73,'Subject data'!$E73=$E73),'Subject data'!B73)</f>
        <v>24</v>
      </c>
      <c r="C73" s="15" t="s">
        <v>47</v>
      </c>
      <c r="D73" s="6" t="s">
        <v>21</v>
      </c>
      <c r="E73" s="6" t="s">
        <v>57</v>
      </c>
      <c r="F73" s="6" t="s">
        <v>19</v>
      </c>
      <c r="G73" s="21">
        <v>1</v>
      </c>
      <c r="H73" s="21">
        <v>1</v>
      </c>
      <c r="I73" s="21">
        <v>1</v>
      </c>
      <c r="J73" s="21">
        <v>1</v>
      </c>
      <c r="K73" s="21">
        <v>1</v>
      </c>
      <c r="L73" s="21">
        <v>1</v>
      </c>
      <c r="M73" s="21">
        <v>1</v>
      </c>
      <c r="N73" s="21">
        <f t="shared" si="12"/>
        <v>7</v>
      </c>
      <c r="O73" s="21">
        <v>7</v>
      </c>
      <c r="P73" s="22">
        <f t="shared" si="13"/>
        <v>1</v>
      </c>
      <c r="Q73" s="6" t="s">
        <v>72</v>
      </c>
      <c r="R73" s="1" t="s">
        <v>80</v>
      </c>
      <c r="T73" s="1">
        <f t="shared" si="14"/>
        <v>3</v>
      </c>
      <c r="U73" s="1">
        <f t="shared" si="15"/>
        <v>3</v>
      </c>
      <c r="V73">
        <f t="shared" si="16"/>
        <v>6</v>
      </c>
      <c r="W73" s="1">
        <f t="shared" si="17"/>
        <v>100</v>
      </c>
      <c r="X73" s="1" t="str">
        <f t="shared" si="21"/>
        <v>1-2</v>
      </c>
      <c r="Y73" s="1">
        <f t="shared" si="18"/>
        <v>4</v>
      </c>
      <c r="Z73" s="1">
        <f t="shared" si="19"/>
        <v>1</v>
      </c>
      <c r="AB73" s="1">
        <f t="shared" si="20"/>
        <v>12</v>
      </c>
    </row>
    <row r="74" spans="1:28" ht="17" hidden="1" thickTop="1" thickBot="1" x14ac:dyDescent="0.25">
      <c r="A74" s="6">
        <f>IF(AND('Subject data'!$C74=$C74, 'Subject data'!$D74=$D74,'Subject data'!$E74=$E74),'Subject data'!A74)</f>
        <v>73</v>
      </c>
      <c r="B74" s="6">
        <f>IF(AND('Subject data'!$C74=$C74, 'Subject data'!$D74=$D74,'Subject data'!$E74=$E74),'Subject data'!B74)</f>
        <v>25</v>
      </c>
      <c r="C74" s="15" t="s">
        <v>48</v>
      </c>
      <c r="D74" s="6" t="s">
        <v>16</v>
      </c>
      <c r="E74" s="6" t="s">
        <v>58</v>
      </c>
      <c r="F74" s="6" t="s">
        <v>19</v>
      </c>
      <c r="G74" s="21">
        <v>1</v>
      </c>
      <c r="H74" s="21">
        <v>1</v>
      </c>
      <c r="I74" s="21">
        <v>0</v>
      </c>
      <c r="J74" s="21">
        <v>0</v>
      </c>
      <c r="K74" s="21">
        <v>0</v>
      </c>
      <c r="L74" s="21">
        <v>1</v>
      </c>
      <c r="M74" s="21">
        <v>0</v>
      </c>
      <c r="N74" s="21">
        <f t="shared" si="12"/>
        <v>3</v>
      </c>
      <c r="O74" s="21">
        <v>7</v>
      </c>
      <c r="P74" s="22">
        <f t="shared" si="13"/>
        <v>0.42857142857142855</v>
      </c>
      <c r="Q74" s="6" t="s">
        <v>72</v>
      </c>
      <c r="R74" s="1" t="s">
        <v>80</v>
      </c>
      <c r="T74" s="1">
        <f t="shared" si="14"/>
        <v>1</v>
      </c>
      <c r="U74" s="1">
        <f t="shared" si="15"/>
        <v>1</v>
      </c>
      <c r="V74">
        <f t="shared" si="16"/>
        <v>6</v>
      </c>
      <c r="W74" s="1">
        <f t="shared" si="17"/>
        <v>42.857142857142854</v>
      </c>
      <c r="X74" s="1">
        <f t="shared" si="21"/>
        <v>0</v>
      </c>
      <c r="Y74" s="1">
        <f t="shared" si="18"/>
        <v>0</v>
      </c>
      <c r="Z74" s="1">
        <f t="shared" si="19"/>
        <v>2</v>
      </c>
      <c r="AB74" s="1">
        <f t="shared" si="20"/>
        <v>12</v>
      </c>
    </row>
    <row r="75" spans="1:28" ht="17" hidden="1" thickTop="1" thickBot="1" x14ac:dyDescent="0.25">
      <c r="A75" s="6">
        <f>IF(AND('Subject data'!$C75=$C75, 'Subject data'!$D75=$D75,'Subject data'!$E75=$E75),'Subject data'!A75)</f>
        <v>74</v>
      </c>
      <c r="B75" s="6">
        <f>IF(AND('Subject data'!$C75=$C75, 'Subject data'!$D75=$D75,'Subject data'!$E75=$E75),'Subject data'!B75)</f>
        <v>25</v>
      </c>
      <c r="C75" s="15" t="s">
        <v>48</v>
      </c>
      <c r="D75" s="6" t="s">
        <v>18</v>
      </c>
      <c r="E75" s="6" t="s">
        <v>59</v>
      </c>
      <c r="F75" s="6" t="s">
        <v>19</v>
      </c>
      <c r="G75" s="21">
        <v>1</v>
      </c>
      <c r="H75" s="21">
        <v>1</v>
      </c>
      <c r="I75" s="21">
        <v>0</v>
      </c>
      <c r="J75" s="21">
        <v>1</v>
      </c>
      <c r="K75" s="21">
        <v>1</v>
      </c>
      <c r="L75" s="21">
        <v>1</v>
      </c>
      <c r="M75" s="21">
        <v>0</v>
      </c>
      <c r="N75" s="21">
        <f t="shared" si="12"/>
        <v>5</v>
      </c>
      <c r="O75" s="21">
        <v>7</v>
      </c>
      <c r="P75" s="22">
        <f t="shared" si="13"/>
        <v>0.7142857142857143</v>
      </c>
      <c r="Q75" s="6" t="s">
        <v>72</v>
      </c>
      <c r="R75" s="1" t="s">
        <v>80</v>
      </c>
      <c r="T75" s="1">
        <f t="shared" si="14"/>
        <v>2</v>
      </c>
      <c r="U75" s="1">
        <f t="shared" si="15"/>
        <v>2</v>
      </c>
      <c r="V75">
        <f t="shared" si="16"/>
        <v>6</v>
      </c>
      <c r="W75" s="1">
        <f t="shared" si="17"/>
        <v>71.428571428571431</v>
      </c>
      <c r="X75" s="1">
        <f t="shared" si="21"/>
        <v>1</v>
      </c>
      <c r="Y75" s="1">
        <f t="shared" si="18"/>
        <v>1</v>
      </c>
      <c r="Z75" s="1">
        <f t="shared" si="19"/>
        <v>3</v>
      </c>
      <c r="AB75" s="1">
        <f t="shared" si="20"/>
        <v>12</v>
      </c>
    </row>
    <row r="76" spans="1:28" ht="17" thickTop="1" thickBot="1" x14ac:dyDescent="0.25">
      <c r="A76" s="6">
        <f>IF(AND('Subject data'!$C76=$C76, 'Subject data'!$D76=$D76,'Subject data'!$E76=$E76),'Subject data'!A76)</f>
        <v>75</v>
      </c>
      <c r="B76" s="6">
        <f>IF(AND('Subject data'!$C76=$C76, 'Subject data'!$D76=$D76,'Subject data'!$E76=$E76),'Subject data'!B76)</f>
        <v>25</v>
      </c>
      <c r="C76" s="15" t="s">
        <v>48</v>
      </c>
      <c r="D76" s="6" t="s">
        <v>21</v>
      </c>
      <c r="E76" s="6" t="s">
        <v>57</v>
      </c>
      <c r="F76" s="6" t="s">
        <v>17</v>
      </c>
      <c r="G76" s="21">
        <v>1</v>
      </c>
      <c r="H76" s="21">
        <v>1</v>
      </c>
      <c r="I76" s="21">
        <v>1</v>
      </c>
      <c r="J76" s="21">
        <v>1</v>
      </c>
      <c r="K76" s="21">
        <v>1</v>
      </c>
      <c r="L76" s="21">
        <v>1</v>
      </c>
      <c r="M76" s="21">
        <v>0</v>
      </c>
      <c r="N76" s="21">
        <f t="shared" si="12"/>
        <v>6</v>
      </c>
      <c r="O76" s="21">
        <v>7</v>
      </c>
      <c r="P76" s="22">
        <f t="shared" si="13"/>
        <v>0.8571428571428571</v>
      </c>
      <c r="Q76" s="6" t="s">
        <v>72</v>
      </c>
      <c r="R76" s="1" t="s">
        <v>80</v>
      </c>
      <c r="T76" s="1">
        <f t="shared" si="14"/>
        <v>3</v>
      </c>
      <c r="U76" s="1">
        <f t="shared" si="15"/>
        <v>3</v>
      </c>
      <c r="V76">
        <f t="shared" si="16"/>
        <v>6</v>
      </c>
      <c r="W76" s="1">
        <f t="shared" si="17"/>
        <v>85.714285714285708</v>
      </c>
      <c r="X76" s="1" t="str">
        <f t="shared" si="21"/>
        <v>1-2</v>
      </c>
      <c r="Y76" s="1">
        <f t="shared" si="18"/>
        <v>4</v>
      </c>
      <c r="Z76" s="1">
        <f t="shared" si="19"/>
        <v>1</v>
      </c>
      <c r="AB76" s="1">
        <f t="shared" si="20"/>
        <v>12</v>
      </c>
    </row>
    <row r="77" spans="1:28" ht="17" hidden="1" thickTop="1" thickBot="1" x14ac:dyDescent="0.25">
      <c r="A77" s="6">
        <f>IF(AND('Subject data'!$C77=$C77, 'Subject data'!$D77=$D77,'Subject data'!$E77=$E77),'Subject data'!A77)</f>
        <v>76</v>
      </c>
      <c r="B77" s="6">
        <f>IF(AND('Subject data'!$C77=$C77, 'Subject data'!$D77=$D77,'Subject data'!$E77=$E77),'Subject data'!B77)</f>
        <v>26</v>
      </c>
      <c r="C77" s="15" t="s">
        <v>49</v>
      </c>
      <c r="D77" s="6" t="s">
        <v>16</v>
      </c>
      <c r="E77" s="6" t="s">
        <v>58</v>
      </c>
      <c r="F77" s="6" t="s">
        <v>17</v>
      </c>
      <c r="G77" s="21">
        <v>0</v>
      </c>
      <c r="H77" s="21">
        <v>1</v>
      </c>
      <c r="I77" s="21">
        <v>1</v>
      </c>
      <c r="J77" s="21">
        <v>1</v>
      </c>
      <c r="K77" s="21">
        <v>1</v>
      </c>
      <c r="L77" s="21">
        <v>1</v>
      </c>
      <c r="M77" s="21">
        <v>1</v>
      </c>
      <c r="N77" s="21">
        <f t="shared" si="12"/>
        <v>6</v>
      </c>
      <c r="O77" s="21">
        <v>7</v>
      </c>
      <c r="P77" s="22">
        <f t="shared" si="13"/>
        <v>0.8571428571428571</v>
      </c>
      <c r="Q77" s="6" t="s">
        <v>72</v>
      </c>
      <c r="R77" s="1" t="s">
        <v>82</v>
      </c>
      <c r="T77" s="1">
        <f t="shared" si="14"/>
        <v>1</v>
      </c>
      <c r="U77" s="1">
        <f t="shared" si="15"/>
        <v>1</v>
      </c>
      <c r="V77">
        <f t="shared" si="16"/>
        <v>3</v>
      </c>
      <c r="W77" s="1">
        <f t="shared" si="17"/>
        <v>85.714285714285708</v>
      </c>
      <c r="X77" s="1">
        <f t="shared" si="21"/>
        <v>0</v>
      </c>
      <c r="Y77" s="1">
        <f t="shared" si="18"/>
        <v>0</v>
      </c>
      <c r="Z77" s="1">
        <f t="shared" si="19"/>
        <v>2</v>
      </c>
      <c r="AB77" s="1">
        <f t="shared" si="20"/>
        <v>9</v>
      </c>
    </row>
    <row r="78" spans="1:28" ht="17" hidden="1" thickTop="1" thickBot="1" x14ac:dyDescent="0.25">
      <c r="A78" s="6">
        <f>IF(AND('Subject data'!$C78=$C78, 'Subject data'!$D78=$D78,'Subject data'!$E78=$E78),'Subject data'!A78)</f>
        <v>77</v>
      </c>
      <c r="B78" s="6">
        <f>IF(AND('Subject data'!$C78=$C78, 'Subject data'!$D78=$D78,'Subject data'!$E78=$E78),'Subject data'!B78)</f>
        <v>26</v>
      </c>
      <c r="C78" s="15" t="s">
        <v>49</v>
      </c>
      <c r="D78" s="6" t="s">
        <v>18</v>
      </c>
      <c r="E78" s="6" t="s">
        <v>57</v>
      </c>
      <c r="F78" s="6" t="s">
        <v>17</v>
      </c>
      <c r="G78" s="21">
        <v>1</v>
      </c>
      <c r="H78" s="21">
        <v>1</v>
      </c>
      <c r="I78" s="21">
        <v>0</v>
      </c>
      <c r="J78" s="21">
        <v>1</v>
      </c>
      <c r="K78" s="21">
        <v>1</v>
      </c>
      <c r="L78" s="21">
        <v>1</v>
      </c>
      <c r="M78" s="21">
        <v>1</v>
      </c>
      <c r="N78" s="21">
        <f t="shared" si="12"/>
        <v>6</v>
      </c>
      <c r="O78" s="21">
        <v>7</v>
      </c>
      <c r="P78" s="22">
        <f t="shared" si="13"/>
        <v>0.8571428571428571</v>
      </c>
      <c r="Q78" s="6" t="s">
        <v>72</v>
      </c>
      <c r="R78" s="1" t="s">
        <v>82</v>
      </c>
      <c r="T78" s="1">
        <f t="shared" si="14"/>
        <v>2</v>
      </c>
      <c r="U78" s="1">
        <f t="shared" si="15"/>
        <v>3</v>
      </c>
      <c r="V78">
        <f t="shared" si="16"/>
        <v>3</v>
      </c>
      <c r="W78" s="1">
        <f t="shared" si="17"/>
        <v>85.714285714285708</v>
      </c>
      <c r="X78" s="1">
        <f t="shared" si="21"/>
        <v>1</v>
      </c>
      <c r="Y78" s="1">
        <f t="shared" si="18"/>
        <v>1</v>
      </c>
      <c r="Z78" s="1">
        <f t="shared" si="19"/>
        <v>3</v>
      </c>
      <c r="AB78" s="1">
        <f t="shared" si="20"/>
        <v>9</v>
      </c>
    </row>
    <row r="79" spans="1:28" ht="17" thickTop="1" thickBot="1" x14ac:dyDescent="0.25">
      <c r="A79" s="6">
        <f>IF(AND('Subject data'!$C79=$C79, 'Subject data'!$D79=$D79,'Subject data'!$E79=$E79),'Subject data'!A79)</f>
        <v>78</v>
      </c>
      <c r="B79" s="6">
        <f>IF(AND('Subject data'!$C79=$C79, 'Subject data'!$D79=$D79,'Subject data'!$E79=$E79),'Subject data'!B79)</f>
        <v>26</v>
      </c>
      <c r="C79" s="15" t="s">
        <v>49</v>
      </c>
      <c r="D79" s="6" t="s">
        <v>21</v>
      </c>
      <c r="E79" s="6" t="s">
        <v>59</v>
      </c>
      <c r="F79" s="6" t="s">
        <v>17</v>
      </c>
      <c r="G79" s="21">
        <v>1</v>
      </c>
      <c r="H79" s="21">
        <v>1</v>
      </c>
      <c r="I79" s="21">
        <v>1</v>
      </c>
      <c r="J79" s="21">
        <v>1</v>
      </c>
      <c r="K79" s="21">
        <v>1</v>
      </c>
      <c r="L79" s="21">
        <v>1</v>
      </c>
      <c r="M79" s="21">
        <v>0</v>
      </c>
      <c r="N79" s="21">
        <f t="shared" si="12"/>
        <v>6</v>
      </c>
      <c r="O79" s="21">
        <v>7</v>
      </c>
      <c r="P79" s="22">
        <f t="shared" si="13"/>
        <v>0.8571428571428571</v>
      </c>
      <c r="Q79" s="6" t="s">
        <v>72</v>
      </c>
      <c r="R79" s="1" t="s">
        <v>82</v>
      </c>
      <c r="T79" s="1">
        <f t="shared" si="14"/>
        <v>3</v>
      </c>
      <c r="U79" s="1">
        <f t="shared" si="15"/>
        <v>2</v>
      </c>
      <c r="V79">
        <f t="shared" si="16"/>
        <v>3</v>
      </c>
      <c r="W79" s="1">
        <f t="shared" si="17"/>
        <v>85.714285714285708</v>
      </c>
      <c r="X79" s="1" t="str">
        <f t="shared" si="21"/>
        <v>1-3</v>
      </c>
      <c r="Y79" s="1">
        <f t="shared" si="18"/>
        <v>5</v>
      </c>
      <c r="Z79" s="1">
        <f t="shared" si="19"/>
        <v>1</v>
      </c>
      <c r="AB79" s="1">
        <f t="shared" si="20"/>
        <v>9</v>
      </c>
    </row>
    <row r="80" spans="1:28" ht="17" hidden="1" thickTop="1" thickBot="1" x14ac:dyDescent="0.25">
      <c r="A80" s="6">
        <f>IF(AND('Subject data'!$C80=$C80, 'Subject data'!$D80=$D80,'Subject data'!$E80=$E80),'Subject data'!A80)</f>
        <v>79</v>
      </c>
      <c r="B80" s="6">
        <f>IF(AND('Subject data'!$C80=$C80, 'Subject data'!$D80=$D80,'Subject data'!$E80=$E80),'Subject data'!B80)</f>
        <v>27</v>
      </c>
      <c r="C80" s="15" t="s">
        <v>50</v>
      </c>
      <c r="D80" s="6" t="s">
        <v>16</v>
      </c>
      <c r="E80" s="6" t="s">
        <v>58</v>
      </c>
      <c r="F80" s="6" t="s">
        <v>19</v>
      </c>
      <c r="G80" s="21">
        <v>1</v>
      </c>
      <c r="H80" s="21">
        <v>1</v>
      </c>
      <c r="I80" s="21">
        <v>1</v>
      </c>
      <c r="J80" s="21">
        <v>1</v>
      </c>
      <c r="K80" s="21">
        <v>1</v>
      </c>
      <c r="L80" s="21">
        <v>0</v>
      </c>
      <c r="M80" s="21">
        <v>1</v>
      </c>
      <c r="N80" s="21">
        <f t="shared" si="12"/>
        <v>6</v>
      </c>
      <c r="O80" s="21">
        <v>7</v>
      </c>
      <c r="P80" s="22">
        <f t="shared" si="13"/>
        <v>0.8571428571428571</v>
      </c>
      <c r="Q80" s="6" t="s">
        <v>72</v>
      </c>
      <c r="R80" s="1" t="s">
        <v>82</v>
      </c>
      <c r="T80" s="1">
        <f t="shared" si="14"/>
        <v>1</v>
      </c>
      <c r="U80" s="1">
        <f t="shared" si="15"/>
        <v>1</v>
      </c>
      <c r="V80">
        <f t="shared" si="16"/>
        <v>3</v>
      </c>
      <c r="W80" s="1">
        <f t="shared" si="17"/>
        <v>85.714285714285708</v>
      </c>
      <c r="X80" s="1">
        <f t="shared" si="21"/>
        <v>0</v>
      </c>
      <c r="Y80" s="1">
        <f t="shared" si="18"/>
        <v>0</v>
      </c>
      <c r="Z80" s="1">
        <f t="shared" si="19"/>
        <v>2</v>
      </c>
      <c r="AB80" s="1">
        <f t="shared" si="20"/>
        <v>9</v>
      </c>
    </row>
    <row r="81" spans="1:28" ht="17" hidden="1" thickTop="1" thickBot="1" x14ac:dyDescent="0.25">
      <c r="A81" s="6">
        <f>IF(AND('Subject data'!$C81=$C81, 'Subject data'!$D81=$D81,'Subject data'!$E81=$E81),'Subject data'!A81)</f>
        <v>80</v>
      </c>
      <c r="B81" s="6">
        <f>IF(AND('Subject data'!$C81=$C81, 'Subject data'!$D81=$D81,'Subject data'!$E81=$E81),'Subject data'!B81)</f>
        <v>27</v>
      </c>
      <c r="C81" s="15" t="s">
        <v>50</v>
      </c>
      <c r="D81" s="6" t="s">
        <v>18</v>
      </c>
      <c r="E81" s="6" t="s">
        <v>57</v>
      </c>
      <c r="F81" s="6" t="s">
        <v>19</v>
      </c>
      <c r="G81" s="21">
        <v>1</v>
      </c>
      <c r="H81" s="21">
        <v>1</v>
      </c>
      <c r="I81" s="21">
        <v>0</v>
      </c>
      <c r="J81" s="21">
        <v>1</v>
      </c>
      <c r="K81" s="21">
        <v>0</v>
      </c>
      <c r="L81" s="21">
        <v>1</v>
      </c>
      <c r="M81" s="21">
        <v>1</v>
      </c>
      <c r="N81" s="21">
        <f t="shared" si="12"/>
        <v>5</v>
      </c>
      <c r="O81" s="21">
        <v>7</v>
      </c>
      <c r="P81" s="22">
        <f t="shared" si="13"/>
        <v>0.7142857142857143</v>
      </c>
      <c r="Q81" s="6" t="s">
        <v>72</v>
      </c>
      <c r="R81" s="1" t="s">
        <v>82</v>
      </c>
      <c r="T81" s="1">
        <f t="shared" si="14"/>
        <v>2</v>
      </c>
      <c r="U81" s="1">
        <f t="shared" si="15"/>
        <v>3</v>
      </c>
      <c r="V81">
        <f t="shared" si="16"/>
        <v>3</v>
      </c>
      <c r="W81" s="1">
        <f t="shared" si="17"/>
        <v>71.428571428571431</v>
      </c>
      <c r="X81" s="1">
        <f t="shared" si="21"/>
        <v>1</v>
      </c>
      <c r="Y81" s="1">
        <f t="shared" si="18"/>
        <v>1</v>
      </c>
      <c r="Z81" s="1">
        <f t="shared" si="19"/>
        <v>3</v>
      </c>
      <c r="AB81" s="1">
        <f t="shared" si="20"/>
        <v>9</v>
      </c>
    </row>
    <row r="82" spans="1:28" ht="17" thickTop="1" thickBot="1" x14ac:dyDescent="0.25">
      <c r="A82" s="6">
        <f>IF(AND('Subject data'!$C82=$C82, 'Subject data'!$D82=$D82,'Subject data'!$E82=$E82),'Subject data'!A82)</f>
        <v>81</v>
      </c>
      <c r="B82" s="6">
        <f>IF(AND('Subject data'!$C82=$C82, 'Subject data'!$D82=$D82,'Subject data'!$E82=$E82),'Subject data'!B82)</f>
        <v>27</v>
      </c>
      <c r="C82" s="15" t="s">
        <v>50</v>
      </c>
      <c r="D82" s="6" t="s">
        <v>21</v>
      </c>
      <c r="E82" s="6" t="s">
        <v>59</v>
      </c>
      <c r="F82" s="6" t="s">
        <v>19</v>
      </c>
      <c r="G82" s="21">
        <v>1</v>
      </c>
      <c r="H82" s="21">
        <v>1</v>
      </c>
      <c r="I82" s="21">
        <v>1</v>
      </c>
      <c r="J82" s="21">
        <v>1</v>
      </c>
      <c r="K82" s="21">
        <v>1</v>
      </c>
      <c r="L82" s="21">
        <v>1</v>
      </c>
      <c r="M82" s="21">
        <v>1</v>
      </c>
      <c r="N82" s="21">
        <f t="shared" si="12"/>
        <v>7</v>
      </c>
      <c r="O82" s="21">
        <v>7</v>
      </c>
      <c r="P82" s="22">
        <f t="shared" si="13"/>
        <v>1</v>
      </c>
      <c r="Q82" s="6" t="s">
        <v>72</v>
      </c>
      <c r="R82" s="1" t="s">
        <v>82</v>
      </c>
      <c r="T82" s="1">
        <f t="shared" si="14"/>
        <v>3</v>
      </c>
      <c r="U82" s="1">
        <f t="shared" si="15"/>
        <v>2</v>
      </c>
      <c r="V82">
        <f t="shared" si="16"/>
        <v>3</v>
      </c>
      <c r="W82" s="1">
        <f t="shared" si="17"/>
        <v>100</v>
      </c>
      <c r="X82" s="1" t="str">
        <f t="shared" si="21"/>
        <v>1-3</v>
      </c>
      <c r="Y82" s="1">
        <f t="shared" si="18"/>
        <v>5</v>
      </c>
      <c r="Z82" s="1">
        <f t="shared" si="19"/>
        <v>1</v>
      </c>
      <c r="AB82" s="1">
        <f t="shared" si="20"/>
        <v>9</v>
      </c>
    </row>
    <row r="83" spans="1:28" ht="17" hidden="1" thickTop="1" thickBot="1" x14ac:dyDescent="0.25">
      <c r="A83" s="6">
        <f>IF(AND('Subject data'!$C83=$C83, 'Subject data'!$D83=$D83,'Subject data'!$E83=$E83),'Subject data'!A83)</f>
        <v>82</v>
      </c>
      <c r="B83" s="6">
        <f>IF(AND('Subject data'!$C83=$C83, 'Subject data'!$D83=$D83,'Subject data'!$E83=$E83),'Subject data'!B83)</f>
        <v>28</v>
      </c>
      <c r="C83" s="9" t="s">
        <v>51</v>
      </c>
      <c r="D83" s="9" t="s">
        <v>16</v>
      </c>
      <c r="E83" s="9" t="s">
        <v>57</v>
      </c>
      <c r="F83" s="9" t="s">
        <v>17</v>
      </c>
      <c r="G83" s="18"/>
      <c r="H83" s="18"/>
      <c r="I83" s="18"/>
      <c r="J83" s="18"/>
      <c r="K83" s="18"/>
      <c r="L83" s="18"/>
      <c r="M83" s="18"/>
      <c r="N83" s="19"/>
      <c r="O83" s="19">
        <v>6</v>
      </c>
      <c r="P83" s="20"/>
      <c r="Q83" s="9" t="s">
        <v>72</v>
      </c>
      <c r="R83" s="1" t="s">
        <v>83</v>
      </c>
      <c r="T83" s="1">
        <f t="shared" si="14"/>
        <v>1</v>
      </c>
      <c r="U83" s="1">
        <f t="shared" si="15"/>
        <v>3</v>
      </c>
      <c r="V83">
        <f t="shared" si="16"/>
        <v>4</v>
      </c>
      <c r="W83" s="1">
        <f t="shared" si="17"/>
        <v>0</v>
      </c>
      <c r="X83" s="1">
        <f t="shared" si="21"/>
        <v>0</v>
      </c>
      <c r="Y83" s="1">
        <f t="shared" si="18"/>
        <v>0</v>
      </c>
      <c r="Z83" s="1">
        <f t="shared" si="19"/>
        <v>2</v>
      </c>
      <c r="AB83" s="1">
        <f t="shared" si="20"/>
        <v>10</v>
      </c>
    </row>
    <row r="84" spans="1:28" ht="17" hidden="1" thickTop="1" thickBot="1" x14ac:dyDescent="0.25">
      <c r="A84" s="6">
        <f>IF(AND('Subject data'!$C84=$C84, 'Subject data'!$D84=$D84,'Subject data'!$E84=$E84),'Subject data'!A84)</f>
        <v>83</v>
      </c>
      <c r="B84" s="6">
        <f>IF(AND('Subject data'!$C84=$C84, 'Subject data'!$D84=$D84,'Subject data'!$E84=$E84),'Subject data'!B84)</f>
        <v>28</v>
      </c>
      <c r="C84" s="15" t="s">
        <v>51</v>
      </c>
      <c r="D84" s="6" t="s">
        <v>18</v>
      </c>
      <c r="E84" s="6" t="s">
        <v>58</v>
      </c>
      <c r="F84" s="6" t="s">
        <v>17</v>
      </c>
      <c r="G84" s="21">
        <v>1</v>
      </c>
      <c r="H84" s="21">
        <v>0</v>
      </c>
      <c r="I84" s="21">
        <v>1</v>
      </c>
      <c r="J84" s="21">
        <v>0</v>
      </c>
      <c r="K84" s="21">
        <v>1</v>
      </c>
      <c r="L84" s="21">
        <v>0</v>
      </c>
      <c r="M84" s="21">
        <v>1</v>
      </c>
      <c r="N84" s="21">
        <f t="shared" ref="N84:N97" si="22">SUM(G84:M84)</f>
        <v>4</v>
      </c>
      <c r="O84" s="21">
        <v>7</v>
      </c>
      <c r="P84" s="22">
        <f t="shared" ref="P84:P97" si="23">N84/O84</f>
        <v>0.5714285714285714</v>
      </c>
      <c r="Q84" s="6" t="s">
        <v>72</v>
      </c>
      <c r="R84" s="1" t="s">
        <v>83</v>
      </c>
      <c r="T84" s="1">
        <f t="shared" si="14"/>
        <v>2</v>
      </c>
      <c r="U84" s="1">
        <f t="shared" si="15"/>
        <v>1</v>
      </c>
      <c r="V84">
        <f t="shared" si="16"/>
        <v>4</v>
      </c>
      <c r="W84" s="1">
        <f t="shared" si="17"/>
        <v>57.142857142857139</v>
      </c>
      <c r="X84" s="1">
        <f t="shared" si="21"/>
        <v>3</v>
      </c>
      <c r="Y84" s="1">
        <f t="shared" si="18"/>
        <v>3</v>
      </c>
      <c r="Z84" s="1">
        <f t="shared" si="19"/>
        <v>3</v>
      </c>
      <c r="AB84" s="1">
        <f t="shared" si="20"/>
        <v>10</v>
      </c>
    </row>
    <row r="85" spans="1:28" ht="17" thickTop="1" thickBot="1" x14ac:dyDescent="0.25">
      <c r="A85" s="6">
        <f>IF(AND('Subject data'!$C85=$C85, 'Subject data'!$D85=$D85,'Subject data'!$E85=$E85),'Subject data'!A85)</f>
        <v>84</v>
      </c>
      <c r="B85" s="6">
        <f>IF(AND('Subject data'!$C85=$C85, 'Subject data'!$D85=$D85,'Subject data'!$E85=$E85),'Subject data'!B85)</f>
        <v>28</v>
      </c>
      <c r="C85" s="15" t="s">
        <v>51</v>
      </c>
      <c r="D85" s="6" t="s">
        <v>21</v>
      </c>
      <c r="E85" s="6" t="s">
        <v>59</v>
      </c>
      <c r="F85" s="6" t="s">
        <v>17</v>
      </c>
      <c r="G85" s="21">
        <v>1</v>
      </c>
      <c r="H85" s="21">
        <v>1</v>
      </c>
      <c r="I85" s="21">
        <v>1</v>
      </c>
      <c r="J85" s="21">
        <v>1</v>
      </c>
      <c r="K85" s="21">
        <v>1</v>
      </c>
      <c r="L85" s="21">
        <v>1</v>
      </c>
      <c r="M85" s="21">
        <v>0</v>
      </c>
      <c r="N85" s="21">
        <f t="shared" si="22"/>
        <v>6</v>
      </c>
      <c r="O85" s="21">
        <v>7</v>
      </c>
      <c r="P85" s="22">
        <f t="shared" si="23"/>
        <v>0.8571428571428571</v>
      </c>
      <c r="Q85" s="6" t="s">
        <v>72</v>
      </c>
      <c r="R85" s="1" t="s">
        <v>83</v>
      </c>
      <c r="T85" s="1">
        <f t="shared" si="14"/>
        <v>3</v>
      </c>
      <c r="U85" s="1">
        <f t="shared" si="15"/>
        <v>2</v>
      </c>
      <c r="V85">
        <f t="shared" si="16"/>
        <v>4</v>
      </c>
      <c r="W85" s="1">
        <f t="shared" si="17"/>
        <v>85.714285714285708</v>
      </c>
      <c r="X85" s="1" t="str">
        <f t="shared" si="21"/>
        <v>3-1</v>
      </c>
      <c r="Y85" s="1">
        <f t="shared" si="18"/>
        <v>8</v>
      </c>
      <c r="Z85" s="1">
        <f t="shared" si="19"/>
        <v>1</v>
      </c>
      <c r="AB85" s="1">
        <f t="shared" si="20"/>
        <v>10</v>
      </c>
    </row>
    <row r="86" spans="1:28" ht="17" hidden="1" thickTop="1" thickBot="1" x14ac:dyDescent="0.25">
      <c r="A86" s="6">
        <f>IF(AND('Subject data'!$C86=$C86, 'Subject data'!$D86=$D86,'Subject data'!$E86=$E86),'Subject data'!A86)</f>
        <v>85</v>
      </c>
      <c r="B86" s="6">
        <f>IF(AND('Subject data'!$C86=$C86, 'Subject data'!$D86=$D86,'Subject data'!$E86=$E86),'Subject data'!B86)</f>
        <v>29</v>
      </c>
      <c r="C86" s="15" t="s">
        <v>52</v>
      </c>
      <c r="D86" s="6" t="s">
        <v>16</v>
      </c>
      <c r="E86" s="6" t="s">
        <v>57</v>
      </c>
      <c r="F86" s="6" t="s">
        <v>17</v>
      </c>
      <c r="G86" s="21"/>
      <c r="H86" s="21">
        <v>1</v>
      </c>
      <c r="I86" s="21">
        <v>1</v>
      </c>
      <c r="J86" s="21">
        <v>0</v>
      </c>
      <c r="K86" s="21">
        <v>0</v>
      </c>
      <c r="L86" s="21">
        <v>0</v>
      </c>
      <c r="M86" s="21">
        <v>0</v>
      </c>
      <c r="N86" s="21">
        <f t="shared" si="22"/>
        <v>2</v>
      </c>
      <c r="O86" s="21">
        <v>6</v>
      </c>
      <c r="P86" s="22">
        <f t="shared" si="23"/>
        <v>0.33333333333333331</v>
      </c>
      <c r="Q86" s="6" t="s">
        <v>74</v>
      </c>
      <c r="R86" s="1" t="s">
        <v>81</v>
      </c>
      <c r="T86" s="1">
        <f t="shared" si="14"/>
        <v>1</v>
      </c>
      <c r="U86" s="1">
        <f t="shared" si="15"/>
        <v>3</v>
      </c>
      <c r="V86">
        <f t="shared" si="16"/>
        <v>1</v>
      </c>
      <c r="W86" s="1">
        <f t="shared" si="17"/>
        <v>33.333333333333329</v>
      </c>
      <c r="X86" s="1">
        <f t="shared" si="21"/>
        <v>0</v>
      </c>
      <c r="Y86" s="1">
        <f t="shared" si="18"/>
        <v>0</v>
      </c>
      <c r="Z86" s="1">
        <f t="shared" si="19"/>
        <v>2</v>
      </c>
      <c r="AB86" s="1">
        <f t="shared" si="20"/>
        <v>7</v>
      </c>
    </row>
    <row r="87" spans="1:28" ht="17" hidden="1" thickTop="1" thickBot="1" x14ac:dyDescent="0.25">
      <c r="A87" s="6">
        <f>IF(AND('Subject data'!$C87=$C87, 'Subject data'!$D87=$D87,'Subject data'!$E87=$E87),'Subject data'!A87)</f>
        <v>86</v>
      </c>
      <c r="B87" s="6">
        <f>IF(AND('Subject data'!$C87=$C87, 'Subject data'!$D87=$D87,'Subject data'!$E87=$E87),'Subject data'!B87)</f>
        <v>29</v>
      </c>
      <c r="C87" s="15" t="s">
        <v>52</v>
      </c>
      <c r="D87" s="6" t="s">
        <v>18</v>
      </c>
      <c r="E87" s="6" t="s">
        <v>59</v>
      </c>
      <c r="F87" s="6" t="s">
        <v>19</v>
      </c>
      <c r="G87" s="21">
        <v>0</v>
      </c>
      <c r="H87" s="21">
        <v>1</v>
      </c>
      <c r="I87" s="21">
        <v>0</v>
      </c>
      <c r="J87" s="21">
        <v>1</v>
      </c>
      <c r="K87" s="21">
        <v>1</v>
      </c>
      <c r="L87" s="21">
        <v>0</v>
      </c>
      <c r="M87" s="21">
        <v>1</v>
      </c>
      <c r="N87" s="21">
        <f t="shared" si="22"/>
        <v>4</v>
      </c>
      <c r="O87" s="21">
        <v>7</v>
      </c>
      <c r="P87" s="22">
        <f t="shared" si="23"/>
        <v>0.5714285714285714</v>
      </c>
      <c r="Q87" s="6" t="s">
        <v>74</v>
      </c>
      <c r="R87" s="1" t="s">
        <v>81</v>
      </c>
      <c r="T87" s="1">
        <f t="shared" si="14"/>
        <v>2</v>
      </c>
      <c r="U87" s="1">
        <f t="shared" si="15"/>
        <v>2</v>
      </c>
      <c r="V87">
        <f t="shared" si="16"/>
        <v>1</v>
      </c>
      <c r="W87" s="1">
        <f t="shared" si="17"/>
        <v>57.142857142857139</v>
      </c>
      <c r="X87" s="1">
        <f t="shared" si="21"/>
        <v>3</v>
      </c>
      <c r="Y87" s="1">
        <f t="shared" si="18"/>
        <v>3</v>
      </c>
      <c r="Z87" s="1">
        <f t="shared" si="19"/>
        <v>3</v>
      </c>
      <c r="AB87" s="1">
        <f t="shared" si="20"/>
        <v>7</v>
      </c>
    </row>
    <row r="88" spans="1:28" ht="17" thickTop="1" thickBot="1" x14ac:dyDescent="0.25">
      <c r="A88" s="6">
        <f>IF(AND('Subject data'!$C88=$C88, 'Subject data'!$D88=$D88,'Subject data'!$E88=$E88),'Subject data'!A88)</f>
        <v>87</v>
      </c>
      <c r="B88" s="6">
        <f>IF(AND('Subject data'!$C88=$C88, 'Subject data'!$D88=$D88,'Subject data'!$E88=$E88),'Subject data'!B88)</f>
        <v>29</v>
      </c>
      <c r="C88" s="15" t="s">
        <v>52</v>
      </c>
      <c r="D88" s="6" t="s">
        <v>21</v>
      </c>
      <c r="E88" s="6" t="s">
        <v>58</v>
      </c>
      <c r="F88" s="6" t="s">
        <v>17</v>
      </c>
      <c r="G88" s="21">
        <v>0</v>
      </c>
      <c r="H88" s="21">
        <v>0</v>
      </c>
      <c r="I88" s="21">
        <v>1</v>
      </c>
      <c r="J88" s="21">
        <v>1</v>
      </c>
      <c r="K88" s="21">
        <v>1</v>
      </c>
      <c r="L88" s="21">
        <v>1</v>
      </c>
      <c r="M88" s="21">
        <v>1</v>
      </c>
      <c r="N88" s="21">
        <f t="shared" si="22"/>
        <v>5</v>
      </c>
      <c r="O88" s="21">
        <v>7</v>
      </c>
      <c r="P88" s="22">
        <f t="shared" si="23"/>
        <v>0.7142857142857143</v>
      </c>
      <c r="Q88" s="6" t="s">
        <v>74</v>
      </c>
      <c r="R88" s="1" t="s">
        <v>81</v>
      </c>
      <c r="T88" s="1">
        <f t="shared" si="14"/>
        <v>3</v>
      </c>
      <c r="U88" s="1">
        <f t="shared" si="15"/>
        <v>1</v>
      </c>
      <c r="V88">
        <f t="shared" si="16"/>
        <v>1</v>
      </c>
      <c r="W88" s="1">
        <f t="shared" si="17"/>
        <v>71.428571428571431</v>
      </c>
      <c r="X88" s="1" t="str">
        <f t="shared" si="21"/>
        <v>3-2</v>
      </c>
      <c r="Y88" s="1">
        <f t="shared" si="18"/>
        <v>9</v>
      </c>
      <c r="Z88" s="1">
        <f t="shared" si="19"/>
        <v>1</v>
      </c>
      <c r="AB88" s="1">
        <f t="shared" si="20"/>
        <v>7</v>
      </c>
    </row>
    <row r="89" spans="1:28" ht="17" hidden="1" thickTop="1" thickBot="1" x14ac:dyDescent="0.25">
      <c r="A89" s="6">
        <f>IF(AND('Subject data'!$C89=$C89, 'Subject data'!$D89=$D89,'Subject data'!$E89=$E89),'Subject data'!A89)</f>
        <v>88</v>
      </c>
      <c r="B89" s="6">
        <f>IF(AND('Subject data'!$C89=$C89, 'Subject data'!$D89=$D89,'Subject data'!$E89=$E89),'Subject data'!B89)</f>
        <v>30</v>
      </c>
      <c r="C89" s="15" t="s">
        <v>53</v>
      </c>
      <c r="D89" s="6" t="s">
        <v>16</v>
      </c>
      <c r="E89" s="6" t="s">
        <v>59</v>
      </c>
      <c r="F89" s="6" t="s">
        <v>17</v>
      </c>
      <c r="G89" s="21"/>
      <c r="H89" s="21">
        <v>1</v>
      </c>
      <c r="I89" s="21">
        <v>1</v>
      </c>
      <c r="J89" s="21">
        <v>1</v>
      </c>
      <c r="K89" s="21">
        <v>0</v>
      </c>
      <c r="L89" s="21">
        <v>1</v>
      </c>
      <c r="M89" s="21">
        <v>1</v>
      </c>
      <c r="N89" s="21">
        <f t="shared" si="22"/>
        <v>5</v>
      </c>
      <c r="O89" s="21">
        <v>6</v>
      </c>
      <c r="P89" s="22">
        <f t="shared" si="23"/>
        <v>0.83333333333333337</v>
      </c>
      <c r="Q89" s="6" t="s">
        <v>74</v>
      </c>
      <c r="R89" s="1" t="s">
        <v>79</v>
      </c>
      <c r="T89" s="1">
        <f t="shared" si="14"/>
        <v>1</v>
      </c>
      <c r="U89" s="1">
        <f t="shared" si="15"/>
        <v>2</v>
      </c>
      <c r="V89">
        <f t="shared" si="16"/>
        <v>5</v>
      </c>
      <c r="W89" s="1">
        <f t="shared" si="17"/>
        <v>83.333333333333343</v>
      </c>
      <c r="X89" s="1">
        <f t="shared" si="21"/>
        <v>0</v>
      </c>
      <c r="Y89" s="1">
        <f t="shared" si="18"/>
        <v>0</v>
      </c>
      <c r="Z89" s="1">
        <f t="shared" si="19"/>
        <v>2</v>
      </c>
      <c r="AB89" s="1">
        <f t="shared" si="20"/>
        <v>11</v>
      </c>
    </row>
    <row r="90" spans="1:28" ht="17" hidden="1" thickTop="1" thickBot="1" x14ac:dyDescent="0.25">
      <c r="A90" s="6">
        <f>IF(AND('Subject data'!$C90=$C90, 'Subject data'!$D90=$D90,'Subject data'!$E90=$E90),'Subject data'!A90)</f>
        <v>89</v>
      </c>
      <c r="B90" s="6">
        <f>IF(AND('Subject data'!$C90=$C90, 'Subject data'!$D90=$D90,'Subject data'!$E90=$E90),'Subject data'!B90)</f>
        <v>30</v>
      </c>
      <c r="C90" s="15" t="s">
        <v>53</v>
      </c>
      <c r="D90" s="6" t="s">
        <v>18</v>
      </c>
      <c r="E90" s="6" t="s">
        <v>58</v>
      </c>
      <c r="F90" s="6" t="s">
        <v>17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f t="shared" si="22"/>
        <v>0</v>
      </c>
      <c r="O90" s="21">
        <v>7</v>
      </c>
      <c r="P90" s="22">
        <f t="shared" si="23"/>
        <v>0</v>
      </c>
      <c r="Q90" s="6" t="s">
        <v>74</v>
      </c>
      <c r="R90" s="1" t="s">
        <v>79</v>
      </c>
      <c r="T90" s="1">
        <f t="shared" si="14"/>
        <v>2</v>
      </c>
      <c r="U90" s="1">
        <f t="shared" si="15"/>
        <v>1</v>
      </c>
      <c r="V90">
        <f t="shared" si="16"/>
        <v>5</v>
      </c>
      <c r="W90" s="1">
        <f t="shared" si="17"/>
        <v>0</v>
      </c>
      <c r="X90" s="1">
        <f t="shared" si="21"/>
        <v>2</v>
      </c>
      <c r="Y90" s="1">
        <f t="shared" si="18"/>
        <v>2</v>
      </c>
      <c r="Z90" s="1">
        <f t="shared" si="19"/>
        <v>3</v>
      </c>
      <c r="AB90" s="1">
        <f t="shared" si="20"/>
        <v>11</v>
      </c>
    </row>
    <row r="91" spans="1:28" ht="17" thickTop="1" thickBot="1" x14ac:dyDescent="0.25">
      <c r="A91" s="6">
        <f>IF(AND('Subject data'!$C91=$C91, 'Subject data'!$D91=$D91,'Subject data'!$E91=$E91),'Subject data'!A91)</f>
        <v>90</v>
      </c>
      <c r="B91" s="6">
        <f>IF(AND('Subject data'!$C91=$C91, 'Subject data'!$D91=$D91,'Subject data'!$E91=$E91),'Subject data'!B91)</f>
        <v>30</v>
      </c>
      <c r="C91" s="15" t="s">
        <v>53</v>
      </c>
      <c r="D91" s="6" t="s">
        <v>21</v>
      </c>
      <c r="E91" s="6" t="s">
        <v>57</v>
      </c>
      <c r="F91" s="6" t="s">
        <v>19</v>
      </c>
      <c r="G91" s="21">
        <v>1</v>
      </c>
      <c r="H91" s="21">
        <v>1</v>
      </c>
      <c r="I91" s="21">
        <v>1</v>
      </c>
      <c r="J91" s="21">
        <v>1</v>
      </c>
      <c r="K91" s="21">
        <v>1</v>
      </c>
      <c r="L91" s="21">
        <v>1</v>
      </c>
      <c r="M91" s="21">
        <v>1</v>
      </c>
      <c r="N91" s="21">
        <f t="shared" si="22"/>
        <v>7</v>
      </c>
      <c r="O91" s="21">
        <v>7</v>
      </c>
      <c r="P91" s="22">
        <f t="shared" si="23"/>
        <v>1</v>
      </c>
      <c r="Q91" s="6" t="s">
        <v>74</v>
      </c>
      <c r="R91" s="1" t="s">
        <v>79</v>
      </c>
      <c r="T91" s="1">
        <f t="shared" si="14"/>
        <v>3</v>
      </c>
      <c r="U91" s="1">
        <f t="shared" si="15"/>
        <v>3</v>
      </c>
      <c r="V91">
        <f t="shared" si="16"/>
        <v>5</v>
      </c>
      <c r="W91" s="1">
        <f t="shared" si="17"/>
        <v>100</v>
      </c>
      <c r="X91" s="1" t="str">
        <f t="shared" si="21"/>
        <v>2-1</v>
      </c>
      <c r="Y91" s="1">
        <f t="shared" si="18"/>
        <v>6</v>
      </c>
      <c r="Z91" s="1">
        <f t="shared" si="19"/>
        <v>1</v>
      </c>
      <c r="AB91" s="1">
        <f t="shared" si="20"/>
        <v>11</v>
      </c>
    </row>
    <row r="92" spans="1:28" ht="17" hidden="1" thickTop="1" thickBot="1" x14ac:dyDescent="0.25">
      <c r="A92" s="6">
        <f>IF(AND('Subject data'!$C92=$C92, 'Subject data'!$D92=$D92,'Subject data'!$E92=$E92),'Subject data'!A92)</f>
        <v>91</v>
      </c>
      <c r="B92" s="6">
        <f>IF(AND('Subject data'!$C92=$C92, 'Subject data'!$D92=$D92,'Subject data'!$E92=$E92),'Subject data'!B92)</f>
        <v>31</v>
      </c>
      <c r="C92" s="15" t="s">
        <v>54</v>
      </c>
      <c r="D92" s="6" t="s">
        <v>16</v>
      </c>
      <c r="E92" s="6" t="s">
        <v>59</v>
      </c>
      <c r="F92" s="6" t="s">
        <v>17</v>
      </c>
      <c r="G92" s="21"/>
      <c r="H92" s="21">
        <v>1</v>
      </c>
      <c r="I92" s="21">
        <v>1</v>
      </c>
      <c r="J92" s="21">
        <v>1</v>
      </c>
      <c r="K92" s="21">
        <v>0</v>
      </c>
      <c r="L92" s="21">
        <v>1</v>
      </c>
      <c r="M92" s="21">
        <v>1</v>
      </c>
      <c r="N92" s="21">
        <f t="shared" si="22"/>
        <v>5</v>
      </c>
      <c r="O92" s="21">
        <v>6</v>
      </c>
      <c r="P92" s="22">
        <f t="shared" si="23"/>
        <v>0.83333333333333337</v>
      </c>
      <c r="Q92" s="6" t="s">
        <v>74</v>
      </c>
      <c r="R92" s="1" t="s">
        <v>84</v>
      </c>
      <c r="T92" s="1">
        <f t="shared" si="14"/>
        <v>1</v>
      </c>
      <c r="U92" s="1">
        <f t="shared" si="15"/>
        <v>2</v>
      </c>
      <c r="V92">
        <f t="shared" si="16"/>
        <v>2</v>
      </c>
      <c r="W92" s="1">
        <f t="shared" si="17"/>
        <v>83.333333333333343</v>
      </c>
      <c r="X92" s="1">
        <f t="shared" si="21"/>
        <v>0</v>
      </c>
      <c r="Y92" s="1">
        <f t="shared" si="18"/>
        <v>0</v>
      </c>
      <c r="Z92" s="1">
        <f t="shared" si="19"/>
        <v>2</v>
      </c>
      <c r="AB92" s="1">
        <f t="shared" si="20"/>
        <v>8</v>
      </c>
    </row>
    <row r="93" spans="1:28" ht="17" hidden="1" thickTop="1" thickBot="1" x14ac:dyDescent="0.25">
      <c r="A93" s="6">
        <f>IF(AND('Subject data'!$C93=$C93, 'Subject data'!$D93=$D93,'Subject data'!$E93=$E93),'Subject data'!A93)</f>
        <v>92</v>
      </c>
      <c r="B93" s="6">
        <f>IF(AND('Subject data'!$C93=$C93, 'Subject data'!$D93=$D93,'Subject data'!$E93=$E93),'Subject data'!B93)</f>
        <v>31</v>
      </c>
      <c r="C93" s="15" t="s">
        <v>54</v>
      </c>
      <c r="D93" s="6" t="s">
        <v>18</v>
      </c>
      <c r="E93" s="6" t="s">
        <v>57</v>
      </c>
      <c r="F93" s="6" t="s">
        <v>19</v>
      </c>
      <c r="G93" s="21">
        <v>1</v>
      </c>
      <c r="H93" s="21">
        <v>1</v>
      </c>
      <c r="I93" s="21">
        <v>0</v>
      </c>
      <c r="J93" s="21">
        <v>1</v>
      </c>
      <c r="K93" s="21">
        <v>1</v>
      </c>
      <c r="L93" s="21">
        <v>1</v>
      </c>
      <c r="M93" s="21">
        <v>1</v>
      </c>
      <c r="N93" s="21">
        <f t="shared" si="22"/>
        <v>6</v>
      </c>
      <c r="O93" s="21">
        <v>7</v>
      </c>
      <c r="P93" s="22">
        <f t="shared" si="23"/>
        <v>0.8571428571428571</v>
      </c>
      <c r="Q93" s="6" t="s">
        <v>74</v>
      </c>
      <c r="R93" s="1" t="s">
        <v>84</v>
      </c>
      <c r="T93" s="1">
        <f t="shared" si="14"/>
        <v>2</v>
      </c>
      <c r="U93" s="1">
        <f t="shared" si="15"/>
        <v>3</v>
      </c>
      <c r="V93">
        <f t="shared" si="16"/>
        <v>2</v>
      </c>
      <c r="W93" s="1">
        <f t="shared" si="17"/>
        <v>85.714285714285708</v>
      </c>
      <c r="X93" s="1">
        <f t="shared" si="21"/>
        <v>2</v>
      </c>
      <c r="Y93" s="1">
        <f t="shared" si="18"/>
        <v>2</v>
      </c>
      <c r="Z93" s="1">
        <f t="shared" si="19"/>
        <v>3</v>
      </c>
      <c r="AB93" s="1">
        <f t="shared" si="20"/>
        <v>8</v>
      </c>
    </row>
    <row r="94" spans="1:28" ht="17" thickTop="1" thickBot="1" x14ac:dyDescent="0.25">
      <c r="A94" s="6">
        <f>IF(AND('Subject data'!$C94=$C94, 'Subject data'!$D94=$D94,'Subject data'!$E94=$E94),'Subject data'!A94)</f>
        <v>93</v>
      </c>
      <c r="B94" s="6">
        <f>IF(AND('Subject data'!$C94=$C94, 'Subject data'!$D94=$D94,'Subject data'!$E94=$E94),'Subject data'!B94)</f>
        <v>31</v>
      </c>
      <c r="C94" s="15" t="s">
        <v>54</v>
      </c>
      <c r="D94" s="6" t="s">
        <v>21</v>
      </c>
      <c r="E94" s="6" t="s">
        <v>58</v>
      </c>
      <c r="F94" s="6" t="s">
        <v>17</v>
      </c>
      <c r="G94" s="21">
        <v>1</v>
      </c>
      <c r="H94" s="21">
        <v>0</v>
      </c>
      <c r="I94" s="21">
        <v>1</v>
      </c>
      <c r="J94" s="21">
        <v>1</v>
      </c>
      <c r="K94" s="21">
        <v>0</v>
      </c>
      <c r="L94" s="21">
        <v>1</v>
      </c>
      <c r="M94" s="21">
        <v>1</v>
      </c>
      <c r="N94" s="21">
        <f t="shared" si="22"/>
        <v>5</v>
      </c>
      <c r="O94" s="21">
        <v>7</v>
      </c>
      <c r="P94" s="22">
        <f t="shared" si="23"/>
        <v>0.7142857142857143</v>
      </c>
      <c r="Q94" s="6" t="s">
        <v>74</v>
      </c>
      <c r="R94" s="1" t="s">
        <v>84</v>
      </c>
      <c r="T94" s="1">
        <f t="shared" si="14"/>
        <v>3</v>
      </c>
      <c r="U94" s="1">
        <f t="shared" si="15"/>
        <v>1</v>
      </c>
      <c r="V94">
        <f t="shared" si="16"/>
        <v>2</v>
      </c>
      <c r="W94" s="1">
        <f t="shared" si="17"/>
        <v>71.428571428571431</v>
      </c>
      <c r="X94" s="1" t="str">
        <f t="shared" si="21"/>
        <v>2-3</v>
      </c>
      <c r="Y94" s="1">
        <f t="shared" si="18"/>
        <v>7</v>
      </c>
      <c r="Z94" s="1">
        <f t="shared" si="19"/>
        <v>1</v>
      </c>
      <c r="AB94" s="1">
        <f t="shared" si="20"/>
        <v>8</v>
      </c>
    </row>
    <row r="95" spans="1:28" ht="17" hidden="1" thickTop="1" thickBot="1" x14ac:dyDescent="0.25">
      <c r="A95" s="26">
        <f>IF(AND('Subject data'!$C95=$C95, 'Subject data'!$D95=$D95,'Subject data'!$E95=$E95),'Subject data'!A95)</f>
        <v>94</v>
      </c>
      <c r="B95" s="26">
        <f>IF(AND('Subject data'!$C95=$C95, 'Subject data'!$D95=$D95,'Subject data'!$E95=$E95),'Subject data'!B95)</f>
        <v>32</v>
      </c>
      <c r="C95" s="27" t="s">
        <v>55</v>
      </c>
      <c r="D95" s="26" t="s">
        <v>16</v>
      </c>
      <c r="E95" s="26" t="s">
        <v>57</v>
      </c>
      <c r="F95" s="26" t="s">
        <v>19</v>
      </c>
      <c r="G95" s="28">
        <v>1</v>
      </c>
      <c r="H95" s="28">
        <v>1</v>
      </c>
      <c r="I95" s="28">
        <v>1</v>
      </c>
      <c r="J95" s="28">
        <v>1</v>
      </c>
      <c r="K95" s="28">
        <v>1</v>
      </c>
      <c r="L95" s="28">
        <v>1</v>
      </c>
      <c r="M95" s="28">
        <v>1</v>
      </c>
      <c r="N95" s="28">
        <f t="shared" si="22"/>
        <v>7</v>
      </c>
      <c r="O95" s="28">
        <v>7</v>
      </c>
      <c r="P95" s="29">
        <f t="shared" si="23"/>
        <v>1</v>
      </c>
      <c r="Q95" s="26" t="s">
        <v>72</v>
      </c>
      <c r="R95" s="1" t="s">
        <v>83</v>
      </c>
      <c r="T95" s="1">
        <f t="shared" si="14"/>
        <v>1</v>
      </c>
      <c r="U95" s="1">
        <f t="shared" si="15"/>
        <v>3</v>
      </c>
      <c r="V95">
        <f t="shared" si="16"/>
        <v>4</v>
      </c>
      <c r="W95" s="1">
        <f t="shared" si="17"/>
        <v>100</v>
      </c>
      <c r="X95" s="1">
        <f t="shared" si="21"/>
        <v>0</v>
      </c>
      <c r="Y95" s="1">
        <f t="shared" si="18"/>
        <v>0</v>
      </c>
      <c r="Z95" s="1">
        <f t="shared" si="19"/>
        <v>2</v>
      </c>
      <c r="AB95" s="1">
        <f t="shared" si="20"/>
        <v>10</v>
      </c>
    </row>
    <row r="96" spans="1:28" ht="17" hidden="1" thickTop="1" thickBot="1" x14ac:dyDescent="0.25">
      <c r="A96" s="6">
        <f>IF(AND('Subject data'!$C96=$C96, 'Subject data'!$D96=$D96,'Subject data'!$E96=$E96),'Subject data'!A96)</f>
        <v>95</v>
      </c>
      <c r="B96" s="6">
        <f>IF(AND('Subject data'!$C96=$C96, 'Subject data'!$D96=$D96,'Subject data'!$E96=$E96),'Subject data'!B96)</f>
        <v>32</v>
      </c>
      <c r="C96" s="15" t="s">
        <v>55</v>
      </c>
      <c r="D96" s="6" t="s">
        <v>18</v>
      </c>
      <c r="E96" s="6" t="s">
        <v>58</v>
      </c>
      <c r="F96" s="6" t="s">
        <v>17</v>
      </c>
      <c r="G96" s="21">
        <v>1</v>
      </c>
      <c r="H96" s="21">
        <v>1</v>
      </c>
      <c r="I96" s="21">
        <v>0</v>
      </c>
      <c r="J96" s="21">
        <v>0</v>
      </c>
      <c r="K96" s="21">
        <v>1</v>
      </c>
      <c r="L96" s="21">
        <v>0</v>
      </c>
      <c r="M96" s="21">
        <v>1</v>
      </c>
      <c r="N96" s="21">
        <f t="shared" si="22"/>
        <v>4</v>
      </c>
      <c r="O96" s="21">
        <v>7</v>
      </c>
      <c r="P96" s="24">
        <f t="shared" si="23"/>
        <v>0.5714285714285714</v>
      </c>
      <c r="Q96" s="6" t="s">
        <v>72</v>
      </c>
      <c r="R96" s="1" t="s">
        <v>83</v>
      </c>
      <c r="T96" s="1">
        <f t="shared" si="14"/>
        <v>2</v>
      </c>
      <c r="U96" s="1">
        <f t="shared" si="15"/>
        <v>1</v>
      </c>
      <c r="V96">
        <f t="shared" si="16"/>
        <v>4</v>
      </c>
      <c r="W96" s="1">
        <f t="shared" si="17"/>
        <v>57.142857142857139</v>
      </c>
      <c r="X96" s="1">
        <f t="shared" si="21"/>
        <v>3</v>
      </c>
      <c r="Y96" s="1">
        <f t="shared" si="18"/>
        <v>3</v>
      </c>
      <c r="Z96" s="1">
        <f t="shared" si="19"/>
        <v>3</v>
      </c>
      <c r="AB96" s="1">
        <f t="shared" si="20"/>
        <v>10</v>
      </c>
    </row>
    <row r="97" spans="1:28" ht="17" thickTop="1" thickBot="1" x14ac:dyDescent="0.25">
      <c r="A97" s="6">
        <f>IF(AND('Subject data'!$C97=$C97, 'Subject data'!$D97=$D97,'Subject data'!$E97=$E97),'Subject data'!A97)</f>
        <v>96</v>
      </c>
      <c r="B97" s="6">
        <f>IF(AND('Subject data'!$C97=$C97, 'Subject data'!$D97=$D97,'Subject data'!$E97=$E97),'Subject data'!B97)</f>
        <v>32</v>
      </c>
      <c r="C97" s="15" t="s">
        <v>55</v>
      </c>
      <c r="D97" s="6" t="s">
        <v>21</v>
      </c>
      <c r="E97" s="6" t="s">
        <v>59</v>
      </c>
      <c r="F97" s="6" t="s">
        <v>19</v>
      </c>
      <c r="G97" s="21">
        <v>0</v>
      </c>
      <c r="H97" s="21">
        <v>1</v>
      </c>
      <c r="I97" s="21">
        <v>1</v>
      </c>
      <c r="J97" s="21">
        <v>1</v>
      </c>
      <c r="K97" s="21">
        <v>1</v>
      </c>
      <c r="L97" s="21">
        <v>1</v>
      </c>
      <c r="M97" s="21">
        <v>0</v>
      </c>
      <c r="N97" s="21">
        <f t="shared" si="22"/>
        <v>5</v>
      </c>
      <c r="O97" s="21">
        <v>7</v>
      </c>
      <c r="P97" s="22">
        <f t="shared" si="23"/>
        <v>0.7142857142857143</v>
      </c>
      <c r="Q97" s="6" t="s">
        <v>72</v>
      </c>
      <c r="R97" s="1" t="s">
        <v>83</v>
      </c>
      <c r="T97" s="1">
        <f t="shared" si="14"/>
        <v>3</v>
      </c>
      <c r="U97" s="1">
        <f t="shared" si="15"/>
        <v>2</v>
      </c>
      <c r="V97">
        <f t="shared" si="16"/>
        <v>4</v>
      </c>
      <c r="W97" s="1">
        <f t="shared" si="17"/>
        <v>71.428571428571431</v>
      </c>
      <c r="X97" s="1" t="str">
        <f t="shared" si="21"/>
        <v>3-1</v>
      </c>
      <c r="Y97" s="1">
        <f t="shared" si="18"/>
        <v>8</v>
      </c>
      <c r="Z97" s="1">
        <f t="shared" si="19"/>
        <v>1</v>
      </c>
      <c r="AB97" s="1">
        <f t="shared" si="20"/>
        <v>10</v>
      </c>
    </row>
    <row r="98" spans="1:28" ht="16" thickTop="1" x14ac:dyDescent="0.2"/>
  </sheetData>
  <autoFilter ref="A1:Y97" xr:uid="{B9F7A5E9-974A-C245-A497-45215A048DDA}">
    <filterColumn colId="3">
      <filters>
        <filter val="ntree"/>
      </filters>
    </filterColumn>
  </autoFilter>
  <sortState xmlns:xlrd2="http://schemas.microsoft.com/office/spreadsheetml/2017/richdata2" ref="A2:R97">
    <sortCondition ref="A2:A9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FA41-7E49-BB4F-A3ED-0F37C3564BA4}">
  <dimension ref="A1:H44"/>
  <sheetViews>
    <sheetView tabSelected="1" workbookViewId="0">
      <selection activeCell="A20" sqref="A20:XFD20"/>
    </sheetView>
  </sheetViews>
  <sheetFormatPr baseColWidth="10" defaultRowHeight="15" x14ac:dyDescent="0.2"/>
  <cols>
    <col min="1" max="1" width="17" bestFit="1" customWidth="1"/>
    <col min="5" max="6" width="10.83203125" style="34"/>
  </cols>
  <sheetData>
    <row r="1" spans="1:8" ht="16" x14ac:dyDescent="0.2">
      <c r="A1" s="32" t="s">
        <v>91</v>
      </c>
      <c r="B1" s="32" t="s">
        <v>92</v>
      </c>
      <c r="C1" s="32" t="s">
        <v>93</v>
      </c>
      <c r="D1" s="32" t="s">
        <v>94</v>
      </c>
      <c r="E1" s="33" t="s">
        <v>95</v>
      </c>
      <c r="F1" s="33" t="s">
        <v>96</v>
      </c>
    </row>
    <row r="2" spans="1:8" x14ac:dyDescent="0.2">
      <c r="A2" t="s">
        <v>97</v>
      </c>
      <c r="B2">
        <v>2.2879999999999998</v>
      </c>
      <c r="D2">
        <v>32</v>
      </c>
      <c r="E2" s="34">
        <f>B2/SQRT(D2*2)</f>
        <v>0.28599999999999998</v>
      </c>
      <c r="F2" s="34">
        <f>E2*E2</f>
        <v>8.179599999999998E-2</v>
      </c>
      <c r="H2" t="str">
        <f>IF(ABS(E2)&lt;=0.09,"N",IF(ABS(E2)&lt;=0.23,"S",IF(ABS(E2)&lt;=0.36,"M","L")))</f>
        <v>M</v>
      </c>
    </row>
    <row r="3" spans="1:8" x14ac:dyDescent="0.2">
      <c r="A3" t="s">
        <v>98</v>
      </c>
      <c r="B3">
        <v>3.4020000000000001</v>
      </c>
      <c r="D3">
        <v>32</v>
      </c>
      <c r="E3" s="34">
        <f t="shared" ref="E3:E28" si="0">B3/SQRT(D3*2)</f>
        <v>0.42525000000000002</v>
      </c>
      <c r="F3" s="34">
        <f t="shared" ref="F3:F44" si="1">E3*E3</f>
        <v>0.18083756250000002</v>
      </c>
      <c r="H3" t="str">
        <f t="shared" ref="H3:H44" si="2">IF(ABS(E3)&lt;=0.09,"N",IF(ABS(E3)&lt;=0.23,"S",IF(ABS(E3)&lt;=0.36,"M","L")))</f>
        <v>L</v>
      </c>
    </row>
    <row r="4" spans="1:8" x14ac:dyDescent="0.2">
      <c r="A4" t="s">
        <v>99</v>
      </c>
      <c r="B4">
        <v>0.76400000000000001</v>
      </c>
      <c r="D4">
        <v>32</v>
      </c>
      <c r="E4" s="34">
        <f t="shared" si="0"/>
        <v>9.5500000000000002E-2</v>
      </c>
      <c r="F4" s="34">
        <f t="shared" si="1"/>
        <v>9.1202499999999999E-3</v>
      </c>
      <c r="H4" t="str">
        <f t="shared" si="2"/>
        <v>S</v>
      </c>
    </row>
    <row r="6" spans="1:8" x14ac:dyDescent="0.2">
      <c r="A6" t="s">
        <v>100</v>
      </c>
      <c r="B6">
        <v>0.41199999999999998</v>
      </c>
      <c r="D6">
        <v>32</v>
      </c>
      <c r="E6" s="34">
        <f t="shared" si="0"/>
        <v>5.1499999999999997E-2</v>
      </c>
      <c r="F6" s="34">
        <f t="shared" si="1"/>
        <v>2.6522499999999997E-3</v>
      </c>
      <c r="H6" t="str">
        <f t="shared" si="2"/>
        <v>N</v>
      </c>
    </row>
    <row r="7" spans="1:8" x14ac:dyDescent="0.2">
      <c r="A7" t="s">
        <v>101</v>
      </c>
      <c r="B7">
        <v>2.327</v>
      </c>
      <c r="D7">
        <v>32</v>
      </c>
      <c r="E7" s="34">
        <f t="shared" si="0"/>
        <v>0.29087499999999999</v>
      </c>
      <c r="F7" s="34">
        <f t="shared" si="1"/>
        <v>8.4608265624999998E-2</v>
      </c>
      <c r="H7" t="str">
        <f t="shared" si="2"/>
        <v>M</v>
      </c>
    </row>
    <row r="8" spans="1:8" x14ac:dyDescent="0.2">
      <c r="A8" t="s">
        <v>102</v>
      </c>
      <c r="B8">
        <v>2.1190000000000002</v>
      </c>
      <c r="D8">
        <v>32</v>
      </c>
      <c r="E8" s="34">
        <f t="shared" si="0"/>
        <v>0.26487500000000003</v>
      </c>
      <c r="F8" s="34">
        <f t="shared" si="1"/>
        <v>7.0158765625000008E-2</v>
      </c>
      <c r="H8" t="str">
        <f t="shared" si="2"/>
        <v>M</v>
      </c>
    </row>
    <row r="10" spans="1:8" x14ac:dyDescent="0.2">
      <c r="A10" t="s">
        <v>103</v>
      </c>
      <c r="B10">
        <v>-0.876</v>
      </c>
      <c r="D10">
        <v>21</v>
      </c>
      <c r="E10" s="34">
        <f>B10/SQRT(D10)</f>
        <v>-0.19115887184672933</v>
      </c>
      <c r="F10" s="34">
        <f t="shared" si="1"/>
        <v>3.6541714285714288E-2</v>
      </c>
      <c r="H10" t="str">
        <f t="shared" si="2"/>
        <v>S</v>
      </c>
    </row>
    <row r="11" spans="1:8" x14ac:dyDescent="0.2">
      <c r="A11" t="s">
        <v>104</v>
      </c>
      <c r="B11">
        <v>-1.4370000000000001</v>
      </c>
      <c r="D11">
        <v>21</v>
      </c>
      <c r="E11" s="34">
        <f t="shared" ref="E11:E28" si="3">B11/SQRT(D11)</f>
        <v>-0.31357910826912105</v>
      </c>
      <c r="F11" s="34">
        <f t="shared" si="1"/>
        <v>9.8331857142857138E-2</v>
      </c>
      <c r="H11" t="str">
        <f t="shared" si="2"/>
        <v>M</v>
      </c>
    </row>
    <row r="12" spans="1:8" x14ac:dyDescent="0.2">
      <c r="A12" t="s">
        <v>105</v>
      </c>
      <c r="B12">
        <v>-2.5259999999999998</v>
      </c>
      <c r="D12">
        <v>22</v>
      </c>
      <c r="E12" s="34">
        <f t="shared" si="3"/>
        <v>-0.53854500951427187</v>
      </c>
      <c r="F12" s="34">
        <f t="shared" si="1"/>
        <v>0.29003072727272716</v>
      </c>
      <c r="H12" t="str">
        <f t="shared" si="2"/>
        <v>L</v>
      </c>
    </row>
    <row r="13" spans="1:8" x14ac:dyDescent="0.2">
      <c r="A13" t="s">
        <v>106</v>
      </c>
      <c r="B13">
        <v>-0.81100000000000005</v>
      </c>
      <c r="D13">
        <v>20</v>
      </c>
      <c r="E13" s="34">
        <f t="shared" si="3"/>
        <v>-0.18134511297523295</v>
      </c>
      <c r="F13" s="34">
        <f t="shared" si="1"/>
        <v>3.288605E-2</v>
      </c>
      <c r="H13" t="str">
        <f t="shared" si="2"/>
        <v>S</v>
      </c>
    </row>
    <row r="14" spans="1:8" x14ac:dyDescent="0.2">
      <c r="A14" t="s">
        <v>107</v>
      </c>
      <c r="B14">
        <v>-0.60799999999999998</v>
      </c>
      <c r="D14">
        <v>23</v>
      </c>
      <c r="E14" s="34">
        <f t="shared" si="3"/>
        <v>-0.12677676374670147</v>
      </c>
      <c r="F14" s="34">
        <f t="shared" si="1"/>
        <v>1.607234782608696E-2</v>
      </c>
      <c r="H14" t="str">
        <f t="shared" si="2"/>
        <v>S</v>
      </c>
    </row>
    <row r="15" spans="1:8" x14ac:dyDescent="0.2">
      <c r="A15" t="s">
        <v>108</v>
      </c>
      <c r="B15">
        <v>-1.867</v>
      </c>
      <c r="D15">
        <v>21</v>
      </c>
      <c r="E15" s="34">
        <f t="shared" si="3"/>
        <v>-0.4074128010705978</v>
      </c>
      <c r="F15" s="34">
        <f t="shared" si="1"/>
        <v>0.16598519047619048</v>
      </c>
      <c r="H15" t="str">
        <f t="shared" si="2"/>
        <v>L</v>
      </c>
    </row>
    <row r="16" spans="1:8" x14ac:dyDescent="0.2">
      <c r="A16" t="s">
        <v>109</v>
      </c>
      <c r="B16">
        <v>-2.0910000000000002</v>
      </c>
      <c r="D16">
        <v>23</v>
      </c>
      <c r="E16" s="34">
        <f t="shared" si="3"/>
        <v>-0.43600363979334339</v>
      </c>
      <c r="F16" s="34">
        <f t="shared" si="1"/>
        <v>0.19009917391304354</v>
      </c>
      <c r="H16" t="str">
        <f t="shared" si="2"/>
        <v>L</v>
      </c>
    </row>
    <row r="17" spans="1:8" x14ac:dyDescent="0.2">
      <c r="A17" t="s">
        <v>110</v>
      </c>
      <c r="B17">
        <v>-2.5379999999999998</v>
      </c>
      <c r="D17">
        <v>20</v>
      </c>
      <c r="E17" s="34">
        <f t="shared" si="3"/>
        <v>-0.56751405268944655</v>
      </c>
      <c r="F17" s="34">
        <f t="shared" si="1"/>
        <v>0.32207219999999992</v>
      </c>
      <c r="H17" t="str">
        <f t="shared" si="2"/>
        <v>L</v>
      </c>
    </row>
    <row r="18" spans="1:8" x14ac:dyDescent="0.2">
      <c r="A18" t="s">
        <v>111</v>
      </c>
      <c r="B18">
        <v>-2.3010000000000002</v>
      </c>
      <c r="D18">
        <v>21</v>
      </c>
      <c r="E18" s="34">
        <f t="shared" si="3"/>
        <v>-0.50211936543301849</v>
      </c>
      <c r="F18" s="34">
        <f t="shared" si="1"/>
        <v>0.25212385714285718</v>
      </c>
      <c r="H18" t="str">
        <f t="shared" si="2"/>
        <v>L</v>
      </c>
    </row>
    <row r="20" spans="1:8" x14ac:dyDescent="0.2">
      <c r="A20" t="s">
        <v>112</v>
      </c>
      <c r="B20">
        <v>-1.208</v>
      </c>
      <c r="D20">
        <v>21</v>
      </c>
      <c r="E20" s="34">
        <f t="shared" si="3"/>
        <v>-0.26360721140507881</v>
      </c>
      <c r="F20" s="34">
        <f t="shared" si="1"/>
        <v>6.9488761904761914E-2</v>
      </c>
      <c r="H20" t="str">
        <f t="shared" si="2"/>
        <v>M</v>
      </c>
    </row>
    <row r="21" spans="1:8" x14ac:dyDescent="0.2">
      <c r="A21" t="s">
        <v>113</v>
      </c>
      <c r="B21">
        <v>-1.2769999999999999</v>
      </c>
      <c r="D21">
        <v>21</v>
      </c>
      <c r="E21" s="34">
        <f t="shared" si="3"/>
        <v>-0.27866424583136229</v>
      </c>
      <c r="F21" s="34">
        <f t="shared" si="1"/>
        <v>7.765376190476192E-2</v>
      </c>
      <c r="H21" t="str">
        <f t="shared" si="2"/>
        <v>M</v>
      </c>
    </row>
    <row r="22" spans="1:8" x14ac:dyDescent="0.2">
      <c r="A22" t="s">
        <v>114</v>
      </c>
      <c r="B22">
        <v>-0.69899999999999995</v>
      </c>
      <c r="D22">
        <v>22</v>
      </c>
      <c r="E22" s="34">
        <f t="shared" si="3"/>
        <v>-0.14902730073257167</v>
      </c>
      <c r="F22" s="34">
        <f t="shared" si="1"/>
        <v>2.2209136363636358E-2</v>
      </c>
      <c r="H22" t="str">
        <f t="shared" si="2"/>
        <v>S</v>
      </c>
    </row>
    <row r="23" spans="1:8" x14ac:dyDescent="0.2">
      <c r="A23" t="s">
        <v>115</v>
      </c>
      <c r="B23">
        <v>-2.8809999999999998</v>
      </c>
      <c r="D23">
        <v>20</v>
      </c>
      <c r="E23" s="34">
        <f t="shared" si="3"/>
        <v>-0.64421118431768931</v>
      </c>
      <c r="F23" s="34">
        <f t="shared" si="1"/>
        <v>0.41500804999999985</v>
      </c>
      <c r="H23" t="str">
        <f t="shared" si="2"/>
        <v>L</v>
      </c>
    </row>
    <row r="24" spans="1:8" x14ac:dyDescent="0.2">
      <c r="A24" t="s">
        <v>116</v>
      </c>
      <c r="B24">
        <v>-4.2039999999999997</v>
      </c>
      <c r="D24">
        <v>23</v>
      </c>
      <c r="E24" s="34">
        <f t="shared" si="3"/>
        <v>-0.87659459669594231</v>
      </c>
      <c r="F24" s="34">
        <f t="shared" si="1"/>
        <v>0.7684180869565217</v>
      </c>
      <c r="H24" t="str">
        <f t="shared" si="2"/>
        <v>L</v>
      </c>
    </row>
    <row r="25" spans="1:8" x14ac:dyDescent="0.2">
      <c r="A25" t="s">
        <v>117</v>
      </c>
      <c r="B25">
        <v>-2.3940000000000001</v>
      </c>
      <c r="D25">
        <v>21</v>
      </c>
      <c r="E25" s="34">
        <f t="shared" si="3"/>
        <v>-0.52241362922496581</v>
      </c>
      <c r="F25" s="34">
        <f t="shared" si="1"/>
        <v>0.27291600000000005</v>
      </c>
      <c r="H25" t="str">
        <f t="shared" si="2"/>
        <v>L</v>
      </c>
    </row>
    <row r="26" spans="1:8" x14ac:dyDescent="0.2">
      <c r="A26" t="s">
        <v>118</v>
      </c>
      <c r="B26">
        <v>-1.925</v>
      </c>
      <c r="D26">
        <v>23</v>
      </c>
      <c r="E26" s="34">
        <f t="shared" si="3"/>
        <v>-0.40139024705986898</v>
      </c>
      <c r="F26" s="34">
        <f t="shared" si="1"/>
        <v>0.16111413043478265</v>
      </c>
      <c r="H26" t="str">
        <f t="shared" si="2"/>
        <v>L</v>
      </c>
    </row>
    <row r="27" spans="1:8" x14ac:dyDescent="0.2">
      <c r="A27" t="s">
        <v>119</v>
      </c>
      <c r="B27">
        <v>-2.8180000000000001</v>
      </c>
      <c r="D27">
        <v>20</v>
      </c>
      <c r="E27" s="34">
        <f t="shared" si="3"/>
        <v>-0.63012395605944072</v>
      </c>
      <c r="F27" s="34">
        <f t="shared" si="1"/>
        <v>0.39705619999999997</v>
      </c>
      <c r="H27" t="str">
        <f t="shared" si="2"/>
        <v>L</v>
      </c>
    </row>
    <row r="28" spans="1:8" x14ac:dyDescent="0.2">
      <c r="A28" t="s">
        <v>120</v>
      </c>
      <c r="B28" s="40">
        <v>-1.73</v>
      </c>
      <c r="D28">
        <v>21</v>
      </c>
      <c r="E28" s="34">
        <f t="shared" si="3"/>
        <v>-0.37751695010826686</v>
      </c>
      <c r="F28" s="34">
        <f t="shared" si="1"/>
        <v>0.14251904761904766</v>
      </c>
      <c r="H28" t="str">
        <f t="shared" si="2"/>
        <v>L</v>
      </c>
    </row>
    <row r="30" spans="1:8" x14ac:dyDescent="0.2">
      <c r="A30" t="s">
        <v>121</v>
      </c>
      <c r="B30">
        <v>0.72799999999999998</v>
      </c>
      <c r="D30">
        <v>30</v>
      </c>
      <c r="E30" s="34">
        <f>B30/SQRT(D30)</f>
        <v>0.1329140072879203</v>
      </c>
      <c r="F30" s="34">
        <f t="shared" si="1"/>
        <v>1.766613333333333E-2</v>
      </c>
      <c r="H30" t="str">
        <f t="shared" si="2"/>
        <v>S</v>
      </c>
    </row>
    <row r="31" spans="1:8" x14ac:dyDescent="0.2">
      <c r="A31" t="s">
        <v>122</v>
      </c>
      <c r="B31">
        <v>0.77900000000000003</v>
      </c>
      <c r="D31">
        <v>36</v>
      </c>
      <c r="E31" s="34">
        <f t="shared" ref="E31:E44" si="4">B31/SQRT(D31)</f>
        <v>0.12983333333333333</v>
      </c>
      <c r="F31" s="34">
        <f t="shared" si="1"/>
        <v>1.6856694444444442E-2</v>
      </c>
      <c r="H31" t="str">
        <f t="shared" si="2"/>
        <v>S</v>
      </c>
    </row>
    <row r="32" spans="1:8" x14ac:dyDescent="0.2">
      <c r="A32" t="s">
        <v>123</v>
      </c>
      <c r="B32">
        <v>0.94099999999999995</v>
      </c>
      <c r="D32">
        <v>27</v>
      </c>
      <c r="E32" s="34">
        <f t="shared" si="4"/>
        <v>0.18109553443581261</v>
      </c>
      <c r="F32" s="34">
        <f t="shared" si="1"/>
        <v>3.2795592592592591E-2</v>
      </c>
      <c r="H32" t="str">
        <f t="shared" si="2"/>
        <v>S</v>
      </c>
    </row>
    <row r="33" spans="1:8" x14ac:dyDescent="0.2">
      <c r="A33" t="s">
        <v>124</v>
      </c>
      <c r="B33">
        <v>0.33700000000000002</v>
      </c>
      <c r="D33">
        <v>36</v>
      </c>
      <c r="E33" s="34">
        <f t="shared" si="4"/>
        <v>5.616666666666667E-2</v>
      </c>
      <c r="F33" s="34">
        <f t="shared" si="1"/>
        <v>3.1546944444444448E-3</v>
      </c>
      <c r="H33" t="str">
        <f t="shared" si="2"/>
        <v>N</v>
      </c>
    </row>
    <row r="34" spans="1:8" x14ac:dyDescent="0.2">
      <c r="A34" t="s">
        <v>125</v>
      </c>
      <c r="B34">
        <v>0.24299999999999999</v>
      </c>
      <c r="D34">
        <v>27</v>
      </c>
      <c r="E34" s="34">
        <f t="shared" si="4"/>
        <v>4.6765371804359683E-2</v>
      </c>
      <c r="F34" s="34">
        <f t="shared" si="1"/>
        <v>2.1869999999999997E-3</v>
      </c>
      <c r="H34" t="str">
        <f t="shared" si="2"/>
        <v>N</v>
      </c>
    </row>
    <row r="35" spans="1:8" x14ac:dyDescent="0.2">
      <c r="A35" t="s">
        <v>126</v>
      </c>
      <c r="B35">
        <v>0.82299999999999995</v>
      </c>
      <c r="D35">
        <v>36</v>
      </c>
      <c r="E35" s="34">
        <f t="shared" si="4"/>
        <v>0.13716666666666666</v>
      </c>
      <c r="F35" s="34">
        <f t="shared" si="1"/>
        <v>1.8814694444444443E-2</v>
      </c>
      <c r="H35" t="str">
        <f t="shared" si="2"/>
        <v>S</v>
      </c>
    </row>
    <row r="36" spans="1:8" x14ac:dyDescent="0.2">
      <c r="A36" t="s">
        <v>127</v>
      </c>
      <c r="B36">
        <v>0.60899999999999999</v>
      </c>
      <c r="D36">
        <v>27</v>
      </c>
      <c r="E36" s="34">
        <f t="shared" si="4"/>
        <v>0.11720210464549402</v>
      </c>
      <c r="F36" s="34">
        <f t="shared" si="1"/>
        <v>1.3736333333333331E-2</v>
      </c>
      <c r="H36" t="str">
        <f t="shared" si="2"/>
        <v>S</v>
      </c>
    </row>
    <row r="37" spans="1:8" x14ac:dyDescent="0.2">
      <c r="A37" t="s">
        <v>128</v>
      </c>
      <c r="B37">
        <v>0.151</v>
      </c>
      <c r="D37">
        <v>36</v>
      </c>
      <c r="E37" s="34">
        <f t="shared" si="4"/>
        <v>2.5166666666666667E-2</v>
      </c>
      <c r="F37" s="34">
        <f t="shared" si="1"/>
        <v>6.3336111111111113E-4</v>
      </c>
      <c r="H37" t="str">
        <f t="shared" si="2"/>
        <v>N</v>
      </c>
    </row>
    <row r="38" spans="1:8" x14ac:dyDescent="0.2">
      <c r="A38" t="s">
        <v>129</v>
      </c>
      <c r="B38">
        <v>7.3999999999999996E-2</v>
      </c>
      <c r="D38">
        <v>27</v>
      </c>
      <c r="E38" s="34">
        <f t="shared" si="4"/>
        <v>1.4241306640010767E-2</v>
      </c>
      <c r="F38" s="34">
        <f t="shared" si="1"/>
        <v>2.0281481481481477E-4</v>
      </c>
      <c r="H38" t="str">
        <f t="shared" si="2"/>
        <v>N</v>
      </c>
    </row>
    <row r="39" spans="1:8" x14ac:dyDescent="0.2">
      <c r="A39" t="s">
        <v>130</v>
      </c>
      <c r="B39">
        <v>0.75800000000000001</v>
      </c>
      <c r="D39">
        <v>33</v>
      </c>
      <c r="E39" s="34">
        <f t="shared" si="4"/>
        <v>0.13195086321441896</v>
      </c>
      <c r="F39" s="34">
        <f t="shared" si="1"/>
        <v>1.7411030303030303E-2</v>
      </c>
      <c r="H39" t="str">
        <f t="shared" si="2"/>
        <v>S</v>
      </c>
    </row>
    <row r="40" spans="1:8" x14ac:dyDescent="0.2">
      <c r="A40" t="s">
        <v>131</v>
      </c>
      <c r="B40">
        <v>-1.2709999999999999</v>
      </c>
      <c r="D40">
        <v>42</v>
      </c>
      <c r="E40" s="34">
        <f t="shared" si="4"/>
        <v>-0.19611955780181881</v>
      </c>
      <c r="F40" s="34">
        <f t="shared" si="1"/>
        <v>3.846288095238095E-2</v>
      </c>
      <c r="H40" t="str">
        <f t="shared" si="2"/>
        <v>S</v>
      </c>
    </row>
    <row r="41" spans="1:8" x14ac:dyDescent="0.2">
      <c r="A41" t="s">
        <v>132</v>
      </c>
      <c r="B41">
        <v>9.2999999999999999E-2</v>
      </c>
      <c r="D41">
        <v>33</v>
      </c>
      <c r="E41" s="34">
        <f t="shared" si="4"/>
        <v>1.61892220038799E-2</v>
      </c>
      <c r="F41" s="34">
        <f t="shared" si="1"/>
        <v>2.6209090909090908E-4</v>
      </c>
      <c r="H41" t="str">
        <f t="shared" si="2"/>
        <v>N</v>
      </c>
    </row>
    <row r="42" spans="1:8" x14ac:dyDescent="0.2">
      <c r="A42" t="s">
        <v>133</v>
      </c>
      <c r="B42">
        <v>0.34399999999999997</v>
      </c>
      <c r="D42">
        <v>33</v>
      </c>
      <c r="E42" s="34">
        <f t="shared" si="4"/>
        <v>5.988271364876005E-2</v>
      </c>
      <c r="F42" s="34">
        <f t="shared" si="1"/>
        <v>3.5859393939393931E-3</v>
      </c>
      <c r="H42" t="str">
        <f t="shared" si="2"/>
        <v>N</v>
      </c>
    </row>
    <row r="43" spans="1:8" x14ac:dyDescent="0.2">
      <c r="A43" t="s">
        <v>134</v>
      </c>
      <c r="B43">
        <v>0.161</v>
      </c>
      <c r="D43">
        <v>24</v>
      </c>
      <c r="E43" s="34">
        <f t="shared" si="4"/>
        <v>3.2863987382340976E-2</v>
      </c>
      <c r="F43" s="34">
        <f t="shared" si="1"/>
        <v>1.0800416666666669E-3</v>
      </c>
      <c r="H43" t="str">
        <f t="shared" si="2"/>
        <v>N</v>
      </c>
    </row>
    <row r="44" spans="1:8" x14ac:dyDescent="0.2">
      <c r="A44" t="s">
        <v>135</v>
      </c>
      <c r="B44">
        <v>0.97</v>
      </c>
      <c r="D44">
        <v>33</v>
      </c>
      <c r="E44" s="34">
        <f t="shared" si="4"/>
        <v>0.1688553262770269</v>
      </c>
      <c r="F44" s="34">
        <f t="shared" si="1"/>
        <v>2.8512121212121211E-2</v>
      </c>
      <c r="H44" t="str">
        <f t="shared" si="2"/>
        <v>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3141-5FF1-AA41-B9C2-697AC4D995CB}">
  <dimension ref="A1:F66"/>
  <sheetViews>
    <sheetView workbookViewId="0">
      <selection activeCell="F22" sqref="F22"/>
    </sheetView>
  </sheetViews>
  <sheetFormatPr baseColWidth="10" defaultRowHeight="15" x14ac:dyDescent="0.2"/>
  <cols>
    <col min="2" max="2" width="10.83203125" style="40"/>
  </cols>
  <sheetData>
    <row r="1" spans="1:6" x14ac:dyDescent="0.2">
      <c r="A1" s="35" t="s">
        <v>136</v>
      </c>
      <c r="B1" s="36"/>
      <c r="C1" s="35"/>
      <c r="D1" s="35"/>
      <c r="E1" s="35"/>
      <c r="F1" s="35"/>
    </row>
    <row r="2" spans="1:6" ht="16" x14ac:dyDescent="0.2">
      <c r="A2" s="37">
        <v>6.4390000000000001</v>
      </c>
      <c r="B2" s="38">
        <f>100-A2^2</f>
        <v>58.539279000000001</v>
      </c>
      <c r="D2">
        <v>30</v>
      </c>
      <c r="E2">
        <f>100-D2</f>
        <v>70</v>
      </c>
      <c r="F2">
        <f>100-E2</f>
        <v>30</v>
      </c>
    </row>
    <row r="3" spans="1:6" ht="16" x14ac:dyDescent="0.2">
      <c r="A3" s="37">
        <v>4.5549999999999997</v>
      </c>
      <c r="B3" s="38">
        <f t="shared" ref="B3:B31" si="0">100-A3^2</f>
        <v>79.251975000000002</v>
      </c>
    </row>
    <row r="4" spans="1:6" ht="16" x14ac:dyDescent="0.2">
      <c r="A4" s="37">
        <v>3.6669999999999998</v>
      </c>
      <c r="B4" s="38">
        <f t="shared" si="0"/>
        <v>86.553111000000001</v>
      </c>
    </row>
    <row r="5" spans="1:6" ht="16" x14ac:dyDescent="0.2">
      <c r="A5" s="37">
        <v>5.5650000000000004</v>
      </c>
      <c r="B5" s="38">
        <f t="shared" si="0"/>
        <v>69.030774999999991</v>
      </c>
    </row>
    <row r="6" spans="1:6" ht="16" x14ac:dyDescent="0.2">
      <c r="A6" s="37">
        <v>5.4139999999999997</v>
      </c>
      <c r="B6" s="38">
        <f t="shared" si="0"/>
        <v>70.688603999999998</v>
      </c>
    </row>
    <row r="7" spans="1:6" ht="16" x14ac:dyDescent="0.2">
      <c r="A7" s="37">
        <v>3.6819999999999999</v>
      </c>
      <c r="B7" s="38">
        <f t="shared" si="0"/>
        <v>86.442875999999998</v>
      </c>
    </row>
    <row r="8" spans="1:6" ht="16" x14ac:dyDescent="0.2">
      <c r="A8" s="39">
        <v>5.5110000000000001</v>
      </c>
      <c r="B8" s="38">
        <f t="shared" si="0"/>
        <v>69.628878999999998</v>
      </c>
    </row>
    <row r="9" spans="1:6" ht="16" x14ac:dyDescent="0.2">
      <c r="A9" s="39">
        <v>5.0289999999999999</v>
      </c>
      <c r="B9" s="38">
        <f t="shared" si="0"/>
        <v>74.709159</v>
      </c>
    </row>
    <row r="10" spans="1:6" ht="16" x14ac:dyDescent="0.2">
      <c r="A10" s="39">
        <v>4.766</v>
      </c>
      <c r="B10" s="38">
        <f t="shared" si="0"/>
        <v>77.285244000000006</v>
      </c>
    </row>
    <row r="11" spans="1:6" ht="16" x14ac:dyDescent="0.2">
      <c r="A11" s="39">
        <v>4.7080000000000002</v>
      </c>
      <c r="B11" s="38">
        <f t="shared" si="0"/>
        <v>77.834735999999992</v>
      </c>
    </row>
    <row r="12" spans="1:6" ht="16" x14ac:dyDescent="0.2">
      <c r="A12" s="39">
        <v>4.6619999999999999</v>
      </c>
      <c r="B12" s="38">
        <f t="shared" si="0"/>
        <v>78.265755999999996</v>
      </c>
    </row>
    <row r="13" spans="1:6" ht="16" x14ac:dyDescent="0.2">
      <c r="A13" s="37">
        <v>4.6449999999999996</v>
      </c>
      <c r="B13" s="38">
        <f t="shared" si="0"/>
        <v>78.423974999999999</v>
      </c>
    </row>
    <row r="14" spans="1:6" ht="16" x14ac:dyDescent="0.2">
      <c r="A14" s="37">
        <v>7.5860000000000003</v>
      </c>
      <c r="B14" s="38">
        <f t="shared" si="0"/>
        <v>42.452603999999994</v>
      </c>
    </row>
    <row r="15" spans="1:6" ht="16" x14ac:dyDescent="0.2">
      <c r="A15" s="37">
        <v>6.851</v>
      </c>
      <c r="B15" s="38">
        <f t="shared" si="0"/>
        <v>53.063799000000003</v>
      </c>
    </row>
    <row r="16" spans="1:6" ht="16" x14ac:dyDescent="0.2">
      <c r="A16" s="37">
        <v>4.8780000000000001</v>
      </c>
      <c r="B16" s="38">
        <f t="shared" si="0"/>
        <v>76.205116000000004</v>
      </c>
    </row>
    <row r="17" spans="1:2" ht="16" x14ac:dyDescent="0.2">
      <c r="A17" s="37">
        <v>5.05</v>
      </c>
      <c r="B17" s="38">
        <f t="shared" si="0"/>
        <v>74.497500000000002</v>
      </c>
    </row>
    <row r="18" spans="1:2" ht="16" x14ac:dyDescent="0.2">
      <c r="A18" s="37">
        <v>4.4820000000000002</v>
      </c>
      <c r="B18" s="38">
        <f t="shared" si="0"/>
        <v>79.911676</v>
      </c>
    </row>
    <row r="19" spans="1:2" ht="16" x14ac:dyDescent="0.2">
      <c r="A19" s="37">
        <v>4.1319999999999997</v>
      </c>
      <c r="B19" s="38">
        <f t="shared" si="0"/>
        <v>82.926576000000011</v>
      </c>
    </row>
    <row r="20" spans="1:2" ht="16" x14ac:dyDescent="0.2">
      <c r="A20" s="37">
        <v>4.9080000000000004</v>
      </c>
      <c r="B20" s="38">
        <f t="shared" si="0"/>
        <v>75.911535999999998</v>
      </c>
    </row>
    <row r="21" spans="1:2" ht="16" x14ac:dyDescent="0.2">
      <c r="A21" s="37">
        <v>4.0590000000000002</v>
      </c>
      <c r="B21" s="38">
        <f t="shared" si="0"/>
        <v>83.524518999999998</v>
      </c>
    </row>
    <row r="22" spans="1:2" ht="16" x14ac:dyDescent="0.2">
      <c r="A22" s="37">
        <v>2.0329999999999999</v>
      </c>
      <c r="B22" s="38">
        <f t="shared" si="0"/>
        <v>95.866911000000002</v>
      </c>
    </row>
    <row r="23" spans="1:2" ht="16" x14ac:dyDescent="0.2">
      <c r="A23" s="37">
        <v>7.5860000000000003</v>
      </c>
      <c r="B23" s="38">
        <f t="shared" si="0"/>
        <v>42.452603999999994</v>
      </c>
    </row>
    <row r="24" spans="1:2" ht="16" x14ac:dyDescent="0.2">
      <c r="A24" s="37">
        <v>5.05</v>
      </c>
      <c r="B24" s="38">
        <f t="shared" si="0"/>
        <v>74.497500000000002</v>
      </c>
    </row>
    <row r="25" spans="1:2" ht="16" x14ac:dyDescent="0.2">
      <c r="A25" s="37">
        <v>4.0590000000000002</v>
      </c>
      <c r="B25" s="38">
        <f t="shared" si="0"/>
        <v>83.524518999999998</v>
      </c>
    </row>
    <row r="26" spans="1:2" ht="16" x14ac:dyDescent="0.2">
      <c r="A26" s="37">
        <v>6.851</v>
      </c>
      <c r="B26" s="38">
        <f t="shared" si="0"/>
        <v>53.063799000000003</v>
      </c>
    </row>
    <row r="27" spans="1:2" ht="16" x14ac:dyDescent="0.2">
      <c r="A27" s="37">
        <v>4.9080000000000004</v>
      </c>
      <c r="B27" s="38">
        <f t="shared" si="0"/>
        <v>75.911535999999998</v>
      </c>
    </row>
    <row r="28" spans="1:2" ht="16" x14ac:dyDescent="0.2">
      <c r="A28" s="37">
        <v>4.4820000000000002</v>
      </c>
      <c r="B28" s="38">
        <f t="shared" si="0"/>
        <v>79.911676</v>
      </c>
    </row>
    <row r="29" spans="1:2" ht="16" x14ac:dyDescent="0.2">
      <c r="A29" s="37">
        <v>4.8780000000000001</v>
      </c>
      <c r="B29" s="38">
        <f t="shared" si="0"/>
        <v>76.205116000000004</v>
      </c>
    </row>
    <row r="30" spans="1:2" ht="16" x14ac:dyDescent="0.2">
      <c r="A30" s="37">
        <v>4.1319999999999997</v>
      </c>
      <c r="B30" s="38">
        <f t="shared" si="0"/>
        <v>82.926576000000011</v>
      </c>
    </row>
    <row r="31" spans="1:2" ht="16" x14ac:dyDescent="0.2">
      <c r="A31" s="37">
        <v>2.0329999999999999</v>
      </c>
      <c r="B31" s="38">
        <f t="shared" si="0"/>
        <v>95.866911000000002</v>
      </c>
    </row>
    <row r="37" spans="2:2" ht="16" x14ac:dyDescent="0.2">
      <c r="B37" s="41"/>
    </row>
    <row r="38" spans="2:2" ht="16" x14ac:dyDescent="0.2">
      <c r="B38" s="41"/>
    </row>
    <row r="39" spans="2:2" ht="16" x14ac:dyDescent="0.2">
      <c r="B39" s="41"/>
    </row>
    <row r="40" spans="2:2" ht="16" x14ac:dyDescent="0.2">
      <c r="B40" s="41"/>
    </row>
    <row r="41" spans="2:2" ht="16" x14ac:dyDescent="0.2">
      <c r="B41" s="41"/>
    </row>
    <row r="42" spans="2:2" ht="16" x14ac:dyDescent="0.2">
      <c r="B42" s="41"/>
    </row>
    <row r="43" spans="2:2" ht="16" x14ac:dyDescent="0.2">
      <c r="B43" s="41"/>
    </row>
    <row r="44" spans="2:2" ht="16" x14ac:dyDescent="0.2">
      <c r="B44" s="41"/>
    </row>
    <row r="45" spans="2:2" ht="16" x14ac:dyDescent="0.2">
      <c r="B45" s="41"/>
    </row>
    <row r="46" spans="2:2" ht="16" x14ac:dyDescent="0.2">
      <c r="B46" s="41"/>
    </row>
    <row r="47" spans="2:2" ht="16" x14ac:dyDescent="0.2">
      <c r="B47" s="41"/>
    </row>
    <row r="48" spans="2:2" ht="16" x14ac:dyDescent="0.2">
      <c r="B48" s="41"/>
    </row>
    <row r="49" spans="2:2" ht="16" x14ac:dyDescent="0.2">
      <c r="B49" s="41"/>
    </row>
    <row r="50" spans="2:2" ht="16" x14ac:dyDescent="0.2">
      <c r="B50" s="41"/>
    </row>
    <row r="51" spans="2:2" ht="16" x14ac:dyDescent="0.2">
      <c r="B51" s="41"/>
    </row>
    <row r="52" spans="2:2" ht="16" x14ac:dyDescent="0.2">
      <c r="B52" s="41"/>
    </row>
    <row r="53" spans="2:2" ht="16" x14ac:dyDescent="0.2">
      <c r="B53" s="41"/>
    </row>
    <row r="54" spans="2:2" ht="16" x14ac:dyDescent="0.2">
      <c r="B54" s="41"/>
    </row>
    <row r="55" spans="2:2" ht="16" x14ac:dyDescent="0.2">
      <c r="B55" s="41"/>
    </row>
    <row r="56" spans="2:2" ht="16" x14ac:dyDescent="0.2">
      <c r="B56" s="41"/>
    </row>
    <row r="57" spans="2:2" ht="16" x14ac:dyDescent="0.2">
      <c r="B57" s="41"/>
    </row>
    <row r="58" spans="2:2" ht="16" x14ac:dyDescent="0.2">
      <c r="B58" s="41"/>
    </row>
    <row r="59" spans="2:2" ht="16" x14ac:dyDescent="0.2">
      <c r="B59" s="41"/>
    </row>
    <row r="60" spans="2:2" ht="16" x14ac:dyDescent="0.2">
      <c r="B60" s="41"/>
    </row>
    <row r="61" spans="2:2" ht="16" x14ac:dyDescent="0.2">
      <c r="B61" s="41"/>
    </row>
    <row r="62" spans="2:2" ht="16" x14ac:dyDescent="0.2">
      <c r="B62" s="41"/>
    </row>
    <row r="63" spans="2:2" ht="16" x14ac:dyDescent="0.2">
      <c r="B63" s="41"/>
    </row>
    <row r="64" spans="2:2" ht="16" x14ac:dyDescent="0.2">
      <c r="B64" s="41"/>
    </row>
    <row r="65" spans="2:2" ht="16" x14ac:dyDescent="0.2">
      <c r="B65" s="41"/>
    </row>
    <row r="66" spans="2:2" ht="16" x14ac:dyDescent="0.2">
      <c r="B66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Subject data</vt:lpstr>
      <vt:lpstr>Observable faults</vt:lpstr>
      <vt:lpstr>Effect size</vt:lpstr>
      <vt:lpstr>Transf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Babatunde</dc:creator>
  <cp:lastModifiedBy>Usuario de Microsoft Office</cp:lastModifiedBy>
  <dcterms:created xsi:type="dcterms:W3CDTF">2009-03-04T21:39:00Z</dcterms:created>
  <dcterms:modified xsi:type="dcterms:W3CDTF">2019-10-25T15:18:57Z</dcterms:modified>
</cp:coreProperties>
</file>