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ty/ownCloud/Doctorado/ExperimentosTesting/UPV05/"/>
    </mc:Choice>
  </mc:AlternateContent>
  <xr:revisionPtr revIDLastSave="0" documentId="13_ncr:1_{7FFF4A14-5C25-EB47-97E1-F03447FF791A}" xr6:coauthVersionLast="45" xr6:coauthVersionMax="45" xr10:uidLastSave="{00000000-0000-0000-0000-000000000000}"/>
  <bookViews>
    <workbookView xWindow="-28800" yWindow="460" windowWidth="32000" windowHeight="17540" activeTab="4" xr2:uid="{00000000-000D-0000-FFFF-FFFF00000000}"/>
  </bookViews>
  <sheets>
    <sheet name="Subject data" sheetId="1" r:id="rId1"/>
    <sheet name="Observable faults" sheetId="2" r:id="rId2"/>
    <sheet name="Effect Size" sheetId="3" r:id="rId3"/>
    <sheet name="Transf" sheetId="4" r:id="rId4"/>
    <sheet name="Relacionadas" sheetId="5" r:id="rId5"/>
  </sheets>
  <definedNames>
    <definedName name="_xlnm._FilterDatabase" localSheetId="1" hidden="1">'Observable faults'!$A$1:$AJ$63</definedName>
    <definedName name="_xlnm._FilterDatabase" localSheetId="0" hidden="1">'Subject data'!$A$1:$R$65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3" l="1"/>
  <c r="E10" i="3"/>
  <c r="E11" i="3"/>
  <c r="E12" i="3"/>
  <c r="E13" i="3"/>
  <c r="E15" i="3"/>
  <c r="E16" i="3"/>
  <c r="E17" i="3"/>
  <c r="E8" i="3"/>
  <c r="AI3" i="2" l="1"/>
  <c r="AJ3" i="2" s="1"/>
  <c r="AI4" i="2"/>
  <c r="AJ4" i="2" s="1"/>
  <c r="AI5" i="2"/>
  <c r="AJ5" i="2" s="1"/>
  <c r="AI6" i="2"/>
  <c r="AJ6" i="2" s="1"/>
  <c r="AI7" i="2"/>
  <c r="AJ7" i="2" s="1"/>
  <c r="AI8" i="2"/>
  <c r="AI9" i="2"/>
  <c r="AI10" i="2"/>
  <c r="AI11" i="2"/>
  <c r="AJ11" i="2" s="1"/>
  <c r="AI12" i="2"/>
  <c r="AI13" i="2"/>
  <c r="AJ13" i="2" s="1"/>
  <c r="AI14" i="2"/>
  <c r="AI15" i="2"/>
  <c r="AI16" i="2"/>
  <c r="AI17" i="2"/>
  <c r="AI18" i="2"/>
  <c r="AI19" i="2"/>
  <c r="AJ19" i="2" s="1"/>
  <c r="AI20" i="2"/>
  <c r="AI21" i="2"/>
  <c r="AI22" i="2"/>
  <c r="AJ22" i="2" s="1"/>
  <c r="AI23" i="2"/>
  <c r="AJ23" i="2" s="1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J47" i="2" s="1"/>
  <c r="AI48" i="2"/>
  <c r="AI49" i="2"/>
  <c r="AI50" i="2"/>
  <c r="AJ50" i="2" s="1"/>
  <c r="AI51" i="2"/>
  <c r="AJ51" i="2" s="1"/>
  <c r="AI52" i="2"/>
  <c r="AI53" i="2"/>
  <c r="AI54" i="2"/>
  <c r="AI55" i="2"/>
  <c r="AI56" i="2"/>
  <c r="AJ56" i="2" s="1"/>
  <c r="AI57" i="2"/>
  <c r="AI58" i="2"/>
  <c r="AI59" i="2"/>
  <c r="AI60" i="2"/>
  <c r="AI61" i="2"/>
  <c r="AI62" i="2"/>
  <c r="AI63" i="2"/>
  <c r="AI2" i="2"/>
  <c r="AJ2" i="2" s="1"/>
  <c r="AJ10" i="2" l="1"/>
  <c r="AJ34" i="2"/>
  <c r="AJ33" i="2"/>
  <c r="AJ12" i="2"/>
  <c r="AJ18" i="2"/>
  <c r="AJ46" i="2"/>
  <c r="AJ32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2" i="4"/>
  <c r="F17" i="3" l="1"/>
  <c r="F16" i="3"/>
  <c r="F15" i="3"/>
  <c r="F13" i="3"/>
  <c r="F12" i="3"/>
  <c r="F11" i="3"/>
  <c r="F10" i="3"/>
  <c r="F9" i="3"/>
  <c r="F8" i="3"/>
  <c r="E6" i="3"/>
  <c r="F6" i="3" s="1"/>
  <c r="E5" i="3"/>
  <c r="F5" i="3" s="1"/>
  <c r="E4" i="3"/>
  <c r="F4" i="3" s="1"/>
  <c r="E2" i="3"/>
  <c r="F2" i="3" s="1"/>
  <c r="AB3" i="2" l="1"/>
  <c r="AB4" i="2"/>
  <c r="AB5" i="2"/>
  <c r="AB7" i="2"/>
  <c r="AB6" i="2"/>
  <c r="AB8" i="2"/>
  <c r="AB9" i="2"/>
  <c r="AB11" i="2"/>
  <c r="AB10" i="2"/>
  <c r="AB13" i="2"/>
  <c r="AB12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9" i="2"/>
  <c r="AB28" i="2"/>
  <c r="AB31" i="2"/>
  <c r="AB30" i="2"/>
  <c r="AB32" i="2"/>
  <c r="AB34" i="2"/>
  <c r="AB33" i="2"/>
  <c r="AB36" i="2"/>
  <c r="AB35" i="2"/>
  <c r="AB38" i="2"/>
  <c r="AB37" i="2"/>
  <c r="AB40" i="2"/>
  <c r="AB39" i="2"/>
  <c r="AB41" i="2"/>
  <c r="AB43" i="2"/>
  <c r="AB42" i="2"/>
  <c r="AB44" i="2"/>
  <c r="AB45" i="2"/>
  <c r="AB46" i="2"/>
  <c r="AB47" i="2"/>
  <c r="AB48" i="2"/>
  <c r="AB49" i="2"/>
  <c r="AB51" i="2"/>
  <c r="AB50" i="2"/>
  <c r="AB53" i="2"/>
  <c r="AB52" i="2"/>
  <c r="AB54" i="2"/>
  <c r="AB55" i="2"/>
  <c r="AB56" i="2"/>
  <c r="AB57" i="2"/>
  <c r="AB59" i="2"/>
  <c r="AB58" i="2"/>
  <c r="AB60" i="2"/>
  <c r="AB61" i="2"/>
  <c r="AB63" i="2"/>
  <c r="AB62" i="2"/>
  <c r="AA3" i="2"/>
  <c r="AA4" i="2"/>
  <c r="AD4" i="2" s="1"/>
  <c r="AE4" i="2" s="1"/>
  <c r="AA5" i="2"/>
  <c r="AA7" i="2"/>
  <c r="AA6" i="2"/>
  <c r="AD6" i="2" s="1"/>
  <c r="AE6" i="2" s="1"/>
  <c r="AA8" i="2"/>
  <c r="AA9" i="2"/>
  <c r="AA11" i="2"/>
  <c r="AA10" i="2"/>
  <c r="AD10" i="2" s="1"/>
  <c r="AE10" i="2" s="1"/>
  <c r="AA13" i="2"/>
  <c r="AA12" i="2"/>
  <c r="AD12" i="2" s="1"/>
  <c r="AE12" i="2" s="1"/>
  <c r="AA14" i="2"/>
  <c r="AA15" i="2"/>
  <c r="AA16" i="2"/>
  <c r="AD16" i="2" s="1"/>
  <c r="AE16" i="2" s="1"/>
  <c r="AA17" i="2"/>
  <c r="AA18" i="2"/>
  <c r="AD18" i="2" s="1"/>
  <c r="AE18" i="2" s="1"/>
  <c r="AA19" i="2"/>
  <c r="AA20" i="2"/>
  <c r="AE20" i="2" s="1"/>
  <c r="AA21" i="2"/>
  <c r="AA22" i="2"/>
  <c r="AD22" i="2" s="1"/>
  <c r="AE22" i="2" s="1"/>
  <c r="AA23" i="2"/>
  <c r="AA24" i="2"/>
  <c r="AE24" i="2" s="1"/>
  <c r="AA25" i="2"/>
  <c r="AA26" i="2"/>
  <c r="AA27" i="2"/>
  <c r="AA29" i="2"/>
  <c r="AA28" i="2"/>
  <c r="AE28" i="2" s="1"/>
  <c r="AA31" i="2"/>
  <c r="AA30" i="2"/>
  <c r="AD30" i="2" s="1"/>
  <c r="AE30" i="2" s="1"/>
  <c r="AA32" i="2"/>
  <c r="AA34" i="2"/>
  <c r="AA33" i="2"/>
  <c r="AD33" i="2" s="1"/>
  <c r="AE33" i="2" s="1"/>
  <c r="AA36" i="2"/>
  <c r="AA35" i="2"/>
  <c r="AE35" i="2" s="1"/>
  <c r="AA38" i="2"/>
  <c r="AA37" i="2"/>
  <c r="AD37" i="2" s="1"/>
  <c r="AE37" i="2" s="1"/>
  <c r="AA40" i="2"/>
  <c r="AA39" i="2"/>
  <c r="AE39" i="2" s="1"/>
  <c r="AA41" i="2"/>
  <c r="AD41" i="2" s="1"/>
  <c r="AE41" i="2" s="1"/>
  <c r="AA43" i="2"/>
  <c r="AA42" i="2"/>
  <c r="AD42" i="2" s="1"/>
  <c r="AE42" i="2" s="1"/>
  <c r="AA44" i="2"/>
  <c r="AD44" i="2" s="1"/>
  <c r="AE44" i="2" s="1"/>
  <c r="AA45" i="2"/>
  <c r="AA46" i="2"/>
  <c r="AD46" i="2" s="1"/>
  <c r="AE46" i="2" s="1"/>
  <c r="AA47" i="2"/>
  <c r="AA48" i="2"/>
  <c r="AD48" i="2" s="1"/>
  <c r="AE48" i="2" s="1"/>
  <c r="AA49" i="2"/>
  <c r="AA51" i="2"/>
  <c r="AA50" i="2"/>
  <c r="AD50" i="2" s="1"/>
  <c r="AE50" i="2" s="1"/>
  <c r="AA53" i="2"/>
  <c r="AA52" i="2"/>
  <c r="AE52" i="2" s="1"/>
  <c r="AA54" i="2"/>
  <c r="AD54" i="2" s="1"/>
  <c r="AE54" i="2" s="1"/>
  <c r="AA55" i="2"/>
  <c r="AA56" i="2"/>
  <c r="AD56" i="2" s="1"/>
  <c r="AE56" i="2" s="1"/>
  <c r="AA57" i="2"/>
  <c r="AE57" i="2" s="1"/>
  <c r="AA59" i="2"/>
  <c r="AA58" i="2"/>
  <c r="AD58" i="2" s="1"/>
  <c r="AE58" i="2" s="1"/>
  <c r="AA60" i="2"/>
  <c r="AD60" i="2" s="1"/>
  <c r="AE60" i="2" s="1"/>
  <c r="AA61" i="2"/>
  <c r="AA63" i="2"/>
  <c r="AA62" i="2"/>
  <c r="AB2" i="2"/>
  <c r="AA2" i="2"/>
  <c r="AD38" i="2" l="1"/>
  <c r="AE38" i="2" s="1"/>
  <c r="AD34" i="2"/>
  <c r="AE34" i="2" s="1"/>
  <c r="AD61" i="2"/>
  <c r="AE61" i="2" s="1"/>
  <c r="AD49" i="2"/>
  <c r="AE49" i="2" s="1"/>
  <c r="AD25" i="2"/>
  <c r="AE25" i="2" s="1"/>
  <c r="AD21" i="2"/>
  <c r="AE21" i="2" s="1"/>
  <c r="AD17" i="2"/>
  <c r="AE17" i="2" s="1"/>
  <c r="AD9" i="2"/>
  <c r="AE9" i="2" s="1"/>
  <c r="AD5" i="2"/>
  <c r="AE5" i="2" s="1"/>
  <c r="AD45" i="2"/>
  <c r="AE45" i="2" s="1"/>
  <c r="AD53" i="2"/>
  <c r="AE53" i="2" s="1"/>
  <c r="AD13" i="2"/>
  <c r="AE13" i="2" s="1"/>
  <c r="AD29" i="2"/>
  <c r="AE29" i="2" s="1"/>
  <c r="AE62" i="2"/>
  <c r="AD40" i="2"/>
  <c r="AE40" i="2" s="1"/>
  <c r="AD36" i="2"/>
  <c r="AE36" i="2" s="1"/>
  <c r="AE32" i="2"/>
  <c r="AE8" i="2"/>
  <c r="AD2" i="2"/>
  <c r="AE2" i="2" s="1"/>
  <c r="AD55" i="2"/>
  <c r="AE55" i="2" s="1"/>
  <c r="AD47" i="2"/>
  <c r="AE47" i="2" s="1"/>
  <c r="AD27" i="2"/>
  <c r="AE27" i="2" s="1"/>
  <c r="AD23" i="2"/>
  <c r="AE23" i="2" s="1"/>
  <c r="AD19" i="2"/>
  <c r="AE19" i="2" s="1"/>
  <c r="AD15" i="2"/>
  <c r="AE15" i="2" s="1"/>
  <c r="AD3" i="2"/>
  <c r="AE3" i="2" s="1"/>
  <c r="AD63" i="2"/>
  <c r="AE63" i="2" s="1"/>
  <c r="AD59" i="2"/>
  <c r="AE59" i="2" s="1"/>
  <c r="AD51" i="2"/>
  <c r="AE51" i="2" s="1"/>
  <c r="AD43" i="2"/>
  <c r="AE43" i="2" s="1"/>
  <c r="AD31" i="2"/>
  <c r="AE31" i="2" s="1"/>
  <c r="AE26" i="2"/>
  <c r="AE14" i="2"/>
  <c r="AD11" i="2"/>
  <c r="AE11" i="2" s="1"/>
  <c r="AD7" i="2"/>
  <c r="AE7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  <c r="A60" i="2"/>
  <c r="A61" i="2"/>
  <c r="A63" i="2"/>
  <c r="A62" i="2"/>
  <c r="A58" i="2"/>
  <c r="A34" i="2"/>
  <c r="A33" i="2"/>
  <c r="A36" i="2"/>
  <c r="A35" i="2"/>
  <c r="A38" i="2"/>
  <c r="A37" i="2"/>
  <c r="A40" i="2"/>
  <c r="A39" i="2"/>
  <c r="A41" i="2"/>
  <c r="A43" i="2"/>
  <c r="A42" i="2"/>
  <c r="A44" i="2"/>
  <c r="A45" i="2"/>
  <c r="A46" i="2"/>
  <c r="A47" i="2"/>
  <c r="A48" i="2"/>
  <c r="A49" i="2"/>
  <c r="A51" i="2"/>
  <c r="A50" i="2"/>
  <c r="A53" i="2"/>
  <c r="A52" i="2"/>
  <c r="A54" i="2"/>
  <c r="A55" i="2"/>
  <c r="A56" i="2"/>
  <c r="A57" i="2"/>
  <c r="A59" i="2"/>
  <c r="A32" i="2"/>
  <c r="A3" i="2"/>
  <c r="A4" i="2"/>
  <c r="A5" i="2"/>
  <c r="A7" i="2"/>
  <c r="A6" i="2"/>
  <c r="A8" i="2"/>
  <c r="A9" i="2"/>
  <c r="A11" i="2"/>
  <c r="A10" i="2"/>
  <c r="A13" i="2"/>
  <c r="A12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9" i="2"/>
  <c r="A28" i="2"/>
  <c r="A31" i="2"/>
  <c r="A30" i="2"/>
  <c r="A2" i="2"/>
  <c r="B3" i="2" l="1"/>
  <c r="B4" i="2"/>
  <c r="B5" i="2"/>
  <c r="B7" i="2"/>
  <c r="B6" i="2"/>
  <c r="B8" i="2"/>
  <c r="B9" i="2"/>
  <c r="B11" i="2"/>
  <c r="B10" i="2"/>
  <c r="B13" i="2"/>
  <c r="B1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9" i="2"/>
  <c r="B28" i="2"/>
  <c r="B31" i="2"/>
  <c r="B30" i="2"/>
  <c r="B32" i="2"/>
  <c r="B34" i="2"/>
  <c r="B33" i="2"/>
  <c r="B36" i="2"/>
  <c r="B35" i="2"/>
  <c r="B38" i="2"/>
  <c r="B37" i="2"/>
  <c r="B40" i="2"/>
  <c r="B39" i="2"/>
  <c r="B41" i="2"/>
  <c r="B43" i="2"/>
  <c r="B42" i="2"/>
  <c r="B44" i="2"/>
  <c r="B45" i="2"/>
  <c r="B46" i="2"/>
  <c r="B47" i="2"/>
  <c r="B48" i="2"/>
  <c r="B49" i="2"/>
  <c r="B51" i="2"/>
  <c r="B50" i="2"/>
  <c r="B53" i="2"/>
  <c r="B52" i="2"/>
  <c r="B54" i="2"/>
  <c r="B55" i="2"/>
  <c r="B56" i="2"/>
  <c r="B57" i="2"/>
  <c r="B59" i="2"/>
  <c r="B58" i="2"/>
  <c r="B60" i="2"/>
  <c r="B61" i="2"/>
  <c r="B63" i="2"/>
  <c r="B62" i="2"/>
  <c r="B2" i="2"/>
  <c r="I33" i="2"/>
  <c r="J33" i="2"/>
  <c r="K33" i="2"/>
  <c r="L33" i="2"/>
  <c r="M33" i="2"/>
  <c r="N33" i="2"/>
  <c r="I42" i="2"/>
  <c r="J42" i="2"/>
  <c r="K42" i="2"/>
  <c r="L42" i="2"/>
  <c r="M42" i="2"/>
  <c r="N42" i="2"/>
  <c r="I50" i="2"/>
  <c r="J50" i="2"/>
  <c r="K50" i="2"/>
  <c r="L50" i="2"/>
  <c r="M50" i="2"/>
  <c r="N50" i="2"/>
  <c r="I56" i="2"/>
  <c r="J56" i="2"/>
  <c r="K56" i="2"/>
  <c r="L56" i="2"/>
  <c r="M56" i="2"/>
  <c r="N56" i="2"/>
  <c r="I58" i="2"/>
  <c r="J58" i="2"/>
  <c r="K58" i="2"/>
  <c r="L58" i="2"/>
  <c r="M58" i="2"/>
  <c r="N58" i="2"/>
  <c r="I2" i="2"/>
  <c r="J2" i="2"/>
  <c r="K2" i="2"/>
  <c r="L2" i="2"/>
  <c r="M2" i="2"/>
  <c r="N2" i="2"/>
  <c r="I16" i="2"/>
  <c r="J16" i="2"/>
  <c r="K16" i="2"/>
  <c r="L16" i="2"/>
  <c r="M16" i="2"/>
  <c r="N16" i="2"/>
  <c r="I22" i="2"/>
  <c r="J22" i="2"/>
  <c r="K22" i="2"/>
  <c r="L22" i="2"/>
  <c r="M22" i="2"/>
  <c r="N22" i="2"/>
  <c r="I41" i="2"/>
  <c r="J41" i="2"/>
  <c r="K41" i="2"/>
  <c r="L41" i="2"/>
  <c r="M41" i="2"/>
  <c r="N41" i="2"/>
  <c r="I46" i="2"/>
  <c r="J46" i="2"/>
  <c r="K46" i="2"/>
  <c r="L46" i="2"/>
  <c r="M46" i="2"/>
  <c r="N46" i="2"/>
  <c r="I48" i="2"/>
  <c r="J48" i="2"/>
  <c r="K48" i="2"/>
  <c r="L48" i="2"/>
  <c r="M48" i="2"/>
  <c r="N48" i="2"/>
  <c r="H6" i="2"/>
  <c r="I6" i="2"/>
  <c r="J6" i="2"/>
  <c r="K6" i="2"/>
  <c r="L6" i="2"/>
  <c r="M6" i="2"/>
  <c r="N6" i="2"/>
  <c r="H10" i="2"/>
  <c r="I10" i="2"/>
  <c r="J10" i="2"/>
  <c r="K10" i="2"/>
  <c r="L10" i="2"/>
  <c r="M10" i="2"/>
  <c r="N10" i="2"/>
  <c r="H12" i="2"/>
  <c r="I12" i="2"/>
  <c r="J12" i="2"/>
  <c r="K12" i="2"/>
  <c r="L12" i="2"/>
  <c r="M12" i="2"/>
  <c r="N12" i="2"/>
  <c r="H30" i="2"/>
  <c r="I30" i="2"/>
  <c r="J30" i="2"/>
  <c r="K30" i="2"/>
  <c r="L30" i="2"/>
  <c r="M30" i="2"/>
  <c r="N30" i="2"/>
  <c r="H37" i="2"/>
  <c r="I37" i="2"/>
  <c r="J37" i="2"/>
  <c r="K37" i="2"/>
  <c r="L37" i="2"/>
  <c r="M37" i="2"/>
  <c r="N37" i="2"/>
  <c r="H4" i="2"/>
  <c r="I4" i="2"/>
  <c r="J4" i="2"/>
  <c r="K4" i="2"/>
  <c r="L4" i="2"/>
  <c r="M4" i="2"/>
  <c r="N4" i="2"/>
  <c r="H18" i="2"/>
  <c r="I18" i="2"/>
  <c r="J18" i="2"/>
  <c r="K18" i="2"/>
  <c r="L18" i="2"/>
  <c r="M18" i="2"/>
  <c r="N18" i="2"/>
  <c r="H44" i="2"/>
  <c r="I44" i="2"/>
  <c r="J44" i="2"/>
  <c r="K44" i="2"/>
  <c r="L44" i="2"/>
  <c r="M44" i="2"/>
  <c r="N44" i="2"/>
  <c r="H54" i="2"/>
  <c r="I54" i="2"/>
  <c r="J54" i="2"/>
  <c r="K54" i="2"/>
  <c r="L54" i="2"/>
  <c r="M54" i="2"/>
  <c r="N54" i="2"/>
  <c r="H60" i="2"/>
  <c r="I60" i="2"/>
  <c r="J60" i="2"/>
  <c r="K60" i="2"/>
  <c r="L60" i="2"/>
  <c r="M60" i="2"/>
  <c r="N60" i="2"/>
  <c r="N63" i="2"/>
  <c r="M63" i="2"/>
  <c r="L63" i="2"/>
  <c r="K63" i="2"/>
  <c r="J63" i="2"/>
  <c r="I63" i="2"/>
  <c r="H63" i="2"/>
  <c r="N62" i="2"/>
  <c r="M62" i="2"/>
  <c r="L62" i="2"/>
  <c r="K62" i="2"/>
  <c r="J62" i="2"/>
  <c r="I62" i="2"/>
  <c r="H62" i="2"/>
  <c r="N61" i="2"/>
  <c r="M61" i="2"/>
  <c r="L61" i="2"/>
  <c r="K61" i="2"/>
  <c r="J61" i="2"/>
  <c r="I61" i="2"/>
  <c r="H61" i="2"/>
  <c r="N59" i="2"/>
  <c r="M59" i="2"/>
  <c r="L59" i="2"/>
  <c r="K59" i="2"/>
  <c r="J59" i="2"/>
  <c r="I59" i="2"/>
  <c r="H59" i="2"/>
  <c r="N57" i="2"/>
  <c r="M57" i="2"/>
  <c r="L57" i="2"/>
  <c r="K57" i="2"/>
  <c r="J57" i="2"/>
  <c r="I57" i="2"/>
  <c r="H57" i="2"/>
  <c r="N55" i="2"/>
  <c r="M55" i="2"/>
  <c r="L55" i="2"/>
  <c r="K55" i="2"/>
  <c r="J55" i="2"/>
  <c r="I55" i="2"/>
  <c r="H55" i="2"/>
  <c r="N53" i="2"/>
  <c r="M53" i="2"/>
  <c r="L53" i="2"/>
  <c r="K53" i="2"/>
  <c r="J53" i="2"/>
  <c r="I53" i="2"/>
  <c r="H53" i="2"/>
  <c r="N52" i="2"/>
  <c r="M52" i="2"/>
  <c r="L52" i="2"/>
  <c r="K52" i="2"/>
  <c r="J52" i="2"/>
  <c r="I52" i="2"/>
  <c r="H52" i="2"/>
  <c r="N51" i="2"/>
  <c r="M51" i="2"/>
  <c r="L51" i="2"/>
  <c r="K51" i="2"/>
  <c r="J51" i="2"/>
  <c r="I51" i="2"/>
  <c r="H51" i="2"/>
  <c r="N49" i="2"/>
  <c r="M49" i="2"/>
  <c r="L49" i="2"/>
  <c r="K49" i="2"/>
  <c r="J49" i="2"/>
  <c r="I49" i="2"/>
  <c r="H49" i="2"/>
  <c r="N47" i="2"/>
  <c r="M47" i="2"/>
  <c r="L47" i="2"/>
  <c r="K47" i="2"/>
  <c r="J47" i="2"/>
  <c r="I47" i="2"/>
  <c r="H47" i="2"/>
  <c r="N45" i="2"/>
  <c r="M45" i="2"/>
  <c r="L45" i="2"/>
  <c r="K45" i="2"/>
  <c r="J45" i="2"/>
  <c r="I45" i="2"/>
  <c r="H45" i="2"/>
  <c r="N43" i="2"/>
  <c r="M43" i="2"/>
  <c r="L43" i="2"/>
  <c r="K43" i="2"/>
  <c r="J43" i="2"/>
  <c r="I43" i="2"/>
  <c r="H43" i="2"/>
  <c r="N40" i="2"/>
  <c r="M40" i="2"/>
  <c r="L40" i="2"/>
  <c r="K40" i="2"/>
  <c r="J40" i="2"/>
  <c r="I40" i="2"/>
  <c r="H40" i="2"/>
  <c r="N39" i="2"/>
  <c r="M39" i="2"/>
  <c r="L39" i="2"/>
  <c r="K39" i="2"/>
  <c r="J39" i="2"/>
  <c r="I39" i="2"/>
  <c r="H39" i="2"/>
  <c r="N38" i="2"/>
  <c r="M38" i="2"/>
  <c r="L38" i="2"/>
  <c r="K38" i="2"/>
  <c r="J38" i="2"/>
  <c r="I38" i="2"/>
  <c r="H38" i="2"/>
  <c r="N36" i="2"/>
  <c r="M36" i="2"/>
  <c r="L36" i="2"/>
  <c r="K36" i="2"/>
  <c r="J36" i="2"/>
  <c r="I36" i="2"/>
  <c r="H36" i="2"/>
  <c r="N35" i="2"/>
  <c r="M35" i="2"/>
  <c r="L35" i="2"/>
  <c r="K35" i="2"/>
  <c r="J35" i="2"/>
  <c r="I35" i="2"/>
  <c r="H35" i="2"/>
  <c r="N34" i="2"/>
  <c r="M34" i="2"/>
  <c r="L34" i="2"/>
  <c r="K34" i="2"/>
  <c r="J34" i="2"/>
  <c r="I34" i="2"/>
  <c r="H34" i="2"/>
  <c r="N32" i="2"/>
  <c r="M32" i="2"/>
  <c r="L32" i="2"/>
  <c r="K32" i="2"/>
  <c r="J32" i="2"/>
  <c r="I32" i="2"/>
  <c r="H32" i="2"/>
  <c r="N31" i="2"/>
  <c r="M31" i="2"/>
  <c r="L31" i="2"/>
  <c r="K31" i="2"/>
  <c r="J31" i="2"/>
  <c r="I31" i="2"/>
  <c r="H31" i="2"/>
  <c r="N29" i="2"/>
  <c r="M29" i="2"/>
  <c r="L29" i="2"/>
  <c r="K29" i="2"/>
  <c r="J29" i="2"/>
  <c r="I29" i="2"/>
  <c r="H29" i="2"/>
  <c r="N28" i="2"/>
  <c r="M28" i="2"/>
  <c r="L28" i="2"/>
  <c r="K28" i="2"/>
  <c r="J28" i="2"/>
  <c r="I28" i="2"/>
  <c r="H28" i="2"/>
  <c r="N27" i="2"/>
  <c r="M27" i="2"/>
  <c r="L27" i="2"/>
  <c r="K27" i="2"/>
  <c r="J27" i="2"/>
  <c r="I27" i="2"/>
  <c r="H27" i="2"/>
  <c r="N26" i="2"/>
  <c r="M26" i="2"/>
  <c r="L26" i="2"/>
  <c r="K26" i="2"/>
  <c r="J26" i="2"/>
  <c r="I26" i="2"/>
  <c r="H26" i="2"/>
  <c r="N25" i="2"/>
  <c r="M25" i="2"/>
  <c r="L25" i="2"/>
  <c r="K25" i="2"/>
  <c r="J25" i="2"/>
  <c r="I25" i="2"/>
  <c r="H25" i="2"/>
  <c r="N24" i="2"/>
  <c r="M24" i="2"/>
  <c r="L24" i="2"/>
  <c r="K24" i="2"/>
  <c r="J24" i="2"/>
  <c r="I24" i="2"/>
  <c r="H24" i="2"/>
  <c r="N23" i="2"/>
  <c r="M23" i="2"/>
  <c r="L23" i="2"/>
  <c r="K23" i="2"/>
  <c r="J23" i="2"/>
  <c r="I23" i="2"/>
  <c r="H23" i="2"/>
  <c r="N21" i="2"/>
  <c r="M21" i="2"/>
  <c r="L21" i="2"/>
  <c r="K21" i="2"/>
  <c r="J21" i="2"/>
  <c r="I21" i="2"/>
  <c r="H21" i="2"/>
  <c r="N20" i="2"/>
  <c r="M20" i="2"/>
  <c r="L20" i="2"/>
  <c r="K20" i="2"/>
  <c r="J20" i="2"/>
  <c r="I20" i="2"/>
  <c r="H20" i="2"/>
  <c r="N19" i="2"/>
  <c r="M19" i="2"/>
  <c r="L19" i="2"/>
  <c r="K19" i="2"/>
  <c r="J19" i="2"/>
  <c r="I19" i="2"/>
  <c r="H19" i="2"/>
  <c r="N17" i="2"/>
  <c r="M17" i="2"/>
  <c r="L17" i="2"/>
  <c r="K17" i="2"/>
  <c r="J17" i="2"/>
  <c r="I17" i="2"/>
  <c r="H17" i="2"/>
  <c r="N15" i="2"/>
  <c r="M15" i="2"/>
  <c r="L15" i="2"/>
  <c r="K15" i="2"/>
  <c r="J15" i="2"/>
  <c r="I15" i="2"/>
  <c r="H15" i="2"/>
  <c r="N14" i="2"/>
  <c r="M14" i="2"/>
  <c r="L14" i="2"/>
  <c r="K14" i="2"/>
  <c r="J14" i="2"/>
  <c r="I14" i="2"/>
  <c r="H14" i="2"/>
  <c r="N13" i="2"/>
  <c r="M13" i="2"/>
  <c r="L13" i="2"/>
  <c r="K13" i="2"/>
  <c r="J13" i="2"/>
  <c r="I13" i="2"/>
  <c r="H13" i="2"/>
  <c r="N11" i="2"/>
  <c r="M11" i="2"/>
  <c r="L11" i="2"/>
  <c r="K11" i="2"/>
  <c r="J11" i="2"/>
  <c r="I11" i="2"/>
  <c r="H11" i="2"/>
  <c r="N9" i="2"/>
  <c r="M9" i="2"/>
  <c r="L9" i="2"/>
  <c r="K9" i="2"/>
  <c r="J9" i="2"/>
  <c r="I9" i="2"/>
  <c r="H9" i="2"/>
  <c r="N8" i="2"/>
  <c r="M8" i="2"/>
  <c r="L8" i="2"/>
  <c r="K8" i="2"/>
  <c r="J8" i="2"/>
  <c r="I8" i="2"/>
  <c r="H8" i="2"/>
  <c r="N7" i="2"/>
  <c r="M7" i="2"/>
  <c r="L7" i="2"/>
  <c r="K7" i="2"/>
  <c r="J7" i="2"/>
  <c r="I7" i="2"/>
  <c r="H7" i="2"/>
  <c r="N5" i="2"/>
  <c r="M5" i="2"/>
  <c r="L5" i="2"/>
  <c r="K5" i="2"/>
  <c r="J5" i="2"/>
  <c r="I5" i="2"/>
  <c r="H5" i="2"/>
  <c r="N3" i="2"/>
  <c r="M3" i="2"/>
  <c r="L3" i="2"/>
  <c r="K3" i="2"/>
  <c r="J3" i="2"/>
  <c r="I3" i="2"/>
  <c r="H3" i="2"/>
  <c r="O3" i="2" l="1"/>
  <c r="Q3" i="2" s="1"/>
  <c r="AC3" i="2" s="1"/>
  <c r="O7" i="2"/>
  <c r="Q7" i="2" s="1"/>
  <c r="AC7" i="2" s="1"/>
  <c r="O9" i="2"/>
  <c r="Q9" i="2" s="1"/>
  <c r="AC9" i="2" s="1"/>
  <c r="O11" i="2"/>
  <c r="Q11" i="2" s="1"/>
  <c r="AC11" i="2" s="1"/>
  <c r="O17" i="2"/>
  <c r="Q17" i="2" s="1"/>
  <c r="AC17" i="2" s="1"/>
  <c r="O19" i="2"/>
  <c r="Q19" i="2" s="1"/>
  <c r="AC19" i="2" s="1"/>
  <c r="O23" i="2"/>
  <c r="Q23" i="2" s="1"/>
  <c r="AC23" i="2" s="1"/>
  <c r="O25" i="2"/>
  <c r="Q25" i="2" s="1"/>
  <c r="AC25" i="2" s="1"/>
  <c r="O29" i="2"/>
  <c r="Q29" i="2" s="1"/>
  <c r="AC29" i="2" s="1"/>
  <c r="O35" i="2"/>
  <c r="Q35" i="2" s="1"/>
  <c r="AC35" i="2" s="1"/>
  <c r="O41" i="2"/>
  <c r="Q41" i="2" s="1"/>
  <c r="AC41" i="2" s="1"/>
  <c r="O43" i="2"/>
  <c r="Q43" i="2" s="1"/>
  <c r="AC43" i="2" s="1"/>
  <c r="O45" i="2"/>
  <c r="Q45" i="2" s="1"/>
  <c r="AC45" i="2" s="1"/>
  <c r="O47" i="2"/>
  <c r="Q47" i="2" s="1"/>
  <c r="AC47" i="2" s="1"/>
  <c r="O49" i="2"/>
  <c r="Q49" i="2" s="1"/>
  <c r="AC49" i="2" s="1"/>
  <c r="O51" i="2"/>
  <c r="Q51" i="2" s="1"/>
  <c r="AC51" i="2" s="1"/>
  <c r="O53" i="2"/>
  <c r="Q53" i="2" s="1"/>
  <c r="AC53" i="2" s="1"/>
  <c r="O57" i="2"/>
  <c r="Q57" i="2" s="1"/>
  <c r="AC57" i="2" s="1"/>
  <c r="O61" i="2"/>
  <c r="Q61" i="2" s="1"/>
  <c r="AC61" i="2" s="1"/>
  <c r="O63" i="2"/>
  <c r="Q63" i="2" s="1"/>
  <c r="AC63" i="2" s="1"/>
  <c r="O6" i="2"/>
  <c r="Q6" i="2" s="1"/>
  <c r="AC6" i="2" s="1"/>
  <c r="O10" i="2"/>
  <c r="Q10" i="2" s="1"/>
  <c r="AC10" i="2" s="1"/>
  <c r="O14" i="2"/>
  <c r="Q14" i="2" s="1"/>
  <c r="AC14" i="2" s="1"/>
  <c r="O18" i="2"/>
  <c r="Q18" i="2" s="1"/>
  <c r="AC18" i="2" s="1"/>
  <c r="O22" i="2"/>
  <c r="Q22" i="2" s="1"/>
  <c r="AC22" i="2" s="1"/>
  <c r="O26" i="2"/>
  <c r="Q26" i="2" s="1"/>
  <c r="AC26" i="2" s="1"/>
  <c r="O30" i="2"/>
  <c r="Q30" i="2" s="1"/>
  <c r="AC30" i="2" s="1"/>
  <c r="O32" i="2"/>
  <c r="Q32" i="2" s="1"/>
  <c r="AC32" i="2" s="1"/>
  <c r="O38" i="2"/>
  <c r="Q38" i="2" s="1"/>
  <c r="AC38" i="2" s="1"/>
  <c r="O40" i="2"/>
  <c r="Q40" i="2" s="1"/>
  <c r="AC40" i="2" s="1"/>
  <c r="O46" i="2"/>
  <c r="Q46" i="2" s="1"/>
  <c r="AC46" i="2" s="1"/>
  <c r="O50" i="2"/>
  <c r="Q50" i="2" s="1"/>
  <c r="AC50" i="2" s="1"/>
  <c r="O54" i="2"/>
  <c r="Q54" i="2" s="1"/>
  <c r="AC54" i="2" s="1"/>
  <c r="O58" i="2"/>
  <c r="Q58" i="2" s="1"/>
  <c r="AC58" i="2" s="1"/>
  <c r="O21" i="2"/>
  <c r="Q21" i="2" s="1"/>
  <c r="AC21" i="2" s="1"/>
  <c r="O2" i="2"/>
  <c r="Q2" i="2" s="1"/>
  <c r="AC2" i="2" s="1"/>
  <c r="O4" i="2"/>
  <c r="Q4" i="2" s="1"/>
  <c r="AC4" i="2" s="1"/>
  <c r="O5" i="2"/>
  <c r="Q5" i="2" s="1"/>
  <c r="AC5" i="2" s="1"/>
  <c r="O8" i="2"/>
  <c r="Q8" i="2" s="1"/>
  <c r="AC8" i="2" s="1"/>
  <c r="O12" i="2"/>
  <c r="Q12" i="2" s="1"/>
  <c r="AC12" i="2" s="1"/>
  <c r="O13" i="2"/>
  <c r="Q13" i="2" s="1"/>
  <c r="AC13" i="2" s="1"/>
  <c r="O15" i="2"/>
  <c r="Q15" i="2" s="1"/>
  <c r="AC15" i="2" s="1"/>
  <c r="O16" i="2"/>
  <c r="Q16" i="2" s="1"/>
  <c r="AC16" i="2" s="1"/>
  <c r="O20" i="2"/>
  <c r="Q20" i="2" s="1"/>
  <c r="AC20" i="2" s="1"/>
  <c r="O24" i="2"/>
  <c r="Q24" i="2" s="1"/>
  <c r="AC24" i="2" s="1"/>
  <c r="O27" i="2"/>
  <c r="Q27" i="2" s="1"/>
  <c r="AC27" i="2" s="1"/>
  <c r="O28" i="2"/>
  <c r="Q28" i="2" s="1"/>
  <c r="AC28" i="2" s="1"/>
  <c r="O31" i="2"/>
  <c r="Q31" i="2" s="1"/>
  <c r="AC31" i="2" s="1"/>
  <c r="O33" i="2"/>
  <c r="Q33" i="2" s="1"/>
  <c r="AC33" i="2" s="1"/>
  <c r="O34" i="2"/>
  <c r="Q34" i="2" s="1"/>
  <c r="AC34" i="2" s="1"/>
  <c r="O36" i="2"/>
  <c r="Q36" i="2" s="1"/>
  <c r="AC36" i="2" s="1"/>
  <c r="O37" i="2"/>
  <c r="Q37" i="2" s="1"/>
  <c r="AC37" i="2" s="1"/>
  <c r="O39" i="2"/>
  <c r="Q39" i="2" s="1"/>
  <c r="AC39" i="2" s="1"/>
  <c r="O42" i="2"/>
  <c r="Q42" i="2" s="1"/>
  <c r="AC42" i="2" s="1"/>
  <c r="O44" i="2"/>
  <c r="Q44" i="2" s="1"/>
  <c r="AC44" i="2" s="1"/>
  <c r="O48" i="2"/>
  <c r="Q48" i="2" s="1"/>
  <c r="AC48" i="2" s="1"/>
  <c r="O52" i="2"/>
  <c r="Q52" i="2" s="1"/>
  <c r="AC52" i="2" s="1"/>
  <c r="O55" i="2"/>
  <c r="Q55" i="2" s="1"/>
  <c r="AC55" i="2" s="1"/>
  <c r="O56" i="2"/>
  <c r="Q56" i="2" s="1"/>
  <c r="AC56" i="2" s="1"/>
  <c r="O59" i="2"/>
  <c r="Q59" i="2" s="1"/>
  <c r="AC59" i="2" s="1"/>
  <c r="O60" i="2"/>
  <c r="Q60" i="2" s="1"/>
  <c r="AC60" i="2" s="1"/>
  <c r="O62" i="2"/>
  <c r="Q62" i="2" s="1"/>
  <c r="AC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Babatunde</author>
  </authors>
  <commentList>
    <comment ref="L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Babatunde:</t>
        </r>
        <r>
          <rPr>
            <sz val="9"/>
            <color indexed="81"/>
            <rFont val="Tahoma"/>
            <family val="2"/>
          </rPr>
          <t xml:space="preserve">
why is there no time here</t>
        </r>
      </text>
    </comment>
    <comment ref="A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Babatunde:</t>
        </r>
        <r>
          <rPr>
            <sz val="9"/>
            <color indexed="81"/>
            <rFont val="Tahoma"/>
            <family val="2"/>
          </rPr>
          <t xml:space="preserve">
Note Missing Number, only one entry for Martinez. Need to trace hardcopy for error.</t>
        </r>
      </text>
    </comment>
  </commentList>
</comments>
</file>

<file path=xl/sharedStrings.xml><?xml version="1.0" encoding="utf-8"?>
<sst xmlns="http://schemas.openxmlformats.org/spreadsheetml/2006/main" count="590" uniqueCount="113">
  <si>
    <t>No.</t>
  </si>
  <si>
    <t>Subject 1</t>
  </si>
  <si>
    <t>Program</t>
  </si>
  <si>
    <t>Technique</t>
  </si>
  <si>
    <t>Version</t>
  </si>
  <si>
    <t>Group</t>
  </si>
  <si>
    <t>Rel. Exp. 1</t>
  </si>
  <si>
    <t>Abs. Exp. 1</t>
  </si>
  <si>
    <t>Test case execution time</t>
  </si>
  <si>
    <t>Failure/Fault detection time</t>
  </si>
  <si>
    <t>No. of classes</t>
  </si>
  <si>
    <t>No. of test cases</t>
  </si>
  <si>
    <t>% estimated defects</t>
  </si>
  <si>
    <t>Confidence</t>
  </si>
  <si>
    <t>Origin</t>
  </si>
  <si>
    <t>Salvador Villanueva, Pau</t>
  </si>
  <si>
    <t>Melo Miñana, David Salvador</t>
  </si>
  <si>
    <t>Leiva Brondo, Ana Ma.</t>
  </si>
  <si>
    <t>Pretel Guijarro, Miguel Angel</t>
  </si>
  <si>
    <t>Pardo Ortega, Alonso</t>
  </si>
  <si>
    <t>Casano, Gauthier</t>
  </si>
  <si>
    <t>Codina Tormo, Rafael</t>
  </si>
  <si>
    <t>Lorente Castellano, Pablo</t>
  </si>
  <si>
    <t>Guerrero, Patricia</t>
  </si>
  <si>
    <t>Cabanes Vázquez, Alejandro</t>
  </si>
  <si>
    <t>Fernández Rojas, Alejandro</t>
  </si>
  <si>
    <t>Olivares Lazcano, Juan</t>
  </si>
  <si>
    <t>Martínez Aguilar, Cristina</t>
  </si>
  <si>
    <t>García Chisuert, Fernando</t>
  </si>
  <si>
    <t>Millán Bleda, Carlos</t>
  </si>
  <si>
    <t>Aves Alcolea, David</t>
  </si>
  <si>
    <t>Ferrer Diaz, Rosa</t>
  </si>
  <si>
    <t>Botella Hernán, Laura</t>
  </si>
  <si>
    <t>Membrado Illueca, Joaquín</t>
  </si>
  <si>
    <t>Soriano Martínez, David</t>
  </si>
  <si>
    <t>Hernández Llorca, José</t>
  </si>
  <si>
    <t>Valero Monatalla, Ma.Carmen</t>
  </si>
  <si>
    <t>Pérez Fons, Manoli</t>
  </si>
  <si>
    <t>Martín Bolumar, Ignacio</t>
  </si>
  <si>
    <t>López Sáiz, Paula</t>
  </si>
  <si>
    <t>Pérez García, Manuel</t>
  </si>
  <si>
    <t>Gómis Gisbert, Carlos</t>
  </si>
  <si>
    <t>Espi Bolinches, Ma.José</t>
  </si>
  <si>
    <t>Goiricelaya Irigoyen, Blanca</t>
  </si>
  <si>
    <t>García Oltra, Javier</t>
  </si>
  <si>
    <t>Sajardo Ramón, Pilar</t>
  </si>
  <si>
    <t>Cabedo Archer, Rafael</t>
  </si>
  <si>
    <t>Galvan Pérez, Antonio</t>
  </si>
  <si>
    <t>v1</t>
  </si>
  <si>
    <t>v2</t>
  </si>
  <si>
    <t>cmdline</t>
  </si>
  <si>
    <t>ntree</t>
  </si>
  <si>
    <t>nametbl</t>
  </si>
  <si>
    <t>structural</t>
  </si>
  <si>
    <t>functional</t>
  </si>
  <si>
    <t>Execution + Id time</t>
  </si>
  <si>
    <t>F1</t>
  </si>
  <si>
    <t>F2</t>
  </si>
  <si>
    <t>F3</t>
  </si>
  <si>
    <t>F4</t>
  </si>
  <si>
    <t>F5</t>
  </si>
  <si>
    <t>F6</t>
  </si>
  <si>
    <t>F7</t>
  </si>
  <si>
    <t>Total</t>
  </si>
  <si>
    <t>Percentage</t>
  </si>
  <si>
    <t>CaF2</t>
  </si>
  <si>
    <t>CaF3</t>
  </si>
  <si>
    <t>CaF4</t>
  </si>
  <si>
    <t>CaF5</t>
  </si>
  <si>
    <t>CaF6</t>
  </si>
  <si>
    <t>CaF7</t>
  </si>
  <si>
    <t>CaF1</t>
  </si>
  <si>
    <t>Functional</t>
  </si>
  <si>
    <t>Structural</t>
  </si>
  <si>
    <t>V1</t>
  </si>
  <si>
    <t>V2</t>
  </si>
  <si>
    <t>Visible</t>
  </si>
  <si>
    <t>Subject Num.</t>
  </si>
  <si>
    <t>Prog</t>
  </si>
  <si>
    <t>Tec</t>
  </si>
  <si>
    <t>Effec</t>
  </si>
  <si>
    <t>Carryover</t>
  </si>
  <si>
    <t>Comparison</t>
  </si>
  <si>
    <t>Z</t>
  </si>
  <si>
    <t>Observaciones</t>
  </si>
  <si>
    <t>N</t>
  </si>
  <si>
    <t>r</t>
  </si>
  <si>
    <t>r2</t>
  </si>
  <si>
    <t>M</t>
  </si>
  <si>
    <t>L</t>
  </si>
  <si>
    <t>S-F</t>
  </si>
  <si>
    <t>cmdline-nametbl</t>
  </si>
  <si>
    <t>cmdline-ntree</t>
  </si>
  <si>
    <t>nametbl-ntree</t>
  </si>
  <si>
    <t>S</t>
  </si>
  <si>
    <t>S=&gt;cmdline-nametbl</t>
  </si>
  <si>
    <t>S=&gt;cmdline-ntree</t>
  </si>
  <si>
    <t>S=&gt;nametbl-ntree</t>
  </si>
  <si>
    <t>F=&gt;cmdline-nametbl</t>
  </si>
  <si>
    <t>F=&gt;cmdline-ntree</t>
  </si>
  <si>
    <t>F=&gt;nametbl-ntree</t>
  </si>
  <si>
    <t>cmdline=&gt;S-F</t>
  </si>
  <si>
    <t>nametbl=&gt;S-F</t>
  </si>
  <si>
    <t>ntree=&gt;S-F</t>
  </si>
  <si>
    <t>Media</t>
  </si>
  <si>
    <t>Session</t>
  </si>
  <si>
    <t>GrupoT</t>
  </si>
  <si>
    <t>GrupoTP</t>
  </si>
  <si>
    <t>func</t>
  </si>
  <si>
    <t>estr</t>
  </si>
  <si>
    <t>cm</t>
  </si>
  <si>
    <t>na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</si>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</sst>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0" fillId="0" borderId="0" xfId="1" applyNumberFormat="1" applyFont="1"/>
    <xf numFmtId="0" fontId="7" fillId="0" borderId="0" xfId="0" applyFont="1"/>
    <xf numFmtId="0" fontId="2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2" fontId="9" fillId="0" borderId="0" xfId="0" applyNumberFormat="1" applyFont="1"/>
    <xf numFmtId="2" fontId="0" fillId="0" borderId="0" xfId="0" applyNumberFormat="1"/>
    <xf numFmtId="0" fontId="0" fillId="0" borderId="0" xfId="0" applyFont="1" applyBorder="1" applyAlignment="1">
      <alignment horizontal="right" vertical="center" wrapText="1"/>
    </xf>
    <xf numFmtId="0" fontId="0" fillId="0" borderId="0" xfId="0" applyFont="1"/>
    <xf numFmtId="164" fontId="0" fillId="0" borderId="0" xfId="0" applyNumberFormat="1"/>
    <xf numFmtId="0" fontId="10" fillId="0" borderId="0" xfId="0" applyFont="1"/>
    <xf numFmtId="0" fontId="11" fillId="0" borderId="0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zoomScaleNormal="100" workbookViewId="0">
      <selection activeCell="I1" sqref="I1"/>
    </sheetView>
  </sheetViews>
  <sheetFormatPr baseColWidth="10" defaultColWidth="9.1640625" defaultRowHeight="15" x14ac:dyDescent="0.2"/>
  <cols>
    <col min="3" max="3" width="27.83203125" bestFit="1" customWidth="1"/>
    <col min="4" max="4" width="7.33203125" customWidth="1"/>
    <col min="5" max="5" width="9.1640625" customWidth="1"/>
    <col min="6" max="6" width="10.33203125" style="15" bestFit="1" customWidth="1"/>
    <col min="7" max="7" width="9.1640625" hidden="1" customWidth="1"/>
    <col min="8" max="8" width="9.1640625" customWidth="1"/>
    <col min="9" max="9" width="10" customWidth="1"/>
    <col min="10" max="10" width="10.5" customWidth="1"/>
    <col min="11" max="11" width="10" hidden="1" customWidth="1"/>
    <col min="12" max="12" width="12.5" hidden="1" customWidth="1"/>
    <col min="13" max="13" width="9.1640625" hidden="1" customWidth="1"/>
    <col min="14" max="14" width="10.1640625" customWidth="1"/>
    <col min="15" max="15" width="10" customWidth="1"/>
    <col min="16" max="16" width="11.33203125" customWidth="1"/>
    <col min="17" max="17" width="11" hidden="1" customWidth="1"/>
  </cols>
  <sheetData>
    <row r="1" spans="1:18" s="24" customFormat="1" ht="42" x14ac:dyDescent="0.15">
      <c r="A1" s="21" t="s">
        <v>0</v>
      </c>
      <c r="B1" s="21" t="s">
        <v>77</v>
      </c>
      <c r="C1" s="21" t="s">
        <v>1</v>
      </c>
      <c r="D1" s="21" t="s">
        <v>14</v>
      </c>
      <c r="E1" s="21" t="s">
        <v>2</v>
      </c>
      <c r="F1" s="22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55</v>
      </c>
      <c r="R1" s="24" t="s">
        <v>105</v>
      </c>
    </row>
    <row r="2" spans="1:18" x14ac:dyDescent="0.2">
      <c r="A2" s="3">
        <v>1</v>
      </c>
      <c r="B2" s="3">
        <f>IF(C2="Aves Alcolea, David",1,IF(C2="Botella Hernán, Laura",2,IF(C2="Cabanes Vázquez, Alejandro",3,IF(C2="Cabedo Archer, Rafael",4,IF(C2="Casano, Gauthier",5,IF(C2="Codina Tormo, Rafael",6,IF(C2="Espi Bolinches, Ma.José",7,IF(C2="Fernández Rojas, Alejandro",8,IF(C2="Ferrer Diaz, Rosa",9,IF(C2="Galvan Pérez, Antonio",10,IF(C2="García Chisuert, Fernando",11,IF(C2="García Oltra, Javier",12,IF(C2="Goiricelaya Irigoyen, Blanca",13,IF(C2="Gómis Gisbert, Carlos",14,IF(C2="Guerrero, Patricia",15,IF(C2="Hernández Llorca, José",16,IF(C2="Leiva Brondo, Ana Ma.",17,IF(C2="López Sáiz, Paula",18,IF(C2="Lorente Castellano, Pablo",19, IF(C2="Martín Bolumar, Ignacio",20,IF(C2="Martínez Aguilar, Cristina",21,IF(C2="Melo Miñana, David Salvador",22,IF(C2="Membrado Illueca, Joaquín",23,IF(C2="Millán Bleda, Carlos",24,IF(C2="Olivares Lazcano, Juan",25,IF(C2="Pardo Ortega, Alonso",26,IF(C2="Pérez Fons, Manoli",27,IF(C2="Pérez García, Manuel",28,IF(C2="Sajardo Ramón, Pilar",29,IF(C2="Pretel Guijarro, Miguel Angel",30,IF(C2="Salvador Villanueva, Pau",31,IF(C2="Soriano Martínez, David",32,IF(C2="Valero Monatalla, Ma.Carmen",33,0)))))))))))))))))))))))))))))))))</f>
        <v>1</v>
      </c>
      <c r="C2" s="4" t="s">
        <v>30</v>
      </c>
      <c r="D2" s="8">
        <v>2</v>
      </c>
      <c r="E2" s="3" t="s">
        <v>50</v>
      </c>
      <c r="F2" s="14" t="s">
        <v>53</v>
      </c>
      <c r="G2" s="3" t="s">
        <v>48</v>
      </c>
      <c r="H2" s="3">
        <v>1</v>
      </c>
      <c r="I2" s="8">
        <v>3</v>
      </c>
      <c r="J2" s="8">
        <v>4</v>
      </c>
      <c r="K2" s="8"/>
      <c r="L2" s="8"/>
      <c r="M2" s="8"/>
      <c r="N2" s="8">
        <v>28</v>
      </c>
      <c r="O2" s="8"/>
      <c r="P2" s="8"/>
      <c r="Q2" s="8">
        <v>90</v>
      </c>
      <c r="R2" s="33">
        <v>1</v>
      </c>
    </row>
    <row r="3" spans="1:18" x14ac:dyDescent="0.2">
      <c r="A3" s="3">
        <v>2</v>
      </c>
      <c r="B3" s="3">
        <f t="shared" ref="B3:B65" si="0">IF(C3="Aves Alcolea, David",1,IF(C3="Botella Hernán, Laura",2,IF(C3="Cabanes Vázquez, Alejandro",3,IF(C3="Cabedo Archer, Rafael",4,IF(C3="Casano, Gauthier",5,IF(C3="Codina Tormo, Rafael",6,IF(C3="Espi Bolinches, Ma.José",7,IF(C3="Fernández Rojas, Alejandro",8,IF(C3="Ferrer Diaz, Rosa",9,IF(C3="Galvan Pérez, Antonio",10,IF(C3="García Chisuert, Fernando",11,IF(C3="García Oltra, Javier",12,IF(C3="Goiricelaya Irigoyen, Blanca",13,IF(C3="Gómis Gisbert, Carlos",14,IF(C3="Guerrero, Patricia",15,IF(C3="Hernández Llorca, José",16,IF(C3="Leiva Brondo, Ana Ma.",17,IF(C3="López Sáiz, Paula",18,IF(C3="Lorente Castellano, Pablo",19, IF(C3="Martín Bolumar, Ignacio",20,IF(C3="Martínez Aguilar, Cristina",21,IF(C3="Melo Miñana, David Salvador",22,IF(C3="Membrado Illueca, Joaquín",23,IF(C3="Millán Bleda, Carlos",24,IF(C3="Olivares Lazcano, Juan",25,IF(C3="Pardo Ortega, Alonso",26,IF(C3="Pérez Fons, Manoli",27,IF(C3="Pérez García, Manuel",28,IF(C3="Sajardo Ramón, Pilar",29,IF(C3="Pretel Guijarro, Miguel Angel",30,IF(C3="Salvador Villanueva, Pau",31,IF(C3="Soriano Martínez, David",32,IF(C3="Valero Monatalla, Ma.Carmen",33,0)))))))))))))))))))))))))))))))))</f>
        <v>1</v>
      </c>
      <c r="C3" s="4" t="s">
        <v>30</v>
      </c>
      <c r="D3" s="8">
        <v>2</v>
      </c>
      <c r="E3" s="3" t="s">
        <v>51</v>
      </c>
      <c r="F3" s="14" t="s">
        <v>54</v>
      </c>
      <c r="G3" s="3" t="s">
        <v>48</v>
      </c>
      <c r="H3" s="3">
        <v>1</v>
      </c>
      <c r="I3" s="8">
        <v>3</v>
      </c>
      <c r="J3" s="8">
        <v>4</v>
      </c>
      <c r="K3" s="8"/>
      <c r="L3" s="8"/>
      <c r="M3" s="8">
        <v>15</v>
      </c>
      <c r="N3" s="8">
        <v>9</v>
      </c>
      <c r="O3" s="8"/>
      <c r="P3" s="8"/>
      <c r="Q3" s="8">
        <v>30</v>
      </c>
      <c r="R3" s="33">
        <v>2</v>
      </c>
    </row>
    <row r="4" spans="1:18" x14ac:dyDescent="0.2">
      <c r="A4" s="3">
        <v>3</v>
      </c>
      <c r="B4" s="3">
        <f t="shared" si="0"/>
        <v>2</v>
      </c>
      <c r="C4" s="4" t="s">
        <v>32</v>
      </c>
      <c r="D4" s="8">
        <v>2</v>
      </c>
      <c r="E4" s="3" t="s">
        <v>50</v>
      </c>
      <c r="F4" s="14" t="s">
        <v>53</v>
      </c>
      <c r="G4" s="3" t="s">
        <v>49</v>
      </c>
      <c r="H4" s="3">
        <v>1</v>
      </c>
      <c r="I4" s="8">
        <v>3</v>
      </c>
      <c r="J4" s="8">
        <v>1</v>
      </c>
      <c r="K4" s="8">
        <v>15</v>
      </c>
      <c r="L4" s="8">
        <v>25</v>
      </c>
      <c r="M4" s="8"/>
      <c r="N4" s="8">
        <v>32</v>
      </c>
      <c r="O4" s="8">
        <v>99</v>
      </c>
      <c r="P4" s="8">
        <v>2</v>
      </c>
      <c r="Q4" s="8">
        <v>120</v>
      </c>
      <c r="R4" s="33">
        <v>1</v>
      </c>
    </row>
    <row r="5" spans="1:18" x14ac:dyDescent="0.2">
      <c r="A5" s="3">
        <v>5</v>
      </c>
      <c r="B5" s="3">
        <f t="shared" si="0"/>
        <v>2</v>
      </c>
      <c r="C5" s="4" t="s">
        <v>32</v>
      </c>
      <c r="D5" s="8">
        <v>2</v>
      </c>
      <c r="E5" s="3" t="s">
        <v>51</v>
      </c>
      <c r="F5" s="14" t="s">
        <v>54</v>
      </c>
      <c r="G5" s="3" t="s">
        <v>49</v>
      </c>
      <c r="H5" s="3">
        <v>1</v>
      </c>
      <c r="I5" s="8">
        <v>3</v>
      </c>
      <c r="J5" s="2">
        <v>1</v>
      </c>
      <c r="K5" s="8"/>
      <c r="L5" s="8"/>
      <c r="M5" s="8">
        <v>13</v>
      </c>
      <c r="N5" s="8">
        <v>8</v>
      </c>
      <c r="O5" s="8"/>
      <c r="P5" s="8">
        <v>2</v>
      </c>
      <c r="Q5" s="8">
        <v>60</v>
      </c>
      <c r="R5" s="33">
        <v>2</v>
      </c>
    </row>
    <row r="6" spans="1:18" x14ac:dyDescent="0.2">
      <c r="A6" s="3">
        <v>6</v>
      </c>
      <c r="B6" s="3">
        <f t="shared" si="0"/>
        <v>3</v>
      </c>
      <c r="C6" s="4" t="s">
        <v>24</v>
      </c>
      <c r="D6" s="8">
        <v>2</v>
      </c>
      <c r="E6" s="3" t="s">
        <v>51</v>
      </c>
      <c r="F6" s="14" t="s">
        <v>53</v>
      </c>
      <c r="G6" s="3" t="s">
        <v>49</v>
      </c>
      <c r="H6" s="3">
        <v>6</v>
      </c>
      <c r="I6" s="8">
        <v>2</v>
      </c>
      <c r="J6" s="8">
        <v>3</v>
      </c>
      <c r="K6" s="8"/>
      <c r="L6" s="8"/>
      <c r="M6" s="8"/>
      <c r="N6" s="8">
        <v>11</v>
      </c>
      <c r="O6" s="8"/>
      <c r="P6" s="8">
        <v>0</v>
      </c>
      <c r="Q6" s="8">
        <v>90</v>
      </c>
      <c r="R6" s="33">
        <v>2</v>
      </c>
    </row>
    <row r="7" spans="1:18" x14ac:dyDescent="0.2">
      <c r="A7" s="3">
        <v>8</v>
      </c>
      <c r="B7" s="3">
        <f t="shared" si="0"/>
        <v>3</v>
      </c>
      <c r="C7" s="4" t="s">
        <v>24</v>
      </c>
      <c r="D7" s="8">
        <v>2</v>
      </c>
      <c r="E7" s="3" t="s">
        <v>50</v>
      </c>
      <c r="F7" s="14" t="s">
        <v>54</v>
      </c>
      <c r="G7" s="3" t="s">
        <v>49</v>
      </c>
      <c r="H7" s="3">
        <v>6</v>
      </c>
      <c r="I7" s="34">
        <v>2</v>
      </c>
      <c r="J7" s="2">
        <v>3</v>
      </c>
      <c r="K7" s="8">
        <v>30</v>
      </c>
      <c r="L7" s="8">
        <v>20</v>
      </c>
      <c r="M7" s="8">
        <v>10</v>
      </c>
      <c r="N7" s="8">
        <v>8</v>
      </c>
      <c r="O7" s="8">
        <v>83.4</v>
      </c>
      <c r="P7" s="8">
        <v>3</v>
      </c>
      <c r="Q7" s="8">
        <v>67</v>
      </c>
      <c r="R7" s="33">
        <v>1</v>
      </c>
    </row>
    <row r="8" spans="1:18" x14ac:dyDescent="0.2">
      <c r="A8" s="3">
        <v>9</v>
      </c>
      <c r="B8" s="3">
        <f t="shared" si="0"/>
        <v>4</v>
      </c>
      <c r="C8" s="4" t="s">
        <v>46</v>
      </c>
      <c r="D8" s="8">
        <v>1</v>
      </c>
      <c r="E8" s="3" t="s">
        <v>52</v>
      </c>
      <c r="F8" s="14" t="s">
        <v>53</v>
      </c>
      <c r="G8" s="3" t="s">
        <v>49</v>
      </c>
      <c r="H8" s="3">
        <v>5</v>
      </c>
      <c r="I8" s="8">
        <v>3.5</v>
      </c>
      <c r="J8" s="8">
        <v>3</v>
      </c>
      <c r="K8" s="8"/>
      <c r="L8" s="8"/>
      <c r="M8" s="8"/>
      <c r="N8" s="8">
        <v>22</v>
      </c>
      <c r="O8" s="8"/>
      <c r="P8" s="8">
        <v>3</v>
      </c>
      <c r="Q8" s="8">
        <v>80</v>
      </c>
      <c r="R8" s="33">
        <v>1</v>
      </c>
    </row>
    <row r="9" spans="1:18" x14ac:dyDescent="0.2">
      <c r="A9" s="3">
        <v>11</v>
      </c>
      <c r="B9" s="3">
        <f t="shared" si="0"/>
        <v>4</v>
      </c>
      <c r="C9" s="4" t="s">
        <v>46</v>
      </c>
      <c r="D9" s="8">
        <v>1</v>
      </c>
      <c r="E9" s="3" t="s">
        <v>51</v>
      </c>
      <c r="F9" s="14" t="s">
        <v>54</v>
      </c>
      <c r="G9" s="3" t="s">
        <v>49</v>
      </c>
      <c r="H9" s="3">
        <v>5</v>
      </c>
      <c r="I9" s="8">
        <v>3.5</v>
      </c>
      <c r="J9" s="2">
        <v>3</v>
      </c>
      <c r="K9" s="8">
        <v>40</v>
      </c>
      <c r="L9" s="8">
        <v>25</v>
      </c>
      <c r="M9" s="8">
        <v>18</v>
      </c>
      <c r="N9" s="8">
        <v>12</v>
      </c>
      <c r="O9" s="8">
        <v>95</v>
      </c>
      <c r="P9" s="8">
        <v>3</v>
      </c>
      <c r="Q9" s="8">
        <v>90</v>
      </c>
      <c r="R9" s="33">
        <v>2</v>
      </c>
    </row>
    <row r="10" spans="1:18" x14ac:dyDescent="0.2">
      <c r="A10" s="3">
        <v>12</v>
      </c>
      <c r="B10" s="3">
        <f t="shared" si="0"/>
        <v>5</v>
      </c>
      <c r="C10" s="4" t="s">
        <v>20</v>
      </c>
      <c r="D10" s="8">
        <v>1</v>
      </c>
      <c r="E10" s="3" t="s">
        <v>51</v>
      </c>
      <c r="F10" s="14" t="s">
        <v>53</v>
      </c>
      <c r="G10" s="3" t="s">
        <v>49</v>
      </c>
      <c r="H10" s="3">
        <v>6</v>
      </c>
      <c r="I10" s="8">
        <v>3</v>
      </c>
      <c r="J10" s="8">
        <v>1</v>
      </c>
      <c r="K10" s="8"/>
      <c r="L10" s="8"/>
      <c r="M10" s="8"/>
      <c r="N10" s="8">
        <v>21</v>
      </c>
      <c r="O10" s="8"/>
      <c r="P10" s="8">
        <v>4</v>
      </c>
      <c r="Q10" s="8">
        <v>180</v>
      </c>
      <c r="R10" s="33">
        <v>2</v>
      </c>
    </row>
    <row r="11" spans="1:18" x14ac:dyDescent="0.2">
      <c r="A11" s="3">
        <v>14</v>
      </c>
      <c r="B11" s="3">
        <f t="shared" si="0"/>
        <v>5</v>
      </c>
      <c r="C11" s="4" t="s">
        <v>20</v>
      </c>
      <c r="D11" s="2">
        <v>2</v>
      </c>
      <c r="E11" s="3" t="s">
        <v>50</v>
      </c>
      <c r="F11" s="14" t="s">
        <v>54</v>
      </c>
      <c r="G11" s="3" t="s">
        <v>49</v>
      </c>
      <c r="H11" s="3">
        <v>6</v>
      </c>
      <c r="I11" s="2">
        <v>3</v>
      </c>
      <c r="J11" s="8">
        <v>1</v>
      </c>
      <c r="K11" s="8">
        <v>30</v>
      </c>
      <c r="L11" s="8">
        <v>15</v>
      </c>
      <c r="M11" s="8">
        <v>23</v>
      </c>
      <c r="N11" s="8">
        <v>21</v>
      </c>
      <c r="O11" s="8">
        <v>66.67</v>
      </c>
      <c r="P11" s="8">
        <v>2.5</v>
      </c>
      <c r="Q11" s="8">
        <v>20</v>
      </c>
      <c r="R11" s="33">
        <v>1</v>
      </c>
    </row>
    <row r="12" spans="1:18" x14ac:dyDescent="0.2">
      <c r="A12" s="3">
        <v>15</v>
      </c>
      <c r="B12" s="3">
        <f t="shared" si="0"/>
        <v>6</v>
      </c>
      <c r="C12" s="4" t="s">
        <v>21</v>
      </c>
      <c r="D12" s="8">
        <v>2</v>
      </c>
      <c r="E12" s="3" t="s">
        <v>51</v>
      </c>
      <c r="F12" s="14" t="s">
        <v>53</v>
      </c>
      <c r="G12" s="3" t="s">
        <v>49</v>
      </c>
      <c r="H12" s="3">
        <v>6</v>
      </c>
      <c r="I12" s="8">
        <v>3</v>
      </c>
      <c r="J12" s="8">
        <v>3</v>
      </c>
      <c r="K12" s="8"/>
      <c r="L12" s="8"/>
      <c r="M12" s="8"/>
      <c r="N12" s="8">
        <v>12</v>
      </c>
      <c r="O12" s="8"/>
      <c r="P12" s="8">
        <v>2</v>
      </c>
      <c r="Q12" s="8">
        <v>90</v>
      </c>
      <c r="R12" s="33">
        <v>2</v>
      </c>
    </row>
    <row r="13" spans="1:18" x14ac:dyDescent="0.2">
      <c r="A13" s="3">
        <v>17</v>
      </c>
      <c r="B13" s="3">
        <f t="shared" si="0"/>
        <v>6</v>
      </c>
      <c r="C13" s="4" t="s">
        <v>21</v>
      </c>
      <c r="D13" s="8">
        <v>2</v>
      </c>
      <c r="E13" s="3" t="s">
        <v>50</v>
      </c>
      <c r="F13" s="14" t="s">
        <v>54</v>
      </c>
      <c r="G13" s="3" t="s">
        <v>49</v>
      </c>
      <c r="H13" s="3">
        <v>6</v>
      </c>
      <c r="I13" s="8">
        <v>3</v>
      </c>
      <c r="J13" s="8">
        <v>3</v>
      </c>
      <c r="K13" s="8">
        <v>30</v>
      </c>
      <c r="L13" s="8">
        <v>13</v>
      </c>
      <c r="M13" s="8">
        <v>16</v>
      </c>
      <c r="N13" s="8">
        <v>13</v>
      </c>
      <c r="O13" s="8">
        <v>80</v>
      </c>
      <c r="P13" s="8">
        <v>3</v>
      </c>
      <c r="Q13" s="8">
        <v>40</v>
      </c>
      <c r="R13" s="33">
        <v>1</v>
      </c>
    </row>
    <row r="14" spans="1:18" x14ac:dyDescent="0.2">
      <c r="A14" s="3">
        <v>18</v>
      </c>
      <c r="B14" s="3">
        <f t="shared" si="0"/>
        <v>7</v>
      </c>
      <c r="C14" s="4" t="s">
        <v>42</v>
      </c>
      <c r="D14" s="8">
        <v>2</v>
      </c>
      <c r="E14" s="3" t="s">
        <v>52</v>
      </c>
      <c r="F14" s="14" t="s">
        <v>53</v>
      </c>
      <c r="G14" s="3" t="s">
        <v>48</v>
      </c>
      <c r="H14" s="3">
        <v>5</v>
      </c>
      <c r="I14" s="8">
        <v>3</v>
      </c>
      <c r="J14" s="8">
        <v>3</v>
      </c>
      <c r="K14" s="8"/>
      <c r="L14" s="8"/>
      <c r="M14" s="8"/>
      <c r="N14" s="8">
        <v>10</v>
      </c>
      <c r="O14" s="8"/>
      <c r="P14" s="8">
        <v>2</v>
      </c>
      <c r="Q14" s="8">
        <v>100</v>
      </c>
      <c r="R14" s="33">
        <v>1</v>
      </c>
    </row>
    <row r="15" spans="1:18" x14ac:dyDescent="0.2">
      <c r="A15" s="3">
        <v>20</v>
      </c>
      <c r="B15" s="3">
        <f t="shared" si="0"/>
        <v>7</v>
      </c>
      <c r="C15" s="4" t="s">
        <v>42</v>
      </c>
      <c r="D15" s="8">
        <v>2</v>
      </c>
      <c r="E15" s="3" t="s">
        <v>51</v>
      </c>
      <c r="F15" s="14" t="s">
        <v>54</v>
      </c>
      <c r="G15" s="3" t="s">
        <v>48</v>
      </c>
      <c r="H15" s="3">
        <v>5</v>
      </c>
      <c r="I15" s="8">
        <v>3</v>
      </c>
      <c r="J15" s="8">
        <v>3</v>
      </c>
      <c r="K15" s="8">
        <v>15</v>
      </c>
      <c r="L15" s="8">
        <v>20</v>
      </c>
      <c r="M15" s="8">
        <v>17</v>
      </c>
      <c r="N15" s="8">
        <v>9</v>
      </c>
      <c r="O15" s="8">
        <v>90</v>
      </c>
      <c r="P15" s="8">
        <v>2</v>
      </c>
      <c r="Q15" s="8">
        <v>90</v>
      </c>
      <c r="R15" s="33">
        <v>2</v>
      </c>
    </row>
    <row r="16" spans="1:18" x14ac:dyDescent="0.2">
      <c r="A16" s="3">
        <v>21</v>
      </c>
      <c r="B16" s="3">
        <f t="shared" si="0"/>
        <v>8</v>
      </c>
      <c r="C16" s="4" t="s">
        <v>25</v>
      </c>
      <c r="D16" s="8">
        <v>2</v>
      </c>
      <c r="E16" s="3" t="s">
        <v>50</v>
      </c>
      <c r="F16" s="14" t="s">
        <v>53</v>
      </c>
      <c r="G16" s="3" t="s">
        <v>48</v>
      </c>
      <c r="H16" s="3">
        <v>4</v>
      </c>
      <c r="I16" s="8">
        <v>3</v>
      </c>
      <c r="J16" s="8">
        <v>3</v>
      </c>
      <c r="K16" s="8"/>
      <c r="L16" s="8"/>
      <c r="M16" s="8"/>
      <c r="N16" s="8">
        <v>9</v>
      </c>
      <c r="O16" s="8"/>
      <c r="P16" s="8">
        <v>1</v>
      </c>
      <c r="Q16" s="8">
        <v>71</v>
      </c>
      <c r="R16" s="33">
        <v>1</v>
      </c>
    </row>
    <row r="17" spans="1:18" x14ac:dyDescent="0.2">
      <c r="A17" s="3">
        <v>23</v>
      </c>
      <c r="B17" s="3">
        <f t="shared" si="0"/>
        <v>8</v>
      </c>
      <c r="C17" s="4" t="s">
        <v>25</v>
      </c>
      <c r="D17" s="8">
        <v>2</v>
      </c>
      <c r="E17" s="3" t="s">
        <v>52</v>
      </c>
      <c r="F17" s="14" t="s">
        <v>54</v>
      </c>
      <c r="G17" s="3" t="s">
        <v>48</v>
      </c>
      <c r="H17" s="3">
        <v>4</v>
      </c>
      <c r="I17" s="8">
        <v>3</v>
      </c>
      <c r="J17" s="8">
        <v>3</v>
      </c>
      <c r="K17" s="8">
        <v>20</v>
      </c>
      <c r="L17" s="8">
        <v>15</v>
      </c>
      <c r="M17" s="8">
        <v>10</v>
      </c>
      <c r="N17" s="8">
        <v>7</v>
      </c>
      <c r="O17" s="8">
        <v>90</v>
      </c>
      <c r="P17" s="8">
        <v>2</v>
      </c>
      <c r="Q17" s="8">
        <v>45</v>
      </c>
      <c r="R17" s="33">
        <v>2</v>
      </c>
    </row>
    <row r="18" spans="1:18" x14ac:dyDescent="0.2">
      <c r="A18" s="3">
        <v>24</v>
      </c>
      <c r="B18" s="3">
        <f t="shared" si="0"/>
        <v>9</v>
      </c>
      <c r="C18" s="4" t="s">
        <v>31</v>
      </c>
      <c r="D18" s="8">
        <v>1</v>
      </c>
      <c r="E18" s="3" t="s">
        <v>50</v>
      </c>
      <c r="F18" s="14" t="s">
        <v>53</v>
      </c>
      <c r="G18" s="3" t="s">
        <v>49</v>
      </c>
      <c r="H18" s="3">
        <v>1</v>
      </c>
      <c r="I18" s="8">
        <v>3</v>
      </c>
      <c r="J18" s="8">
        <v>4</v>
      </c>
      <c r="K18" s="8">
        <v>15</v>
      </c>
      <c r="L18" s="8">
        <v>30</v>
      </c>
      <c r="M18" s="8"/>
      <c r="N18" s="8">
        <v>24</v>
      </c>
      <c r="O18" s="8">
        <v>90</v>
      </c>
      <c r="P18" s="8">
        <v>2</v>
      </c>
      <c r="Q18" s="8">
        <v>100</v>
      </c>
      <c r="R18" s="33">
        <v>1</v>
      </c>
    </row>
    <row r="19" spans="1:18" x14ac:dyDescent="0.2">
      <c r="A19" s="3">
        <v>26</v>
      </c>
      <c r="B19" s="3">
        <f t="shared" si="0"/>
        <v>9</v>
      </c>
      <c r="C19" s="4" t="s">
        <v>31</v>
      </c>
      <c r="D19" s="8">
        <v>1</v>
      </c>
      <c r="E19" s="3" t="s">
        <v>51</v>
      </c>
      <c r="F19" s="14" t="s">
        <v>54</v>
      </c>
      <c r="G19" s="3" t="s">
        <v>49</v>
      </c>
      <c r="H19" s="3">
        <v>1</v>
      </c>
      <c r="I19" s="8">
        <v>3</v>
      </c>
      <c r="J19" s="8">
        <v>4</v>
      </c>
      <c r="K19" s="8"/>
      <c r="L19" s="8"/>
      <c r="M19" s="8">
        <v>13</v>
      </c>
      <c r="N19" s="8">
        <v>7</v>
      </c>
      <c r="O19" s="8"/>
      <c r="P19" s="8">
        <v>4</v>
      </c>
      <c r="Q19" s="8">
        <v>60</v>
      </c>
      <c r="R19" s="33">
        <v>2</v>
      </c>
    </row>
    <row r="20" spans="1:18" x14ac:dyDescent="0.2">
      <c r="A20" s="3">
        <v>27</v>
      </c>
      <c r="B20" s="3">
        <f t="shared" si="0"/>
        <v>10</v>
      </c>
      <c r="C20" s="4" t="s">
        <v>47</v>
      </c>
      <c r="D20" s="8">
        <v>2</v>
      </c>
      <c r="E20" s="3" t="s">
        <v>52</v>
      </c>
      <c r="F20" s="14" t="s">
        <v>53</v>
      </c>
      <c r="G20" s="3" t="s">
        <v>49</v>
      </c>
      <c r="H20" s="3">
        <v>5</v>
      </c>
      <c r="I20" s="8">
        <v>2</v>
      </c>
      <c r="J20" s="8">
        <v>5</v>
      </c>
      <c r="K20" s="8"/>
      <c r="L20" s="8"/>
      <c r="M20" s="8"/>
      <c r="N20" s="8">
        <v>13</v>
      </c>
      <c r="O20" s="8"/>
      <c r="P20" s="8">
        <v>3</v>
      </c>
      <c r="Q20" s="8">
        <v>108</v>
      </c>
      <c r="R20" s="33">
        <v>1</v>
      </c>
    </row>
    <row r="21" spans="1:18" x14ac:dyDescent="0.2">
      <c r="A21" s="3">
        <v>29</v>
      </c>
      <c r="B21" s="3">
        <f t="shared" si="0"/>
        <v>10</v>
      </c>
      <c r="C21" s="4" t="s">
        <v>47</v>
      </c>
      <c r="D21" s="8">
        <v>2</v>
      </c>
      <c r="E21" s="3" t="s">
        <v>51</v>
      </c>
      <c r="F21" s="14" t="s">
        <v>54</v>
      </c>
      <c r="G21" s="3" t="s">
        <v>49</v>
      </c>
      <c r="H21" s="3">
        <v>5</v>
      </c>
      <c r="I21" s="2">
        <v>2</v>
      </c>
      <c r="J21" s="2">
        <v>5</v>
      </c>
      <c r="K21" s="8">
        <v>10</v>
      </c>
      <c r="L21" s="8">
        <v>15</v>
      </c>
      <c r="M21" s="8">
        <v>11</v>
      </c>
      <c r="N21" s="8">
        <v>7</v>
      </c>
      <c r="O21" s="8">
        <v>90</v>
      </c>
      <c r="P21" s="8">
        <v>1</v>
      </c>
      <c r="Q21" s="8">
        <v>60</v>
      </c>
      <c r="R21" s="33">
        <v>2</v>
      </c>
    </row>
    <row r="22" spans="1:18" x14ac:dyDescent="0.2">
      <c r="A22" s="3">
        <v>30</v>
      </c>
      <c r="B22" s="3">
        <f t="shared" si="0"/>
        <v>11</v>
      </c>
      <c r="C22" s="4" t="s">
        <v>28</v>
      </c>
      <c r="D22" s="8">
        <v>2</v>
      </c>
      <c r="E22" s="3" t="s">
        <v>50</v>
      </c>
      <c r="F22" s="14" t="s">
        <v>53</v>
      </c>
      <c r="G22" s="3" t="s">
        <v>48</v>
      </c>
      <c r="H22" s="3">
        <v>1</v>
      </c>
      <c r="I22" s="8">
        <v>3</v>
      </c>
      <c r="J22" s="8">
        <v>3</v>
      </c>
      <c r="K22" s="8">
        <v>15</v>
      </c>
      <c r="L22" s="8">
        <v>15</v>
      </c>
      <c r="M22" s="8"/>
      <c r="N22" s="8">
        <v>24</v>
      </c>
      <c r="O22" s="8">
        <v>90</v>
      </c>
      <c r="P22" s="8">
        <v>2</v>
      </c>
      <c r="Q22" s="8">
        <v>120</v>
      </c>
      <c r="R22" s="33">
        <v>1</v>
      </c>
    </row>
    <row r="23" spans="1:18" x14ac:dyDescent="0.2">
      <c r="A23" s="3">
        <v>32</v>
      </c>
      <c r="B23" s="3">
        <f t="shared" si="0"/>
        <v>11</v>
      </c>
      <c r="C23" s="4" t="s">
        <v>28</v>
      </c>
      <c r="D23" s="8">
        <v>2</v>
      </c>
      <c r="E23" s="3" t="s">
        <v>51</v>
      </c>
      <c r="F23" s="14" t="s">
        <v>54</v>
      </c>
      <c r="G23" s="3" t="s">
        <v>48</v>
      </c>
      <c r="H23" s="3">
        <v>1</v>
      </c>
      <c r="I23" s="8">
        <v>3</v>
      </c>
      <c r="J23" s="8">
        <v>3</v>
      </c>
      <c r="K23" s="8"/>
      <c r="L23" s="8"/>
      <c r="M23" s="8">
        <v>12</v>
      </c>
      <c r="N23" s="8">
        <v>6</v>
      </c>
      <c r="O23" s="8"/>
      <c r="P23" s="8">
        <v>3</v>
      </c>
      <c r="Q23" s="8">
        <v>60</v>
      </c>
      <c r="R23" s="33">
        <v>2</v>
      </c>
    </row>
    <row r="24" spans="1:18" x14ac:dyDescent="0.2">
      <c r="A24" s="3">
        <v>33</v>
      </c>
      <c r="B24" s="3">
        <f t="shared" si="0"/>
        <v>12</v>
      </c>
      <c r="C24" s="4" t="s">
        <v>44</v>
      </c>
      <c r="D24" s="8">
        <v>2</v>
      </c>
      <c r="E24" s="3" t="s">
        <v>52</v>
      </c>
      <c r="F24" s="14" t="s">
        <v>53</v>
      </c>
      <c r="G24" s="3" t="s">
        <v>48</v>
      </c>
      <c r="H24" s="3">
        <v>5</v>
      </c>
      <c r="I24" s="8">
        <v>3</v>
      </c>
      <c r="J24" s="8">
        <v>4</v>
      </c>
      <c r="K24" s="8"/>
      <c r="L24" s="8"/>
      <c r="M24" s="8"/>
      <c r="N24" s="8">
        <v>12</v>
      </c>
      <c r="O24" s="8"/>
      <c r="P24" s="8"/>
      <c r="Q24" s="8">
        <v>100</v>
      </c>
      <c r="R24" s="33">
        <v>1</v>
      </c>
    </row>
    <row r="25" spans="1:18" x14ac:dyDescent="0.2">
      <c r="A25" s="3">
        <v>35</v>
      </c>
      <c r="B25" s="3">
        <f t="shared" si="0"/>
        <v>12</v>
      </c>
      <c r="C25" s="4" t="s">
        <v>44</v>
      </c>
      <c r="D25" s="8">
        <v>2</v>
      </c>
      <c r="E25" s="3" t="s">
        <v>51</v>
      </c>
      <c r="F25" s="14" t="s">
        <v>54</v>
      </c>
      <c r="G25" s="3" t="s">
        <v>48</v>
      </c>
      <c r="H25" s="3">
        <v>5</v>
      </c>
      <c r="I25" s="8">
        <v>3</v>
      </c>
      <c r="J25" s="2">
        <v>4</v>
      </c>
      <c r="K25" s="8">
        <v>20</v>
      </c>
      <c r="L25" s="8">
        <v>40</v>
      </c>
      <c r="M25" s="8">
        <v>10</v>
      </c>
      <c r="N25" s="8">
        <v>5</v>
      </c>
      <c r="O25" s="8">
        <v>100</v>
      </c>
      <c r="P25" s="8">
        <v>2</v>
      </c>
      <c r="Q25" s="8">
        <v>75</v>
      </c>
      <c r="R25" s="33">
        <v>2</v>
      </c>
    </row>
    <row r="26" spans="1:18" x14ac:dyDescent="0.2">
      <c r="A26" s="3">
        <v>36</v>
      </c>
      <c r="B26" s="3">
        <f t="shared" si="0"/>
        <v>13</v>
      </c>
      <c r="C26" s="4" t="s">
        <v>43</v>
      </c>
      <c r="D26" s="8">
        <v>2</v>
      </c>
      <c r="E26" s="3" t="s">
        <v>52</v>
      </c>
      <c r="F26" s="14" t="s">
        <v>53</v>
      </c>
      <c r="G26" s="3" t="s">
        <v>48</v>
      </c>
      <c r="H26" s="3">
        <v>5</v>
      </c>
      <c r="I26" s="8">
        <v>3</v>
      </c>
      <c r="J26" s="8">
        <v>4</v>
      </c>
      <c r="K26" s="8"/>
      <c r="L26" s="8"/>
      <c r="M26" s="8"/>
      <c r="N26" s="8">
        <v>11</v>
      </c>
      <c r="O26" s="8"/>
      <c r="P26" s="8">
        <v>3</v>
      </c>
      <c r="Q26" s="8">
        <v>65</v>
      </c>
      <c r="R26" s="33">
        <v>1</v>
      </c>
    </row>
    <row r="27" spans="1:18" x14ac:dyDescent="0.2">
      <c r="A27" s="3">
        <v>38</v>
      </c>
      <c r="B27" s="3">
        <f t="shared" si="0"/>
        <v>13</v>
      </c>
      <c r="C27" s="4" t="s">
        <v>43</v>
      </c>
      <c r="D27" s="8">
        <v>2</v>
      </c>
      <c r="E27" s="3" t="s">
        <v>51</v>
      </c>
      <c r="F27" s="14" t="s">
        <v>54</v>
      </c>
      <c r="G27" s="3" t="s">
        <v>48</v>
      </c>
      <c r="H27" s="3">
        <v>5</v>
      </c>
      <c r="I27" s="8">
        <v>3</v>
      </c>
      <c r="J27" s="2">
        <v>4</v>
      </c>
      <c r="K27" s="8">
        <v>15</v>
      </c>
      <c r="L27" s="8">
        <v>15</v>
      </c>
      <c r="M27" s="8">
        <v>11</v>
      </c>
      <c r="N27" s="8">
        <v>7</v>
      </c>
      <c r="O27" s="8">
        <v>80</v>
      </c>
      <c r="P27" s="8">
        <v>3</v>
      </c>
      <c r="Q27" s="8">
        <v>50</v>
      </c>
      <c r="R27" s="33">
        <v>2</v>
      </c>
    </row>
    <row r="28" spans="1:18" x14ac:dyDescent="0.2">
      <c r="A28" s="3">
        <v>39</v>
      </c>
      <c r="B28" s="3">
        <f t="shared" si="0"/>
        <v>14</v>
      </c>
      <c r="C28" s="4" t="s">
        <v>41</v>
      </c>
      <c r="D28" s="8">
        <v>2</v>
      </c>
      <c r="E28" s="3" t="s">
        <v>51</v>
      </c>
      <c r="F28" s="14" t="s">
        <v>53</v>
      </c>
      <c r="G28" s="3" t="s">
        <v>49</v>
      </c>
      <c r="H28" s="3">
        <v>3</v>
      </c>
      <c r="I28" s="8">
        <v>3</v>
      </c>
      <c r="J28" s="8">
        <v>3</v>
      </c>
      <c r="K28" s="8">
        <v>40</v>
      </c>
      <c r="L28" s="8">
        <v>20</v>
      </c>
      <c r="M28" s="8"/>
      <c r="N28" s="8">
        <v>7</v>
      </c>
      <c r="O28" s="8">
        <v>100</v>
      </c>
      <c r="P28" s="8">
        <v>3</v>
      </c>
      <c r="Q28" s="8">
        <v>95</v>
      </c>
      <c r="R28" s="33">
        <v>2</v>
      </c>
    </row>
    <row r="29" spans="1:18" x14ac:dyDescent="0.2">
      <c r="A29" s="3">
        <v>41</v>
      </c>
      <c r="B29" s="3">
        <f t="shared" si="0"/>
        <v>14</v>
      </c>
      <c r="C29" s="4" t="s">
        <v>41</v>
      </c>
      <c r="D29" s="8">
        <v>2</v>
      </c>
      <c r="E29" s="3" t="s">
        <v>52</v>
      </c>
      <c r="F29" s="14" t="s">
        <v>54</v>
      </c>
      <c r="G29" s="3" t="s">
        <v>49</v>
      </c>
      <c r="H29" s="3">
        <v>3</v>
      </c>
      <c r="I29" s="8">
        <v>3</v>
      </c>
      <c r="J29" s="8">
        <v>3</v>
      </c>
      <c r="K29" s="8"/>
      <c r="L29" s="8"/>
      <c r="M29" s="8">
        <v>11</v>
      </c>
      <c r="N29" s="8">
        <v>7</v>
      </c>
      <c r="O29" s="8"/>
      <c r="P29" s="8">
        <v>3</v>
      </c>
      <c r="Q29" s="8">
        <v>60</v>
      </c>
      <c r="R29" s="33">
        <v>1</v>
      </c>
    </row>
    <row r="30" spans="1:18" x14ac:dyDescent="0.2">
      <c r="A30" s="3">
        <v>42</v>
      </c>
      <c r="B30" s="3">
        <f t="shared" si="0"/>
        <v>15</v>
      </c>
      <c r="C30" s="4" t="s">
        <v>23</v>
      </c>
      <c r="D30" s="8">
        <v>2</v>
      </c>
      <c r="E30" s="3" t="s">
        <v>52</v>
      </c>
      <c r="F30" s="14" t="s">
        <v>53</v>
      </c>
      <c r="G30" s="3" t="s">
        <v>49</v>
      </c>
      <c r="H30" s="3">
        <v>2</v>
      </c>
      <c r="I30" s="8">
        <v>3</v>
      </c>
      <c r="J30" s="8">
        <v>2</v>
      </c>
      <c r="K30" s="8">
        <v>75</v>
      </c>
      <c r="L30" s="8">
        <v>30</v>
      </c>
      <c r="M30" s="8"/>
      <c r="N30" s="8">
        <v>11</v>
      </c>
      <c r="O30" s="8">
        <v>40</v>
      </c>
      <c r="P30" s="8">
        <v>3</v>
      </c>
      <c r="Q30" s="8">
        <v>100</v>
      </c>
      <c r="R30" s="33">
        <v>2</v>
      </c>
    </row>
    <row r="31" spans="1:18" x14ac:dyDescent="0.2">
      <c r="A31" s="3">
        <v>44</v>
      </c>
      <c r="B31" s="3">
        <f t="shared" si="0"/>
        <v>15</v>
      </c>
      <c r="C31" s="4" t="s">
        <v>23</v>
      </c>
      <c r="D31" s="8">
        <v>2</v>
      </c>
      <c r="E31" s="3" t="s">
        <v>50</v>
      </c>
      <c r="F31" s="14" t="s">
        <v>54</v>
      </c>
      <c r="G31" s="3" t="s">
        <v>49</v>
      </c>
      <c r="H31" s="3">
        <v>2</v>
      </c>
      <c r="I31" s="8">
        <v>3</v>
      </c>
      <c r="J31" s="2">
        <v>2</v>
      </c>
      <c r="K31" s="8"/>
      <c r="L31" s="8"/>
      <c r="M31" s="8">
        <v>12</v>
      </c>
      <c r="N31" s="8">
        <v>10</v>
      </c>
      <c r="O31" s="8"/>
      <c r="P31" s="8">
        <v>2</v>
      </c>
      <c r="Q31" s="8">
        <v>60</v>
      </c>
      <c r="R31" s="33">
        <v>1</v>
      </c>
    </row>
    <row r="32" spans="1:18" s="12" customFormat="1" x14ac:dyDescent="0.2">
      <c r="A32" s="9">
        <v>45</v>
      </c>
      <c r="B32" s="3">
        <f t="shared" si="0"/>
        <v>16</v>
      </c>
      <c r="C32" s="10" t="s">
        <v>35</v>
      </c>
      <c r="D32" s="11"/>
      <c r="E32" s="9" t="s">
        <v>50</v>
      </c>
      <c r="F32" s="13">
        <v>3</v>
      </c>
      <c r="G32" s="9" t="s">
        <v>48</v>
      </c>
      <c r="H32" s="9">
        <v>1</v>
      </c>
      <c r="I32" s="11"/>
      <c r="J32" s="11"/>
      <c r="K32" s="11">
        <v>10</v>
      </c>
      <c r="L32" s="11">
        <v>10</v>
      </c>
      <c r="M32" s="11"/>
      <c r="N32" s="11"/>
      <c r="O32" s="11">
        <v>25</v>
      </c>
      <c r="P32" s="11"/>
      <c r="Q32" s="11">
        <v>49</v>
      </c>
      <c r="R32" s="33">
        <v>2</v>
      </c>
    </row>
    <row r="33" spans="1:18" x14ac:dyDescent="0.2">
      <c r="A33" s="3">
        <v>46</v>
      </c>
      <c r="B33" s="3">
        <f t="shared" si="0"/>
        <v>16</v>
      </c>
      <c r="C33" s="4" t="s">
        <v>35</v>
      </c>
      <c r="D33" s="8">
        <v>1</v>
      </c>
      <c r="E33" s="3" t="s">
        <v>51</v>
      </c>
      <c r="F33" s="14" t="s">
        <v>54</v>
      </c>
      <c r="G33" s="3" t="s">
        <v>49</v>
      </c>
      <c r="H33" s="3">
        <v>1</v>
      </c>
      <c r="I33" s="8">
        <v>1</v>
      </c>
      <c r="J33" s="8">
        <v>0</v>
      </c>
      <c r="K33" s="8"/>
      <c r="L33" s="8"/>
      <c r="M33" s="8">
        <v>9</v>
      </c>
      <c r="N33" s="8">
        <v>5</v>
      </c>
      <c r="O33" s="8"/>
      <c r="P33" s="8">
        <v>4</v>
      </c>
      <c r="Q33" s="8">
        <v>10</v>
      </c>
      <c r="R33">
        <v>2</v>
      </c>
    </row>
    <row r="34" spans="1:18" x14ac:dyDescent="0.2">
      <c r="A34" s="3">
        <v>47</v>
      </c>
      <c r="B34" s="3">
        <f t="shared" si="0"/>
        <v>17</v>
      </c>
      <c r="C34" s="4" t="s">
        <v>17</v>
      </c>
      <c r="D34" s="8">
        <v>1</v>
      </c>
      <c r="E34" s="3" t="s">
        <v>51</v>
      </c>
      <c r="F34" s="14" t="s">
        <v>53</v>
      </c>
      <c r="G34" s="3" t="s">
        <v>48</v>
      </c>
      <c r="H34" s="3">
        <v>6</v>
      </c>
      <c r="I34" s="8">
        <v>3</v>
      </c>
      <c r="J34" s="8">
        <v>3</v>
      </c>
      <c r="K34" s="8"/>
      <c r="L34" s="8"/>
      <c r="M34" s="8"/>
      <c r="N34" s="8">
        <v>9</v>
      </c>
      <c r="O34" s="8"/>
      <c r="P34" s="8">
        <v>2</v>
      </c>
      <c r="Q34" s="8">
        <v>80</v>
      </c>
      <c r="R34">
        <v>2</v>
      </c>
    </row>
    <row r="35" spans="1:18" x14ac:dyDescent="0.2">
      <c r="A35" s="3">
        <v>49</v>
      </c>
      <c r="B35" s="3">
        <f t="shared" si="0"/>
        <v>17</v>
      </c>
      <c r="C35" s="4" t="s">
        <v>17</v>
      </c>
      <c r="D35" s="8">
        <v>1</v>
      </c>
      <c r="E35" s="3" t="s">
        <v>50</v>
      </c>
      <c r="F35" s="14" t="s">
        <v>54</v>
      </c>
      <c r="G35" s="3" t="s">
        <v>48</v>
      </c>
      <c r="H35" s="3">
        <v>6</v>
      </c>
      <c r="I35" s="8">
        <v>3</v>
      </c>
      <c r="J35" s="8">
        <v>3</v>
      </c>
      <c r="K35" s="8">
        <v>25</v>
      </c>
      <c r="L35" s="8">
        <v>15</v>
      </c>
      <c r="M35" s="8">
        <v>11</v>
      </c>
      <c r="N35" s="8">
        <v>10</v>
      </c>
      <c r="O35" s="8">
        <v>80</v>
      </c>
      <c r="P35" s="8">
        <v>3</v>
      </c>
      <c r="Q35" s="8">
        <v>60</v>
      </c>
      <c r="R35">
        <v>1</v>
      </c>
    </row>
    <row r="36" spans="1:18" x14ac:dyDescent="0.2">
      <c r="A36" s="3">
        <v>50</v>
      </c>
      <c r="B36" s="3">
        <f t="shared" si="0"/>
        <v>18</v>
      </c>
      <c r="C36" s="4" t="s">
        <v>39</v>
      </c>
      <c r="D36" s="8">
        <v>2</v>
      </c>
      <c r="E36" s="3" t="s">
        <v>51</v>
      </c>
      <c r="F36" s="14" t="s">
        <v>53</v>
      </c>
      <c r="G36" s="3" t="s">
        <v>49</v>
      </c>
      <c r="H36" s="3">
        <v>3</v>
      </c>
      <c r="I36" s="8">
        <v>3</v>
      </c>
      <c r="J36" s="8">
        <v>3</v>
      </c>
      <c r="K36" s="8">
        <v>30</v>
      </c>
      <c r="L36" s="11"/>
      <c r="M36" s="8"/>
      <c r="N36" s="8">
        <v>13</v>
      </c>
      <c r="O36" s="8">
        <v>80</v>
      </c>
      <c r="P36" s="8">
        <v>3</v>
      </c>
      <c r="Q36" s="8">
        <v>105</v>
      </c>
      <c r="R36">
        <v>2</v>
      </c>
    </row>
    <row r="37" spans="1:18" x14ac:dyDescent="0.2">
      <c r="A37" s="3">
        <v>52</v>
      </c>
      <c r="B37" s="3">
        <f t="shared" si="0"/>
        <v>18</v>
      </c>
      <c r="C37" s="4" t="s">
        <v>39</v>
      </c>
      <c r="D37" s="8">
        <v>2</v>
      </c>
      <c r="E37" s="3" t="s">
        <v>52</v>
      </c>
      <c r="F37" s="14" t="s">
        <v>54</v>
      </c>
      <c r="G37" s="3" t="s">
        <v>49</v>
      </c>
      <c r="H37" s="3">
        <v>3</v>
      </c>
      <c r="I37" s="8">
        <v>3</v>
      </c>
      <c r="J37" s="2">
        <v>3</v>
      </c>
      <c r="K37" s="8"/>
      <c r="L37" s="8"/>
      <c r="M37" s="8">
        <v>12</v>
      </c>
      <c r="N37" s="8">
        <v>6</v>
      </c>
      <c r="O37" s="8"/>
      <c r="P37" s="8">
        <v>3</v>
      </c>
      <c r="Q37" s="8">
        <v>75</v>
      </c>
      <c r="R37">
        <v>1</v>
      </c>
    </row>
    <row r="38" spans="1:18" x14ac:dyDescent="0.2">
      <c r="A38" s="3">
        <v>53</v>
      </c>
      <c r="B38" s="3">
        <f t="shared" si="0"/>
        <v>19</v>
      </c>
      <c r="C38" s="4" t="s">
        <v>22</v>
      </c>
      <c r="D38" s="8">
        <v>2</v>
      </c>
      <c r="E38" s="3" t="s">
        <v>52</v>
      </c>
      <c r="F38" s="14" t="s">
        <v>53</v>
      </c>
      <c r="G38" s="3" t="s">
        <v>49</v>
      </c>
      <c r="H38" s="3">
        <v>2</v>
      </c>
      <c r="I38" s="8">
        <v>2</v>
      </c>
      <c r="J38" s="8">
        <v>3</v>
      </c>
      <c r="K38" s="8"/>
      <c r="L38" s="8"/>
      <c r="M38" s="8"/>
      <c r="N38" s="8">
        <v>6</v>
      </c>
      <c r="O38" s="8"/>
      <c r="P38" s="8">
        <v>4</v>
      </c>
      <c r="Q38" s="8">
        <v>70</v>
      </c>
      <c r="R38">
        <v>2</v>
      </c>
    </row>
    <row r="39" spans="1:18" x14ac:dyDescent="0.2">
      <c r="A39" s="3">
        <v>54</v>
      </c>
      <c r="B39" s="3">
        <f t="shared" si="0"/>
        <v>19</v>
      </c>
      <c r="C39" s="4" t="s">
        <v>22</v>
      </c>
      <c r="D39" s="8">
        <v>2</v>
      </c>
      <c r="E39" s="3" t="s">
        <v>50</v>
      </c>
      <c r="F39" s="14" t="s">
        <v>54</v>
      </c>
      <c r="G39" s="3" t="s">
        <v>49</v>
      </c>
      <c r="H39" s="3">
        <v>2</v>
      </c>
      <c r="I39" s="8">
        <v>2</v>
      </c>
      <c r="J39" s="8">
        <v>3</v>
      </c>
      <c r="K39" s="8"/>
      <c r="L39" s="8"/>
      <c r="M39" s="8">
        <v>9</v>
      </c>
      <c r="N39" s="8">
        <v>7</v>
      </c>
      <c r="O39" s="8"/>
      <c r="P39" s="8">
        <v>3</v>
      </c>
      <c r="Q39" s="8">
        <v>60</v>
      </c>
      <c r="R39">
        <v>1</v>
      </c>
    </row>
    <row r="40" spans="1:18" x14ac:dyDescent="0.2">
      <c r="A40" s="3">
        <v>55</v>
      </c>
      <c r="B40" s="3">
        <f t="shared" si="0"/>
        <v>20</v>
      </c>
      <c r="C40" s="5" t="s">
        <v>38</v>
      </c>
      <c r="D40" s="8">
        <v>2</v>
      </c>
      <c r="E40" s="3" t="s">
        <v>51</v>
      </c>
      <c r="F40" s="14" t="s">
        <v>53</v>
      </c>
      <c r="G40" s="3" t="s">
        <v>48</v>
      </c>
      <c r="H40" s="6">
        <v>3</v>
      </c>
      <c r="I40" s="8">
        <v>3</v>
      </c>
      <c r="J40" s="8">
        <v>3</v>
      </c>
      <c r="K40" s="8">
        <v>20</v>
      </c>
      <c r="L40" s="8">
        <v>45</v>
      </c>
      <c r="M40" s="8"/>
      <c r="N40" s="8">
        <v>13</v>
      </c>
      <c r="O40" s="8">
        <v>90</v>
      </c>
      <c r="P40" s="8">
        <v>3</v>
      </c>
      <c r="Q40" s="8">
        <v>80</v>
      </c>
      <c r="R40">
        <v>2</v>
      </c>
    </row>
    <row r="41" spans="1:18" x14ac:dyDescent="0.2">
      <c r="A41" s="3">
        <v>57</v>
      </c>
      <c r="B41" s="3">
        <f t="shared" si="0"/>
        <v>20</v>
      </c>
      <c r="C41" s="5" t="s">
        <v>38</v>
      </c>
      <c r="D41" s="8">
        <v>2</v>
      </c>
      <c r="E41" s="3" t="s">
        <v>52</v>
      </c>
      <c r="F41" s="14" t="s">
        <v>54</v>
      </c>
      <c r="G41" s="3" t="s">
        <v>48</v>
      </c>
      <c r="H41" s="6">
        <v>3</v>
      </c>
      <c r="I41" s="8">
        <v>3</v>
      </c>
      <c r="J41" s="8">
        <v>3</v>
      </c>
      <c r="K41" s="8"/>
      <c r="L41" s="8"/>
      <c r="M41" s="8">
        <v>19</v>
      </c>
      <c r="N41" s="8">
        <v>12</v>
      </c>
      <c r="O41" s="8"/>
      <c r="P41" s="8">
        <v>3</v>
      </c>
      <c r="Q41" s="8">
        <v>75</v>
      </c>
      <c r="R41">
        <v>1</v>
      </c>
    </row>
    <row r="42" spans="1:18" x14ac:dyDescent="0.2">
      <c r="A42" s="3">
        <v>58</v>
      </c>
      <c r="B42" s="3">
        <f t="shared" si="0"/>
        <v>21</v>
      </c>
      <c r="C42" s="4" t="s">
        <v>27</v>
      </c>
      <c r="D42" s="8">
        <v>2</v>
      </c>
      <c r="E42" s="3" t="s">
        <v>50</v>
      </c>
      <c r="F42" s="14" t="s">
        <v>53</v>
      </c>
      <c r="G42" s="3" t="s">
        <v>48</v>
      </c>
      <c r="H42" s="3">
        <v>4</v>
      </c>
      <c r="I42" s="8">
        <v>3</v>
      </c>
      <c r="J42" s="8"/>
      <c r="K42" s="8"/>
      <c r="L42" s="8"/>
      <c r="M42" s="8"/>
      <c r="N42" s="8">
        <v>4</v>
      </c>
      <c r="O42" s="8"/>
      <c r="P42" s="8">
        <v>0</v>
      </c>
      <c r="Q42" s="8">
        <v>120</v>
      </c>
      <c r="R42">
        <v>1</v>
      </c>
    </row>
    <row r="43" spans="1:18" x14ac:dyDescent="0.2">
      <c r="A43" s="3">
        <v>60</v>
      </c>
      <c r="B43" s="3">
        <f t="shared" si="0"/>
        <v>22</v>
      </c>
      <c r="C43" s="4" t="s">
        <v>16</v>
      </c>
      <c r="D43" s="8">
        <v>2</v>
      </c>
      <c r="E43" s="3" t="s">
        <v>52</v>
      </c>
      <c r="F43" s="14" t="s">
        <v>53</v>
      </c>
      <c r="G43" s="3" t="s">
        <v>48</v>
      </c>
      <c r="H43" s="3">
        <v>2</v>
      </c>
      <c r="I43" s="8">
        <v>3</v>
      </c>
      <c r="J43" s="8">
        <v>4</v>
      </c>
      <c r="K43" s="8"/>
      <c r="L43" s="8"/>
      <c r="M43" s="8"/>
      <c r="N43" s="8">
        <v>23</v>
      </c>
      <c r="O43" s="8"/>
      <c r="P43" s="8">
        <v>3</v>
      </c>
      <c r="Q43" s="8">
        <v>75</v>
      </c>
      <c r="R43">
        <v>2</v>
      </c>
    </row>
    <row r="44" spans="1:18" x14ac:dyDescent="0.2">
      <c r="A44" s="3">
        <v>61</v>
      </c>
      <c r="B44" s="3">
        <f t="shared" si="0"/>
        <v>22</v>
      </c>
      <c r="C44" s="4" t="s">
        <v>16</v>
      </c>
      <c r="D44" s="8">
        <v>2</v>
      </c>
      <c r="E44" s="3" t="s">
        <v>50</v>
      </c>
      <c r="F44" s="14" t="s">
        <v>54</v>
      </c>
      <c r="G44" s="3" t="s">
        <v>48</v>
      </c>
      <c r="H44" s="3">
        <v>2</v>
      </c>
      <c r="I44" s="8">
        <v>3</v>
      </c>
      <c r="J44" s="2">
        <v>4</v>
      </c>
      <c r="K44" s="8"/>
      <c r="L44" s="8"/>
      <c r="M44" s="8">
        <v>10</v>
      </c>
      <c r="N44" s="8">
        <v>8</v>
      </c>
      <c r="O44" s="8"/>
      <c r="P44" s="8">
        <v>2</v>
      </c>
      <c r="Q44" s="8">
        <v>20</v>
      </c>
      <c r="R44">
        <v>1</v>
      </c>
    </row>
    <row r="45" spans="1:18" x14ac:dyDescent="0.2">
      <c r="A45" s="3">
        <v>62</v>
      </c>
      <c r="B45" s="3">
        <f t="shared" si="0"/>
        <v>23</v>
      </c>
      <c r="C45" s="5" t="s">
        <v>33</v>
      </c>
      <c r="D45" s="8">
        <v>2</v>
      </c>
      <c r="E45" s="3" t="s">
        <v>50</v>
      </c>
      <c r="F45" s="14" t="s">
        <v>53</v>
      </c>
      <c r="G45" s="3" t="s">
        <v>49</v>
      </c>
      <c r="H45" s="6">
        <v>4</v>
      </c>
      <c r="I45" s="8">
        <v>2</v>
      </c>
      <c r="J45" s="8">
        <v>4</v>
      </c>
      <c r="K45" s="8"/>
      <c r="L45" s="8"/>
      <c r="M45" s="8"/>
      <c r="N45" s="8">
        <v>24</v>
      </c>
      <c r="O45" s="8"/>
      <c r="P45" s="8">
        <v>5</v>
      </c>
      <c r="Q45" s="8">
        <v>110</v>
      </c>
      <c r="R45">
        <v>1</v>
      </c>
    </row>
    <row r="46" spans="1:18" x14ac:dyDescent="0.2">
      <c r="A46" s="3">
        <v>64</v>
      </c>
      <c r="B46" s="3">
        <f t="shared" si="0"/>
        <v>23</v>
      </c>
      <c r="C46" s="5" t="s">
        <v>33</v>
      </c>
      <c r="D46" s="8">
        <v>2</v>
      </c>
      <c r="E46" s="3" t="s">
        <v>52</v>
      </c>
      <c r="F46" s="14" t="s">
        <v>54</v>
      </c>
      <c r="G46" s="3" t="s">
        <v>49</v>
      </c>
      <c r="H46" s="6">
        <v>4</v>
      </c>
      <c r="I46" s="8">
        <v>2</v>
      </c>
      <c r="J46" s="2">
        <v>4</v>
      </c>
      <c r="K46" s="8">
        <v>40</v>
      </c>
      <c r="L46" s="8">
        <v>15</v>
      </c>
      <c r="M46" s="8">
        <v>10</v>
      </c>
      <c r="N46" s="8">
        <v>6</v>
      </c>
      <c r="O46" s="8">
        <v>100</v>
      </c>
      <c r="P46" s="8"/>
      <c r="Q46" s="8">
        <v>70</v>
      </c>
      <c r="R46">
        <v>2</v>
      </c>
    </row>
    <row r="47" spans="1:18" x14ac:dyDescent="0.2">
      <c r="A47" s="3">
        <v>65</v>
      </c>
      <c r="B47" s="3">
        <f t="shared" si="0"/>
        <v>24</v>
      </c>
      <c r="C47" s="4" t="s">
        <v>29</v>
      </c>
      <c r="D47" s="8">
        <v>2</v>
      </c>
      <c r="E47" s="3" t="s">
        <v>50</v>
      </c>
      <c r="F47" s="14" t="s">
        <v>53</v>
      </c>
      <c r="G47" s="3" t="s">
        <v>48</v>
      </c>
      <c r="H47" s="3">
        <v>1</v>
      </c>
      <c r="I47" s="8">
        <v>3</v>
      </c>
      <c r="J47" s="8">
        <v>5</v>
      </c>
      <c r="K47" s="8">
        <v>5</v>
      </c>
      <c r="L47" s="8">
        <v>20</v>
      </c>
      <c r="M47" s="8"/>
      <c r="N47" s="8">
        <v>32</v>
      </c>
      <c r="O47" s="8">
        <v>80</v>
      </c>
      <c r="P47" s="8">
        <v>3</v>
      </c>
      <c r="Q47" s="8">
        <v>84</v>
      </c>
      <c r="R47">
        <v>1</v>
      </c>
    </row>
    <row r="48" spans="1:18" x14ac:dyDescent="0.2">
      <c r="A48" s="3">
        <v>67</v>
      </c>
      <c r="B48" s="3">
        <f t="shared" si="0"/>
        <v>24</v>
      </c>
      <c r="C48" s="4" t="s">
        <v>29</v>
      </c>
      <c r="D48" s="8">
        <v>2</v>
      </c>
      <c r="E48" s="3" t="s">
        <v>51</v>
      </c>
      <c r="F48" s="14" t="s">
        <v>54</v>
      </c>
      <c r="G48" s="3" t="s">
        <v>48</v>
      </c>
      <c r="H48" s="3">
        <v>1</v>
      </c>
      <c r="I48" s="8">
        <v>3</v>
      </c>
      <c r="J48" s="2">
        <v>5</v>
      </c>
      <c r="K48" s="8"/>
      <c r="L48" s="8"/>
      <c r="M48" s="8">
        <v>14</v>
      </c>
      <c r="N48" s="8">
        <v>11</v>
      </c>
      <c r="O48" s="8"/>
      <c r="P48" s="8">
        <v>3</v>
      </c>
      <c r="Q48" s="8">
        <v>50</v>
      </c>
      <c r="R48">
        <v>2</v>
      </c>
    </row>
    <row r="49" spans="1:18" x14ac:dyDescent="0.2">
      <c r="A49" s="3">
        <v>68</v>
      </c>
      <c r="B49" s="3">
        <f t="shared" si="0"/>
        <v>25</v>
      </c>
      <c r="C49" s="4" t="s">
        <v>26</v>
      </c>
      <c r="D49" s="8">
        <v>2</v>
      </c>
      <c r="E49" s="3" t="s">
        <v>50</v>
      </c>
      <c r="F49" s="14" t="s">
        <v>53</v>
      </c>
      <c r="G49" s="3" t="s">
        <v>48</v>
      </c>
      <c r="H49" s="3">
        <v>4</v>
      </c>
      <c r="I49" s="8">
        <v>3</v>
      </c>
      <c r="J49" s="8">
        <v>3</v>
      </c>
      <c r="K49" s="8"/>
      <c r="L49" s="8"/>
      <c r="M49" s="8"/>
      <c r="N49" s="8">
        <v>25</v>
      </c>
      <c r="O49" s="8"/>
      <c r="P49" s="8"/>
      <c r="Q49" s="8">
        <v>100</v>
      </c>
      <c r="R49">
        <v>1</v>
      </c>
    </row>
    <row r="50" spans="1:18" x14ac:dyDescent="0.2">
      <c r="A50" s="3">
        <v>70</v>
      </c>
      <c r="B50" s="3">
        <f t="shared" si="0"/>
        <v>25</v>
      </c>
      <c r="C50" s="4" t="s">
        <v>26</v>
      </c>
      <c r="D50" s="8">
        <v>2</v>
      </c>
      <c r="E50" s="3" t="s">
        <v>52</v>
      </c>
      <c r="F50" s="14" t="s">
        <v>54</v>
      </c>
      <c r="G50" s="3" t="s">
        <v>48</v>
      </c>
      <c r="H50" s="3">
        <v>4</v>
      </c>
      <c r="I50" s="8">
        <v>3</v>
      </c>
      <c r="J50" s="8">
        <v>3</v>
      </c>
      <c r="K50" s="8">
        <v>80</v>
      </c>
      <c r="L50" s="8">
        <v>80</v>
      </c>
      <c r="M50" s="8">
        <v>10</v>
      </c>
      <c r="N50" s="8">
        <v>6</v>
      </c>
      <c r="O50" s="8">
        <v>85</v>
      </c>
      <c r="P50" s="8"/>
      <c r="Q50" s="8">
        <v>30</v>
      </c>
      <c r="R50">
        <v>2</v>
      </c>
    </row>
    <row r="51" spans="1:18" x14ac:dyDescent="0.2">
      <c r="A51" s="3">
        <v>71</v>
      </c>
      <c r="B51" s="3">
        <f t="shared" si="0"/>
        <v>26</v>
      </c>
      <c r="C51" s="4" t="s">
        <v>19</v>
      </c>
      <c r="D51" s="8">
        <v>2</v>
      </c>
      <c r="E51" s="3" t="s">
        <v>51</v>
      </c>
      <c r="F51" s="14" t="s">
        <v>53</v>
      </c>
      <c r="G51" s="3" t="s">
        <v>48</v>
      </c>
      <c r="H51" s="3">
        <v>6</v>
      </c>
      <c r="I51" s="8">
        <v>3</v>
      </c>
      <c r="J51" s="8">
        <v>3</v>
      </c>
      <c r="K51" s="8"/>
      <c r="L51" s="8"/>
      <c r="M51" s="8"/>
      <c r="N51" s="8">
        <v>7</v>
      </c>
      <c r="O51" s="8"/>
      <c r="P51" s="8"/>
      <c r="Q51" s="8">
        <v>90</v>
      </c>
      <c r="R51">
        <v>2</v>
      </c>
    </row>
    <row r="52" spans="1:18" x14ac:dyDescent="0.2">
      <c r="A52" s="3">
        <v>73</v>
      </c>
      <c r="B52" s="3">
        <f t="shared" si="0"/>
        <v>26</v>
      </c>
      <c r="C52" s="4" t="s">
        <v>19</v>
      </c>
      <c r="D52" s="8">
        <v>2</v>
      </c>
      <c r="E52" s="3" t="s">
        <v>50</v>
      </c>
      <c r="F52" s="14" t="s">
        <v>54</v>
      </c>
      <c r="G52" s="3" t="s">
        <v>48</v>
      </c>
      <c r="H52" s="3">
        <v>6</v>
      </c>
      <c r="I52" s="2">
        <v>4</v>
      </c>
      <c r="J52" s="8">
        <v>3</v>
      </c>
      <c r="K52" s="8">
        <v>15</v>
      </c>
      <c r="L52" s="8">
        <v>20</v>
      </c>
      <c r="M52" s="8">
        <v>11</v>
      </c>
      <c r="N52" s="8">
        <v>9</v>
      </c>
      <c r="O52" s="8">
        <v>77.5</v>
      </c>
      <c r="P52" s="8"/>
      <c r="Q52" s="8">
        <v>60</v>
      </c>
      <c r="R52">
        <v>1</v>
      </c>
    </row>
    <row r="53" spans="1:18" x14ac:dyDescent="0.2">
      <c r="A53" s="3">
        <v>74</v>
      </c>
      <c r="B53" s="3">
        <f t="shared" si="0"/>
        <v>27</v>
      </c>
      <c r="C53" s="4" t="s">
        <v>37</v>
      </c>
      <c r="D53" s="8">
        <v>1</v>
      </c>
      <c r="E53" s="3" t="s">
        <v>51</v>
      </c>
      <c r="F53" s="14" t="s">
        <v>53</v>
      </c>
      <c r="G53" s="3" t="s">
        <v>48</v>
      </c>
      <c r="H53" s="3">
        <v>3</v>
      </c>
      <c r="I53" s="8">
        <v>3</v>
      </c>
      <c r="J53" s="8"/>
      <c r="K53" s="8">
        <v>5</v>
      </c>
      <c r="L53" s="8">
        <v>30</v>
      </c>
      <c r="M53" s="8"/>
      <c r="N53" s="8">
        <v>12</v>
      </c>
      <c r="O53" s="8">
        <v>80</v>
      </c>
      <c r="P53" s="8"/>
      <c r="Q53" s="8">
        <v>60</v>
      </c>
      <c r="R53">
        <v>2</v>
      </c>
    </row>
    <row r="54" spans="1:18" x14ac:dyDescent="0.2">
      <c r="A54" s="3">
        <v>76</v>
      </c>
      <c r="B54" s="3">
        <f t="shared" si="0"/>
        <v>27</v>
      </c>
      <c r="C54" s="4" t="s">
        <v>37</v>
      </c>
      <c r="D54" s="8">
        <v>1</v>
      </c>
      <c r="E54" s="3" t="s">
        <v>52</v>
      </c>
      <c r="F54" s="14" t="s">
        <v>54</v>
      </c>
      <c r="G54" s="3" t="s">
        <v>48</v>
      </c>
      <c r="H54" s="3">
        <v>3</v>
      </c>
      <c r="I54" s="8">
        <v>3</v>
      </c>
      <c r="J54" s="8"/>
      <c r="K54" s="8"/>
      <c r="L54" s="8"/>
      <c r="M54" s="8">
        <v>21</v>
      </c>
      <c r="N54" s="8">
        <v>15</v>
      </c>
      <c r="O54" s="8"/>
      <c r="P54" s="8"/>
      <c r="Q54" s="8">
        <v>85</v>
      </c>
      <c r="R54">
        <v>1</v>
      </c>
    </row>
    <row r="55" spans="1:18" x14ac:dyDescent="0.2">
      <c r="A55" s="3">
        <v>77</v>
      </c>
      <c r="B55" s="3">
        <f t="shared" si="0"/>
        <v>28</v>
      </c>
      <c r="C55" s="4" t="s">
        <v>40</v>
      </c>
      <c r="D55" s="8">
        <v>1</v>
      </c>
      <c r="E55" s="3" t="s">
        <v>50</v>
      </c>
      <c r="F55" s="14" t="s">
        <v>53</v>
      </c>
      <c r="G55" s="3" t="s">
        <v>49</v>
      </c>
      <c r="H55" s="3">
        <v>4</v>
      </c>
      <c r="I55" s="8">
        <v>3</v>
      </c>
      <c r="J55" s="8">
        <v>5</v>
      </c>
      <c r="K55" s="8"/>
      <c r="L55" s="8"/>
      <c r="M55" s="8"/>
      <c r="N55" s="8">
        <v>20</v>
      </c>
      <c r="O55" s="8"/>
      <c r="P55" s="8"/>
      <c r="Q55" s="8">
        <v>90</v>
      </c>
      <c r="R55">
        <v>1</v>
      </c>
    </row>
    <row r="56" spans="1:18" x14ac:dyDescent="0.2">
      <c r="A56" s="3">
        <v>79</v>
      </c>
      <c r="B56" s="3">
        <f t="shared" si="0"/>
        <v>28</v>
      </c>
      <c r="C56" s="4" t="s">
        <v>40</v>
      </c>
      <c r="D56" s="8">
        <v>1</v>
      </c>
      <c r="E56" s="3" t="s">
        <v>52</v>
      </c>
      <c r="F56" s="14" t="s">
        <v>54</v>
      </c>
      <c r="G56" s="3" t="s">
        <v>49</v>
      </c>
      <c r="H56" s="3">
        <v>4</v>
      </c>
      <c r="I56" s="2">
        <v>3</v>
      </c>
      <c r="J56" s="2">
        <v>5</v>
      </c>
      <c r="K56" s="8">
        <v>20</v>
      </c>
      <c r="L56" s="8">
        <v>15</v>
      </c>
      <c r="M56" s="8">
        <v>10</v>
      </c>
      <c r="N56" s="8">
        <v>6</v>
      </c>
      <c r="O56" s="8">
        <v>100</v>
      </c>
      <c r="P56" s="8"/>
      <c r="Q56" s="8">
        <v>15</v>
      </c>
      <c r="R56">
        <v>2</v>
      </c>
    </row>
    <row r="57" spans="1:18" x14ac:dyDescent="0.2">
      <c r="A57" s="3">
        <v>80</v>
      </c>
      <c r="B57" s="3">
        <f t="shared" si="0"/>
        <v>30</v>
      </c>
      <c r="C57" s="4" t="s">
        <v>18</v>
      </c>
      <c r="D57" s="8">
        <v>2</v>
      </c>
      <c r="E57" s="3" t="s">
        <v>50</v>
      </c>
      <c r="F57" s="14" t="s">
        <v>54</v>
      </c>
      <c r="G57" s="3" t="s">
        <v>48</v>
      </c>
      <c r="H57" s="3">
        <v>6</v>
      </c>
      <c r="I57" s="8">
        <v>2</v>
      </c>
      <c r="J57" s="8">
        <v>3</v>
      </c>
      <c r="K57" s="8"/>
      <c r="L57" s="8"/>
      <c r="M57" s="8">
        <v>9</v>
      </c>
      <c r="N57" s="8">
        <v>7</v>
      </c>
      <c r="O57" s="8"/>
      <c r="P57" s="8"/>
      <c r="Q57" s="8">
        <v>50</v>
      </c>
      <c r="R57">
        <v>2</v>
      </c>
    </row>
    <row r="58" spans="1:18" x14ac:dyDescent="0.2">
      <c r="A58" s="3">
        <v>81</v>
      </c>
      <c r="B58" s="3">
        <f t="shared" si="0"/>
        <v>29</v>
      </c>
      <c r="C58" s="4" t="s">
        <v>45</v>
      </c>
      <c r="D58" s="8">
        <v>1</v>
      </c>
      <c r="E58" s="3" t="s">
        <v>52</v>
      </c>
      <c r="F58" s="14" t="s">
        <v>53</v>
      </c>
      <c r="G58" s="3" t="s">
        <v>48</v>
      </c>
      <c r="H58" s="3">
        <v>2</v>
      </c>
      <c r="I58" s="8">
        <v>3</v>
      </c>
      <c r="J58" s="8"/>
      <c r="K58" s="8"/>
      <c r="L58" s="8"/>
      <c r="M58" s="8"/>
      <c r="N58" s="8">
        <v>6</v>
      </c>
      <c r="O58" s="8"/>
      <c r="P58" s="8"/>
      <c r="Q58" s="8">
        <v>75</v>
      </c>
      <c r="R58">
        <v>1</v>
      </c>
    </row>
    <row r="59" spans="1:18" x14ac:dyDescent="0.2">
      <c r="A59" s="3">
        <v>83</v>
      </c>
      <c r="B59" s="3">
        <f t="shared" si="0"/>
        <v>31</v>
      </c>
      <c r="C59" s="10" t="s">
        <v>15</v>
      </c>
      <c r="D59" s="11"/>
      <c r="E59" s="9" t="s">
        <v>52</v>
      </c>
      <c r="F59" s="13" t="s">
        <v>53</v>
      </c>
      <c r="G59" s="9" t="s">
        <v>49</v>
      </c>
      <c r="H59" s="7">
        <v>2</v>
      </c>
      <c r="I59" s="8">
        <v>3</v>
      </c>
      <c r="J59" s="8">
        <v>3.5</v>
      </c>
      <c r="K59" s="8">
        <v>45</v>
      </c>
      <c r="L59" s="8">
        <v>10</v>
      </c>
      <c r="M59" s="8"/>
      <c r="N59" s="8"/>
      <c r="O59" s="8">
        <v>80</v>
      </c>
      <c r="P59" s="8"/>
      <c r="Q59" s="8"/>
      <c r="R59">
        <v>2</v>
      </c>
    </row>
    <row r="60" spans="1:18" x14ac:dyDescent="0.2">
      <c r="A60" s="3">
        <v>84</v>
      </c>
      <c r="B60" s="3">
        <f t="shared" si="0"/>
        <v>31</v>
      </c>
      <c r="C60" s="10" t="s">
        <v>15</v>
      </c>
      <c r="D60" s="11"/>
      <c r="E60" s="9" t="s">
        <v>52</v>
      </c>
      <c r="F60" s="13">
        <v>3</v>
      </c>
      <c r="G60" s="9" t="s">
        <v>48</v>
      </c>
      <c r="H60" s="3">
        <v>2</v>
      </c>
      <c r="I60" s="8"/>
      <c r="J60" s="8"/>
      <c r="K60" s="8"/>
      <c r="L60" s="8"/>
      <c r="M60" s="8"/>
      <c r="N60" s="8"/>
      <c r="O60" s="8">
        <v>100</v>
      </c>
      <c r="P60" s="8"/>
      <c r="Q60" s="8">
        <v>65</v>
      </c>
      <c r="R60">
        <v>1</v>
      </c>
    </row>
    <row r="61" spans="1:18" x14ac:dyDescent="0.2">
      <c r="A61" s="3">
        <v>85</v>
      </c>
      <c r="B61" s="3">
        <f t="shared" si="0"/>
        <v>31</v>
      </c>
      <c r="C61" s="10" t="s">
        <v>15</v>
      </c>
      <c r="D61" s="11">
        <v>2</v>
      </c>
      <c r="E61" s="9" t="s">
        <v>50</v>
      </c>
      <c r="F61" s="13" t="s">
        <v>54</v>
      </c>
      <c r="G61" s="9" t="s">
        <v>48</v>
      </c>
      <c r="H61" s="3">
        <v>2</v>
      </c>
      <c r="I61" s="8">
        <v>3</v>
      </c>
      <c r="J61" s="8">
        <v>3.5</v>
      </c>
      <c r="K61" s="8"/>
      <c r="L61" s="8"/>
      <c r="M61" s="8">
        <v>12</v>
      </c>
      <c r="N61" s="8">
        <v>10</v>
      </c>
      <c r="O61" s="8"/>
      <c r="P61" s="8"/>
      <c r="Q61" s="8">
        <v>63</v>
      </c>
      <c r="R61">
        <v>1</v>
      </c>
    </row>
    <row r="62" spans="1:18" x14ac:dyDescent="0.2">
      <c r="A62" s="3">
        <v>86</v>
      </c>
      <c r="B62" s="3">
        <f t="shared" si="0"/>
        <v>32</v>
      </c>
      <c r="C62" s="5" t="s">
        <v>34</v>
      </c>
      <c r="D62" s="8">
        <v>2</v>
      </c>
      <c r="E62" s="3" t="s">
        <v>50</v>
      </c>
      <c r="F62" s="14" t="s">
        <v>53</v>
      </c>
      <c r="G62" s="3" t="s">
        <v>49</v>
      </c>
      <c r="H62" s="6">
        <v>4</v>
      </c>
      <c r="I62" s="8">
        <v>3</v>
      </c>
      <c r="J62" s="8">
        <v>3</v>
      </c>
      <c r="K62" s="8"/>
      <c r="L62" s="8"/>
      <c r="M62" s="8"/>
      <c r="N62" s="8">
        <v>9</v>
      </c>
      <c r="O62" s="8"/>
      <c r="P62" s="8"/>
      <c r="Q62" s="8">
        <v>120</v>
      </c>
      <c r="R62">
        <v>1</v>
      </c>
    </row>
    <row r="63" spans="1:18" x14ac:dyDescent="0.2">
      <c r="A63" s="3">
        <v>87</v>
      </c>
      <c r="B63" s="3">
        <f t="shared" si="0"/>
        <v>32</v>
      </c>
      <c r="C63" s="5" t="s">
        <v>34</v>
      </c>
      <c r="D63" s="8">
        <v>2</v>
      </c>
      <c r="E63" s="3" t="s">
        <v>52</v>
      </c>
      <c r="F63" s="14" t="s">
        <v>54</v>
      </c>
      <c r="G63" s="3" t="s">
        <v>49</v>
      </c>
      <c r="H63" s="6">
        <v>4</v>
      </c>
      <c r="I63" s="8">
        <v>3</v>
      </c>
      <c r="J63" s="8">
        <v>3</v>
      </c>
      <c r="K63" s="8"/>
      <c r="L63" s="8"/>
      <c r="M63" s="8">
        <v>17</v>
      </c>
      <c r="N63" s="8">
        <v>12</v>
      </c>
      <c r="O63" s="8"/>
      <c r="P63" s="8"/>
      <c r="Q63" s="8">
        <v>65</v>
      </c>
      <c r="R63">
        <v>2</v>
      </c>
    </row>
    <row r="64" spans="1:18" x14ac:dyDescent="0.2">
      <c r="A64" s="3">
        <v>88</v>
      </c>
      <c r="B64" s="3">
        <f t="shared" si="0"/>
        <v>33</v>
      </c>
      <c r="C64" s="4" t="s">
        <v>36</v>
      </c>
      <c r="D64" s="8">
        <v>2</v>
      </c>
      <c r="E64" s="3" t="s">
        <v>51</v>
      </c>
      <c r="F64" s="14" t="s">
        <v>53</v>
      </c>
      <c r="G64" s="3" t="s">
        <v>48</v>
      </c>
      <c r="H64" s="3">
        <v>3</v>
      </c>
      <c r="I64" s="8">
        <v>3</v>
      </c>
      <c r="J64" s="8">
        <v>3</v>
      </c>
      <c r="K64" s="8">
        <v>15</v>
      </c>
      <c r="L64" s="8">
        <v>45</v>
      </c>
      <c r="M64" s="8"/>
      <c r="N64" s="8">
        <v>6</v>
      </c>
      <c r="O64" s="8">
        <v>100</v>
      </c>
      <c r="P64" s="8"/>
      <c r="Q64" s="8">
        <v>90</v>
      </c>
      <c r="R64">
        <v>2</v>
      </c>
    </row>
    <row r="65" spans="1:18" x14ac:dyDescent="0.2">
      <c r="A65" s="3">
        <v>90</v>
      </c>
      <c r="B65" s="3">
        <f t="shared" si="0"/>
        <v>33</v>
      </c>
      <c r="C65" s="4" t="s">
        <v>36</v>
      </c>
      <c r="D65" s="8">
        <v>2</v>
      </c>
      <c r="E65" s="3" t="s">
        <v>52</v>
      </c>
      <c r="F65" s="14" t="s">
        <v>54</v>
      </c>
      <c r="G65" s="3" t="s">
        <v>48</v>
      </c>
      <c r="H65" s="3">
        <v>3</v>
      </c>
      <c r="I65" s="8">
        <v>3</v>
      </c>
      <c r="J65" s="8">
        <v>3</v>
      </c>
      <c r="K65" s="8"/>
      <c r="L65" s="8"/>
      <c r="M65" s="8">
        <v>13</v>
      </c>
      <c r="N65" s="8">
        <v>8</v>
      </c>
      <c r="O65" s="8"/>
      <c r="P65" s="8"/>
      <c r="Q65" s="8">
        <v>75</v>
      </c>
      <c r="R65" s="7">
        <v>1</v>
      </c>
    </row>
    <row r="66" spans="1:18" x14ac:dyDescent="0.2">
      <c r="A66" s="3"/>
      <c r="B66" s="3"/>
      <c r="C66" s="4"/>
    </row>
  </sheetData>
  <autoFilter ref="A1:R65" xr:uid="{6946F93A-8BF7-4444-8F7F-8DF17CF91F8D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63"/>
  <sheetViews>
    <sheetView zoomScaleNormal="100" workbookViewId="0">
      <selection activeCell="AA2" sqref="AA2:AA63"/>
    </sheetView>
  </sheetViews>
  <sheetFormatPr baseColWidth="10" defaultColWidth="9.1640625" defaultRowHeight="15" x14ac:dyDescent="0.2"/>
  <cols>
    <col min="3" max="3" width="27.83203125" bestFit="1" customWidth="1"/>
    <col min="6" max="6" width="0" hidden="1" customWidth="1"/>
    <col min="8" max="16" width="9.1640625" hidden="1" customWidth="1"/>
    <col min="17" max="17" width="11" bestFit="1" customWidth="1"/>
    <col min="18" max="18" width="11" hidden="1" customWidth="1"/>
    <col min="19" max="24" width="0" hidden="1" customWidth="1"/>
  </cols>
  <sheetData>
    <row r="1" spans="1:36" x14ac:dyDescent="0.2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76</v>
      </c>
      <c r="Q1" s="1" t="s">
        <v>64</v>
      </c>
      <c r="R1" s="1" t="s">
        <v>71</v>
      </c>
      <c r="S1" s="18" t="s">
        <v>65</v>
      </c>
      <c r="T1" s="18" t="s">
        <v>66</v>
      </c>
      <c r="U1" s="18" t="s">
        <v>67</v>
      </c>
      <c r="V1" s="18" t="s">
        <v>68</v>
      </c>
      <c r="W1" s="18" t="s">
        <v>69</v>
      </c>
      <c r="X1" s="18" t="s">
        <v>70</v>
      </c>
      <c r="AA1" s="25" t="s">
        <v>78</v>
      </c>
      <c r="AB1" s="25" t="s">
        <v>79</v>
      </c>
      <c r="AC1" s="25" t="s">
        <v>80</v>
      </c>
      <c r="AD1" s="25" t="s">
        <v>81</v>
      </c>
      <c r="AE1" s="25" t="s">
        <v>81</v>
      </c>
      <c r="AF1" s="25" t="s">
        <v>105</v>
      </c>
      <c r="AI1" s="25" t="s">
        <v>106</v>
      </c>
      <c r="AJ1" s="25" t="s">
        <v>107</v>
      </c>
    </row>
    <row r="2" spans="1:36" x14ac:dyDescent="0.2">
      <c r="A2" s="3">
        <f>IF(AND('Subject data'!$C2=$C2, 'Subject data'!$E2=$D2,'Subject data'!$F2=$E2, 'Subject data'!$H2=$G2),'Subject data'!A2)</f>
        <v>1</v>
      </c>
      <c r="B2" s="3">
        <f>IF(AND('Subject data'!$C2=$C2, 'Subject data'!$E2=$D2,'Subject data'!$F2=$E2, 'Subject data'!$H2=$G2),'Subject data'!B2)</f>
        <v>1</v>
      </c>
      <c r="C2" s="4" t="s">
        <v>30</v>
      </c>
      <c r="D2" s="3" t="s">
        <v>50</v>
      </c>
      <c r="E2" s="3" t="s">
        <v>73</v>
      </c>
      <c r="F2" s="3" t="s">
        <v>74</v>
      </c>
      <c r="G2" s="3">
        <v>1</v>
      </c>
      <c r="H2" s="16"/>
      <c r="I2" s="16">
        <f t="shared" ref="I2:I34" si="0">IF(S2&gt;0,1,0)</f>
        <v>1</v>
      </c>
      <c r="J2" s="16">
        <f t="shared" ref="J2:J34" si="1">IF(T2&gt;0,1,0)</f>
        <v>1</v>
      </c>
      <c r="K2" s="16">
        <f t="shared" ref="K2:K34" si="2">IF(U2&gt;0,1,0)</f>
        <v>1</v>
      </c>
      <c r="L2" s="16">
        <f t="shared" ref="L2:L34" si="3">IF(V2&gt;0,1,0)</f>
        <v>0</v>
      </c>
      <c r="M2" s="16">
        <f t="shared" ref="M2:M34" si="4">IF(W2&gt;0,1,0)</f>
        <v>1</v>
      </c>
      <c r="N2" s="16">
        <f t="shared" ref="N2:N34" si="5">IF(X2&gt;0,1,0)</f>
        <v>1</v>
      </c>
      <c r="O2" s="17">
        <f t="shared" ref="O2:O34" si="6">SUM(H2:N2)</f>
        <v>5</v>
      </c>
      <c r="P2" s="17">
        <v>6</v>
      </c>
      <c r="Q2" s="20">
        <f t="shared" ref="Q2:Q34" si="7">O2/P2</f>
        <v>0.83333333333333337</v>
      </c>
      <c r="R2" s="17"/>
      <c r="S2" s="17">
        <v>2</v>
      </c>
      <c r="T2" s="17">
        <v>2</v>
      </c>
      <c r="U2" s="17">
        <v>1</v>
      </c>
      <c r="V2" s="17">
        <v>0</v>
      </c>
      <c r="W2" s="17">
        <v>1</v>
      </c>
      <c r="X2" s="17">
        <v>3</v>
      </c>
      <c r="AA2" s="26">
        <f>IF(D2="cmdline",1,IF(D2="nametbl",2,3))</f>
        <v>1</v>
      </c>
      <c r="AB2" s="26">
        <f>IF(E2="Review",1,IF(E2="Structural",2,3))</f>
        <v>2</v>
      </c>
      <c r="AC2" s="26">
        <f>Q2*100</f>
        <v>83.333333333333343</v>
      </c>
      <c r="AD2" s="26">
        <f>IF(AA2=1,0,CONCATENATE(AB1,"-",AB2))</f>
        <v>0</v>
      </c>
      <c r="AE2" s="26">
        <f>IF(AD2="1-2",4,IF(AD2="1-3",5,IF(AD2="2-1",6,IF(AD2="2-3",7,IF(AD2="3-1",8,IF(AD2="3-2",9,AD2))))))</f>
        <v>0</v>
      </c>
      <c r="AF2">
        <v>1</v>
      </c>
      <c r="AI2">
        <f>G2+12</f>
        <v>13</v>
      </c>
      <c r="AJ2">
        <f>IF(AI2=13,4,IF(AI2=18,10,AI2))</f>
        <v>4</v>
      </c>
    </row>
    <row r="3" spans="1:36" hidden="1" x14ac:dyDescent="0.2">
      <c r="A3" s="3">
        <f>IF(AND('Subject data'!$C3=$C3, 'Subject data'!$E3=$D3,'Subject data'!$F3=$E3, 'Subject data'!$H3=$G3),'Subject data'!A3)</f>
        <v>2</v>
      </c>
      <c r="B3" s="3">
        <f>IF(AND('Subject data'!$C3=$C3, 'Subject data'!$E3=$D3,'Subject data'!$F3=$E3, 'Subject data'!$H3=$G3),'Subject data'!B3)</f>
        <v>1</v>
      </c>
      <c r="C3" s="4" t="s">
        <v>30</v>
      </c>
      <c r="D3" s="3" t="s">
        <v>51</v>
      </c>
      <c r="E3" s="3" t="s">
        <v>72</v>
      </c>
      <c r="F3" s="3" t="s">
        <v>74</v>
      </c>
      <c r="G3" s="3">
        <v>1</v>
      </c>
      <c r="H3" s="16">
        <f t="shared" ref="H3:H34" si="8">IF(R3&gt;0,1,0)</f>
        <v>1</v>
      </c>
      <c r="I3" s="16">
        <f t="shared" si="0"/>
        <v>1</v>
      </c>
      <c r="J3" s="16">
        <f t="shared" si="1"/>
        <v>1</v>
      </c>
      <c r="K3" s="16">
        <f t="shared" si="2"/>
        <v>1</v>
      </c>
      <c r="L3" s="16">
        <f t="shared" si="3"/>
        <v>1</v>
      </c>
      <c r="M3" s="16">
        <f t="shared" si="4"/>
        <v>1</v>
      </c>
      <c r="N3" s="16">
        <f t="shared" si="5"/>
        <v>0</v>
      </c>
      <c r="O3" s="17">
        <f t="shared" si="6"/>
        <v>6</v>
      </c>
      <c r="P3" s="17">
        <v>7</v>
      </c>
      <c r="Q3" s="20">
        <f t="shared" si="7"/>
        <v>0.8571428571428571</v>
      </c>
      <c r="R3" s="17">
        <v>1</v>
      </c>
      <c r="S3" s="17">
        <v>1</v>
      </c>
      <c r="T3" s="17">
        <v>2</v>
      </c>
      <c r="U3" s="17">
        <v>2</v>
      </c>
      <c r="V3" s="17">
        <v>2</v>
      </c>
      <c r="W3" s="17">
        <v>1</v>
      </c>
      <c r="X3" s="17">
        <v>0</v>
      </c>
      <c r="AA3" s="26">
        <f t="shared" ref="AA3:AA63" si="9">IF(D3="cmdline",1,IF(D3="nametbl",2,3))</f>
        <v>3</v>
      </c>
      <c r="AB3" s="26">
        <f t="shared" ref="AB3:AB63" si="10">IF(E3="Review",1,IF(E3="Structural",2,3))</f>
        <v>3</v>
      </c>
      <c r="AC3" s="26">
        <f t="shared" ref="AC3:AC63" si="11">Q3*100</f>
        <v>85.714285714285708</v>
      </c>
      <c r="AD3" s="26" t="str">
        <f t="shared" ref="AD3:AD63" si="12">IF(AA3=1,0,CONCATENATE(AB2,"-",AB3))</f>
        <v>2-3</v>
      </c>
      <c r="AE3" s="26">
        <f t="shared" ref="AE3:AE63" si="13">IF(AD3="1-2",4,IF(AD3="1-3",5,IF(AD3="2-1",6,IF(AD3="2-3",7,IF(AD3="3-1",8,IF(AD3="3-2",9,AD3))))))</f>
        <v>7</v>
      </c>
      <c r="AF3">
        <v>2</v>
      </c>
      <c r="AI3">
        <f t="shared" ref="AI3:AI63" si="14">G3+12</f>
        <v>13</v>
      </c>
      <c r="AJ3">
        <f t="shared" ref="AJ3:AJ56" si="15">IF(AI3=13,4,IF(AI3=18,10,AI3))</f>
        <v>4</v>
      </c>
    </row>
    <row r="4" spans="1:36" x14ac:dyDescent="0.2">
      <c r="A4" s="3">
        <f>IF(AND('Subject data'!$C4=$C4, 'Subject data'!$E4=$D4,'Subject data'!$F4=$E4, 'Subject data'!$H4=$G4),'Subject data'!A4)</f>
        <v>3</v>
      </c>
      <c r="B4" s="3">
        <f>IF(AND('Subject data'!$C4=$C4, 'Subject data'!$E4=$D4,'Subject data'!$F4=$E4, 'Subject data'!$H4=$G4),'Subject data'!B4)</f>
        <v>2</v>
      </c>
      <c r="C4" s="4" t="s">
        <v>32</v>
      </c>
      <c r="D4" s="3" t="s">
        <v>50</v>
      </c>
      <c r="E4" s="3" t="s">
        <v>73</v>
      </c>
      <c r="F4" s="3" t="s">
        <v>75</v>
      </c>
      <c r="G4" s="3">
        <v>1</v>
      </c>
      <c r="H4" s="16">
        <f t="shared" si="8"/>
        <v>1</v>
      </c>
      <c r="I4" s="16">
        <f t="shared" si="0"/>
        <v>1</v>
      </c>
      <c r="J4" s="16">
        <f t="shared" si="1"/>
        <v>1</v>
      </c>
      <c r="K4" s="16">
        <f t="shared" si="2"/>
        <v>1</v>
      </c>
      <c r="L4" s="16">
        <f t="shared" si="3"/>
        <v>0</v>
      </c>
      <c r="M4" s="16">
        <f t="shared" si="4"/>
        <v>1</v>
      </c>
      <c r="N4" s="16">
        <f t="shared" si="5"/>
        <v>1</v>
      </c>
      <c r="O4" s="17">
        <f t="shared" si="6"/>
        <v>6</v>
      </c>
      <c r="P4" s="17">
        <v>7</v>
      </c>
      <c r="Q4" s="20">
        <f t="shared" si="7"/>
        <v>0.8571428571428571</v>
      </c>
      <c r="R4" s="17">
        <v>1</v>
      </c>
      <c r="S4" s="17">
        <v>1</v>
      </c>
      <c r="T4" s="17">
        <v>12</v>
      </c>
      <c r="U4" s="17">
        <v>4</v>
      </c>
      <c r="V4" s="17">
        <v>0</v>
      </c>
      <c r="W4" s="17">
        <v>1</v>
      </c>
      <c r="X4" s="17">
        <v>12</v>
      </c>
      <c r="AA4" s="26">
        <f t="shared" si="9"/>
        <v>1</v>
      </c>
      <c r="AB4" s="26">
        <f t="shared" si="10"/>
        <v>2</v>
      </c>
      <c r="AC4" s="26">
        <f t="shared" si="11"/>
        <v>85.714285714285708</v>
      </c>
      <c r="AD4" s="26">
        <f t="shared" si="12"/>
        <v>0</v>
      </c>
      <c r="AE4" s="26">
        <f t="shared" si="13"/>
        <v>0</v>
      </c>
      <c r="AF4">
        <v>1</v>
      </c>
      <c r="AI4">
        <f t="shared" si="14"/>
        <v>13</v>
      </c>
      <c r="AJ4">
        <f t="shared" si="15"/>
        <v>4</v>
      </c>
    </row>
    <row r="5" spans="1:36" hidden="1" x14ac:dyDescent="0.2">
      <c r="A5" s="3">
        <f>IF(AND('Subject data'!$C5=$C5, 'Subject data'!$E5=$D5,'Subject data'!$F5=$E5, 'Subject data'!$H5=$G5),'Subject data'!A5)</f>
        <v>5</v>
      </c>
      <c r="B5" s="3">
        <f>IF(AND('Subject data'!$C5=$C5, 'Subject data'!$E5=$D5,'Subject data'!$F5=$E5, 'Subject data'!$H5=$G5),'Subject data'!B5)</f>
        <v>2</v>
      </c>
      <c r="C5" s="4" t="s">
        <v>32</v>
      </c>
      <c r="D5" s="3" t="s">
        <v>51</v>
      </c>
      <c r="E5" s="3" t="s">
        <v>72</v>
      </c>
      <c r="F5" s="3" t="s">
        <v>75</v>
      </c>
      <c r="G5" s="3">
        <v>1</v>
      </c>
      <c r="H5" s="16">
        <f t="shared" si="8"/>
        <v>1</v>
      </c>
      <c r="I5" s="16">
        <f t="shared" si="0"/>
        <v>0</v>
      </c>
      <c r="J5" s="16">
        <f t="shared" si="1"/>
        <v>0</v>
      </c>
      <c r="K5" s="16">
        <f t="shared" si="2"/>
        <v>1</v>
      </c>
      <c r="L5" s="16">
        <f t="shared" si="3"/>
        <v>0</v>
      </c>
      <c r="M5" s="16">
        <f t="shared" si="4"/>
        <v>1</v>
      </c>
      <c r="N5" s="16">
        <f t="shared" si="5"/>
        <v>0</v>
      </c>
      <c r="O5" s="17">
        <f t="shared" si="6"/>
        <v>3</v>
      </c>
      <c r="P5" s="17">
        <v>7</v>
      </c>
      <c r="Q5" s="20">
        <f t="shared" si="7"/>
        <v>0.42857142857142855</v>
      </c>
      <c r="R5" s="16">
        <v>3</v>
      </c>
      <c r="S5" s="19">
        <v>0</v>
      </c>
      <c r="T5" s="19">
        <v>0</v>
      </c>
      <c r="U5" s="19">
        <v>3</v>
      </c>
      <c r="V5" s="19">
        <v>0</v>
      </c>
      <c r="W5" s="19">
        <v>1</v>
      </c>
      <c r="X5" s="19">
        <v>0</v>
      </c>
      <c r="AA5" s="26">
        <f t="shared" si="9"/>
        <v>3</v>
      </c>
      <c r="AB5" s="26">
        <f t="shared" si="10"/>
        <v>3</v>
      </c>
      <c r="AC5" s="26">
        <f t="shared" si="11"/>
        <v>42.857142857142854</v>
      </c>
      <c r="AD5" s="26" t="str">
        <f t="shared" si="12"/>
        <v>2-3</v>
      </c>
      <c r="AE5" s="26">
        <f t="shared" si="13"/>
        <v>7</v>
      </c>
      <c r="AF5">
        <v>2</v>
      </c>
      <c r="AI5">
        <f t="shared" si="14"/>
        <v>13</v>
      </c>
      <c r="AJ5">
        <f t="shared" si="15"/>
        <v>4</v>
      </c>
    </row>
    <row r="6" spans="1:36" hidden="1" x14ac:dyDescent="0.2">
      <c r="A6" s="3">
        <f>IF(AND('Subject data'!$C7=$C6, 'Subject data'!$E7=$D6,'Subject data'!$F7=$E6, 'Subject data'!$H7=$G6),'Subject data'!A7)</f>
        <v>8</v>
      </c>
      <c r="B6" s="3">
        <f>IF(AND('Subject data'!$C7=$C6, 'Subject data'!$E7=$D6,'Subject data'!$F7=$E6, 'Subject data'!$H7=$G6),'Subject data'!B7)</f>
        <v>3</v>
      </c>
      <c r="C6" s="4" t="s">
        <v>24</v>
      </c>
      <c r="D6" s="3" t="s">
        <v>50</v>
      </c>
      <c r="E6" s="3" t="s">
        <v>72</v>
      </c>
      <c r="F6" s="3" t="s">
        <v>75</v>
      </c>
      <c r="G6" s="3">
        <v>6</v>
      </c>
      <c r="H6" s="16">
        <f t="shared" ref="H6:N6" si="16">IF(R6&gt;0,1,0)</f>
        <v>1</v>
      </c>
      <c r="I6" s="16">
        <f t="shared" si="16"/>
        <v>0</v>
      </c>
      <c r="J6" s="16">
        <f t="shared" si="16"/>
        <v>1</v>
      </c>
      <c r="K6" s="16">
        <f t="shared" si="16"/>
        <v>0</v>
      </c>
      <c r="L6" s="16">
        <f t="shared" si="16"/>
        <v>0</v>
      </c>
      <c r="M6" s="16">
        <f t="shared" si="16"/>
        <v>0</v>
      </c>
      <c r="N6" s="16">
        <f t="shared" si="16"/>
        <v>1</v>
      </c>
      <c r="O6" s="17">
        <f>SUM(H6:N6)</f>
        <v>3</v>
      </c>
      <c r="P6" s="17">
        <v>7</v>
      </c>
      <c r="Q6" s="20">
        <f>O6/P6</f>
        <v>0.42857142857142855</v>
      </c>
      <c r="R6" s="19">
        <v>1</v>
      </c>
      <c r="S6" s="19">
        <v>0</v>
      </c>
      <c r="T6" s="19">
        <v>3</v>
      </c>
      <c r="U6" s="19">
        <v>0</v>
      </c>
      <c r="V6" s="19">
        <v>0</v>
      </c>
      <c r="W6" s="19">
        <v>0</v>
      </c>
      <c r="X6" s="16">
        <v>3</v>
      </c>
      <c r="AA6" s="26">
        <f>IF(D6="cmdline",1,IF(D6="nametbl",2,3))</f>
        <v>1</v>
      </c>
      <c r="AB6" s="26">
        <f>IF(E6="Review",1,IF(E6="Structural",2,3))</f>
        <v>3</v>
      </c>
      <c r="AC6" s="26">
        <f>Q6*100</f>
        <v>42.857142857142854</v>
      </c>
      <c r="AD6" s="26">
        <f t="shared" si="12"/>
        <v>0</v>
      </c>
      <c r="AE6" s="26">
        <f t="shared" si="13"/>
        <v>0</v>
      </c>
      <c r="AF6">
        <v>2</v>
      </c>
      <c r="AI6">
        <f t="shared" si="14"/>
        <v>18</v>
      </c>
      <c r="AJ6">
        <f t="shared" si="15"/>
        <v>10</v>
      </c>
    </row>
    <row r="7" spans="1:36" x14ac:dyDescent="0.2">
      <c r="A7" s="3">
        <f>IF(AND('Subject data'!$C6=$C7, 'Subject data'!$E6=$D7,'Subject data'!$F6=$E7, 'Subject data'!$H6=$G7),'Subject data'!A6)</f>
        <v>6</v>
      </c>
      <c r="B7" s="3">
        <f>IF(AND('Subject data'!$C6=$C7, 'Subject data'!$E6=$D7,'Subject data'!$F6=$E7, 'Subject data'!$H6=$G7),'Subject data'!B6)</f>
        <v>3</v>
      </c>
      <c r="C7" s="4" t="s">
        <v>24</v>
      </c>
      <c r="D7" s="3" t="s">
        <v>51</v>
      </c>
      <c r="E7" s="3" t="s">
        <v>73</v>
      </c>
      <c r="F7" s="3" t="s">
        <v>75</v>
      </c>
      <c r="G7" s="3">
        <v>6</v>
      </c>
      <c r="H7" s="16">
        <f t="shared" si="8"/>
        <v>1</v>
      </c>
      <c r="I7" s="16">
        <f t="shared" si="0"/>
        <v>1</v>
      </c>
      <c r="J7" s="16">
        <f t="shared" si="1"/>
        <v>0</v>
      </c>
      <c r="K7" s="16">
        <f t="shared" si="2"/>
        <v>0</v>
      </c>
      <c r="L7" s="16">
        <f t="shared" si="3"/>
        <v>1</v>
      </c>
      <c r="M7" s="16">
        <f t="shared" si="4"/>
        <v>0</v>
      </c>
      <c r="N7" s="16">
        <f t="shared" si="5"/>
        <v>0</v>
      </c>
      <c r="O7" s="17">
        <f t="shared" si="6"/>
        <v>3</v>
      </c>
      <c r="P7" s="17">
        <v>7</v>
      </c>
      <c r="Q7" s="20">
        <f t="shared" si="7"/>
        <v>0.42857142857142855</v>
      </c>
      <c r="R7" s="17">
        <v>1</v>
      </c>
      <c r="S7" s="17">
        <v>2</v>
      </c>
      <c r="T7" s="17">
        <v>0</v>
      </c>
      <c r="U7" s="17">
        <v>0</v>
      </c>
      <c r="V7" s="17">
        <v>2</v>
      </c>
      <c r="W7" s="17">
        <v>0</v>
      </c>
      <c r="X7" s="17">
        <v>0</v>
      </c>
      <c r="AA7" s="26">
        <f t="shared" si="9"/>
        <v>3</v>
      </c>
      <c r="AB7" s="26">
        <f t="shared" si="10"/>
        <v>2</v>
      </c>
      <c r="AC7" s="26">
        <f t="shared" si="11"/>
        <v>42.857142857142854</v>
      </c>
      <c r="AD7" s="26" t="str">
        <f t="shared" si="12"/>
        <v>3-2</v>
      </c>
      <c r="AE7" s="26">
        <f t="shared" si="13"/>
        <v>9</v>
      </c>
      <c r="AF7">
        <v>1</v>
      </c>
      <c r="AI7">
        <f t="shared" si="14"/>
        <v>18</v>
      </c>
      <c r="AJ7">
        <f t="shared" si="15"/>
        <v>10</v>
      </c>
    </row>
    <row r="8" spans="1:36" x14ac:dyDescent="0.2">
      <c r="A8" s="3">
        <f>IF(AND('Subject data'!$C8=$C8, 'Subject data'!$E8=$D8,'Subject data'!$F8=$E8, 'Subject data'!$H8=$G8),'Subject data'!A8)</f>
        <v>9</v>
      </c>
      <c r="B8" s="3">
        <f>IF(AND('Subject data'!$C8=$C8, 'Subject data'!$E8=$D8,'Subject data'!$F8=$E8, 'Subject data'!$H8=$G8),'Subject data'!B8)</f>
        <v>4</v>
      </c>
      <c r="C8" s="4" t="s">
        <v>46</v>
      </c>
      <c r="D8" s="3" t="s">
        <v>52</v>
      </c>
      <c r="E8" s="3" t="s">
        <v>73</v>
      </c>
      <c r="F8" s="3" t="s">
        <v>75</v>
      </c>
      <c r="G8" s="3">
        <v>5</v>
      </c>
      <c r="H8" s="16">
        <f t="shared" si="8"/>
        <v>1</v>
      </c>
      <c r="I8" s="16">
        <f t="shared" si="0"/>
        <v>1</v>
      </c>
      <c r="J8" s="16">
        <f t="shared" si="1"/>
        <v>1</v>
      </c>
      <c r="K8" s="16">
        <f t="shared" si="2"/>
        <v>1</v>
      </c>
      <c r="L8" s="16">
        <f t="shared" si="3"/>
        <v>0</v>
      </c>
      <c r="M8" s="16">
        <f t="shared" si="4"/>
        <v>1</v>
      </c>
      <c r="N8" s="16">
        <f t="shared" si="5"/>
        <v>0</v>
      </c>
      <c r="O8" s="17">
        <f t="shared" si="6"/>
        <v>5</v>
      </c>
      <c r="P8" s="17">
        <v>7</v>
      </c>
      <c r="Q8" s="20">
        <f t="shared" si="7"/>
        <v>0.7142857142857143</v>
      </c>
      <c r="R8" s="17">
        <v>2</v>
      </c>
      <c r="S8" s="17">
        <v>4</v>
      </c>
      <c r="T8" s="17">
        <v>1</v>
      </c>
      <c r="U8" s="17">
        <v>2</v>
      </c>
      <c r="V8" s="17">
        <v>0</v>
      </c>
      <c r="W8" s="17">
        <v>4</v>
      </c>
      <c r="X8" s="17">
        <v>0</v>
      </c>
      <c r="AA8" s="26">
        <f t="shared" si="9"/>
        <v>2</v>
      </c>
      <c r="AB8" s="26">
        <f t="shared" si="10"/>
        <v>2</v>
      </c>
      <c r="AC8" s="26">
        <f>Q8*100</f>
        <v>71.428571428571431</v>
      </c>
      <c r="AD8" s="26">
        <v>0</v>
      </c>
      <c r="AE8" s="26">
        <f t="shared" si="13"/>
        <v>0</v>
      </c>
      <c r="AF8">
        <v>1</v>
      </c>
      <c r="AI8">
        <f t="shared" si="14"/>
        <v>17</v>
      </c>
      <c r="AJ8">
        <v>16</v>
      </c>
    </row>
    <row r="9" spans="1:36" hidden="1" x14ac:dyDescent="0.2">
      <c r="A9" s="3">
        <f>IF(AND('Subject data'!$C9=$C9, 'Subject data'!$E9=$D9,'Subject data'!$F9=$E9, 'Subject data'!$H9=$G9),'Subject data'!A9)</f>
        <v>11</v>
      </c>
      <c r="B9" s="3">
        <f>IF(AND('Subject data'!$C9=$C9, 'Subject data'!$E9=$D9,'Subject data'!$F9=$E9, 'Subject data'!$H9=$G9),'Subject data'!B9)</f>
        <v>4</v>
      </c>
      <c r="C9" s="4" t="s">
        <v>46</v>
      </c>
      <c r="D9" s="3" t="s">
        <v>51</v>
      </c>
      <c r="E9" s="3" t="s">
        <v>72</v>
      </c>
      <c r="F9" s="3" t="s">
        <v>75</v>
      </c>
      <c r="G9" s="3">
        <v>5</v>
      </c>
      <c r="H9" s="16">
        <f t="shared" si="8"/>
        <v>1</v>
      </c>
      <c r="I9" s="16">
        <f t="shared" si="0"/>
        <v>1</v>
      </c>
      <c r="J9" s="16">
        <f t="shared" si="1"/>
        <v>1</v>
      </c>
      <c r="K9" s="16">
        <f t="shared" si="2"/>
        <v>1</v>
      </c>
      <c r="L9" s="16">
        <f t="shared" si="3"/>
        <v>1</v>
      </c>
      <c r="M9" s="16">
        <f t="shared" si="4"/>
        <v>1</v>
      </c>
      <c r="N9" s="16">
        <f t="shared" si="5"/>
        <v>1</v>
      </c>
      <c r="O9" s="17">
        <f t="shared" si="6"/>
        <v>7</v>
      </c>
      <c r="P9" s="17">
        <v>7</v>
      </c>
      <c r="Q9" s="20">
        <f t="shared" si="7"/>
        <v>1</v>
      </c>
      <c r="R9" s="16">
        <v>1</v>
      </c>
      <c r="S9" s="19">
        <v>2</v>
      </c>
      <c r="T9" s="19">
        <v>3</v>
      </c>
      <c r="U9" s="19">
        <v>1</v>
      </c>
      <c r="V9" s="19">
        <v>2</v>
      </c>
      <c r="W9" s="19">
        <v>4</v>
      </c>
      <c r="X9" s="19">
        <v>4</v>
      </c>
      <c r="AA9" s="26">
        <f t="shared" si="9"/>
        <v>3</v>
      </c>
      <c r="AB9" s="26">
        <f t="shared" si="10"/>
        <v>3</v>
      </c>
      <c r="AC9" s="26">
        <f t="shared" si="11"/>
        <v>100</v>
      </c>
      <c r="AD9" s="26" t="str">
        <f t="shared" si="12"/>
        <v>2-3</v>
      </c>
      <c r="AE9" s="26">
        <f t="shared" si="13"/>
        <v>7</v>
      </c>
      <c r="AF9">
        <v>2</v>
      </c>
      <c r="AI9">
        <f t="shared" si="14"/>
        <v>17</v>
      </c>
      <c r="AJ9">
        <v>16</v>
      </c>
    </row>
    <row r="10" spans="1:36" hidden="1" x14ac:dyDescent="0.2">
      <c r="A10" s="3">
        <f>IF(AND('Subject data'!$C11=$C10, 'Subject data'!$E11=$D10,'Subject data'!$F11=$E10, 'Subject data'!$H11=$G10),'Subject data'!A11)</f>
        <v>14</v>
      </c>
      <c r="B10" s="3">
        <f>IF(AND('Subject data'!$C11=$C10, 'Subject data'!$E11=$D10,'Subject data'!$F11=$E10, 'Subject data'!$H11=$G10),'Subject data'!B11)</f>
        <v>5</v>
      </c>
      <c r="C10" s="4" t="s">
        <v>20</v>
      </c>
      <c r="D10" s="3" t="s">
        <v>50</v>
      </c>
      <c r="E10" s="3" t="s">
        <v>72</v>
      </c>
      <c r="F10" s="3" t="s">
        <v>75</v>
      </c>
      <c r="G10" s="3">
        <v>6</v>
      </c>
      <c r="H10" s="16">
        <f t="shared" ref="H10:N10" si="17">IF(R10&gt;0,1,0)</f>
        <v>1</v>
      </c>
      <c r="I10" s="16">
        <f t="shared" si="17"/>
        <v>1</v>
      </c>
      <c r="J10" s="16">
        <f t="shared" si="17"/>
        <v>1</v>
      </c>
      <c r="K10" s="16">
        <f t="shared" si="17"/>
        <v>0</v>
      </c>
      <c r="L10" s="16">
        <f t="shared" si="17"/>
        <v>1</v>
      </c>
      <c r="M10" s="16">
        <f t="shared" si="17"/>
        <v>1</v>
      </c>
      <c r="N10" s="16">
        <f t="shared" si="17"/>
        <v>1</v>
      </c>
      <c r="O10" s="17">
        <f>SUM(H10:N10)</f>
        <v>6</v>
      </c>
      <c r="P10" s="17">
        <v>7</v>
      </c>
      <c r="Q10" s="20">
        <f>O10/P10</f>
        <v>0.8571428571428571</v>
      </c>
      <c r="R10" s="19">
        <v>1</v>
      </c>
      <c r="S10" s="19">
        <v>4</v>
      </c>
      <c r="T10" s="19">
        <v>3</v>
      </c>
      <c r="U10" s="19">
        <v>0</v>
      </c>
      <c r="V10" s="19">
        <v>1</v>
      </c>
      <c r="W10" s="19">
        <v>2</v>
      </c>
      <c r="X10" s="16">
        <v>3</v>
      </c>
      <c r="AA10" s="26">
        <f>IF(D10="cmdline",1,IF(D10="nametbl",2,3))</f>
        <v>1</v>
      </c>
      <c r="AB10" s="26">
        <f>IF(E10="Review",1,IF(E10="Structural",2,3))</f>
        <v>3</v>
      </c>
      <c r="AC10" s="26">
        <f>Q10*100</f>
        <v>85.714285714285708</v>
      </c>
      <c r="AD10" s="26">
        <f t="shared" si="12"/>
        <v>0</v>
      </c>
      <c r="AE10" s="26">
        <f t="shared" si="13"/>
        <v>0</v>
      </c>
      <c r="AF10">
        <v>2</v>
      </c>
      <c r="AI10">
        <f t="shared" si="14"/>
        <v>18</v>
      </c>
      <c r="AJ10">
        <f t="shared" si="15"/>
        <v>10</v>
      </c>
    </row>
    <row r="11" spans="1:36" x14ac:dyDescent="0.2">
      <c r="A11" s="3">
        <f>IF(AND('Subject data'!$C10=$C11, 'Subject data'!$E10=$D11,'Subject data'!$F10=$E11, 'Subject data'!$H10=$G11),'Subject data'!A10)</f>
        <v>12</v>
      </c>
      <c r="B11" s="3">
        <f>IF(AND('Subject data'!$C10=$C11, 'Subject data'!$E10=$D11,'Subject data'!$F10=$E11, 'Subject data'!$H10=$G11),'Subject data'!B10)</f>
        <v>5</v>
      </c>
      <c r="C11" s="4" t="s">
        <v>20</v>
      </c>
      <c r="D11" s="3" t="s">
        <v>51</v>
      </c>
      <c r="E11" s="3" t="s">
        <v>73</v>
      </c>
      <c r="F11" s="3" t="s">
        <v>75</v>
      </c>
      <c r="G11" s="3">
        <v>6</v>
      </c>
      <c r="H11" s="16">
        <f t="shared" si="8"/>
        <v>1</v>
      </c>
      <c r="I11" s="16">
        <f t="shared" si="0"/>
        <v>1</v>
      </c>
      <c r="J11" s="16">
        <f t="shared" si="1"/>
        <v>1</v>
      </c>
      <c r="K11" s="16">
        <f t="shared" si="2"/>
        <v>1</v>
      </c>
      <c r="L11" s="16">
        <f t="shared" si="3"/>
        <v>1</v>
      </c>
      <c r="M11" s="16">
        <f t="shared" si="4"/>
        <v>1</v>
      </c>
      <c r="N11" s="16">
        <f t="shared" si="5"/>
        <v>1</v>
      </c>
      <c r="O11" s="17">
        <f t="shared" si="6"/>
        <v>7</v>
      </c>
      <c r="P11" s="17">
        <v>7</v>
      </c>
      <c r="Q11" s="20">
        <f t="shared" si="7"/>
        <v>1</v>
      </c>
      <c r="R11" s="17">
        <v>1</v>
      </c>
      <c r="S11" s="17">
        <v>2</v>
      </c>
      <c r="T11" s="17">
        <v>2</v>
      </c>
      <c r="U11" s="17">
        <v>1</v>
      </c>
      <c r="V11" s="17">
        <v>2</v>
      </c>
      <c r="W11" s="17">
        <v>2</v>
      </c>
      <c r="X11" s="17">
        <v>2</v>
      </c>
      <c r="AA11" s="26">
        <f t="shared" si="9"/>
        <v>3</v>
      </c>
      <c r="AB11" s="26">
        <f t="shared" si="10"/>
        <v>2</v>
      </c>
      <c r="AC11" s="26">
        <f t="shared" si="11"/>
        <v>100</v>
      </c>
      <c r="AD11" s="26" t="str">
        <f t="shared" si="12"/>
        <v>3-2</v>
      </c>
      <c r="AE11" s="26">
        <f t="shared" si="13"/>
        <v>9</v>
      </c>
      <c r="AF11">
        <v>1</v>
      </c>
      <c r="AI11">
        <f t="shared" si="14"/>
        <v>18</v>
      </c>
      <c r="AJ11">
        <f t="shared" si="15"/>
        <v>10</v>
      </c>
    </row>
    <row r="12" spans="1:36" hidden="1" x14ac:dyDescent="0.2">
      <c r="A12" s="3">
        <f>IF(AND('Subject data'!$C13=$C12, 'Subject data'!$E13=$D12,'Subject data'!$F13=$E12, 'Subject data'!$H13=$G12),'Subject data'!A13)</f>
        <v>17</v>
      </c>
      <c r="B12" s="3">
        <f>IF(AND('Subject data'!$C13=$C12, 'Subject data'!$E13=$D12,'Subject data'!$F13=$E12, 'Subject data'!$H13=$G12),'Subject data'!B13)</f>
        <v>6</v>
      </c>
      <c r="C12" s="4" t="s">
        <v>21</v>
      </c>
      <c r="D12" s="3" t="s">
        <v>50</v>
      </c>
      <c r="E12" s="3" t="s">
        <v>72</v>
      </c>
      <c r="F12" s="3" t="s">
        <v>75</v>
      </c>
      <c r="G12" s="3">
        <v>6</v>
      </c>
      <c r="H12" s="16">
        <f t="shared" ref="H12:N12" si="18">IF(R12&gt;0,1,0)</f>
        <v>1</v>
      </c>
      <c r="I12" s="16">
        <f t="shared" si="18"/>
        <v>1</v>
      </c>
      <c r="J12" s="16">
        <f t="shared" si="18"/>
        <v>1</v>
      </c>
      <c r="K12" s="16">
        <f t="shared" si="18"/>
        <v>0</v>
      </c>
      <c r="L12" s="16">
        <f t="shared" si="18"/>
        <v>1</v>
      </c>
      <c r="M12" s="16">
        <f t="shared" si="18"/>
        <v>0</v>
      </c>
      <c r="N12" s="16">
        <f t="shared" si="18"/>
        <v>1</v>
      </c>
      <c r="O12" s="17">
        <f>SUM(H12:N12)</f>
        <v>5</v>
      </c>
      <c r="P12" s="17">
        <v>7</v>
      </c>
      <c r="Q12" s="20">
        <f>O12/P12</f>
        <v>0.7142857142857143</v>
      </c>
      <c r="R12" s="19">
        <v>2</v>
      </c>
      <c r="S12" s="19">
        <v>2</v>
      </c>
      <c r="T12" s="19">
        <v>2</v>
      </c>
      <c r="U12" s="19">
        <v>0</v>
      </c>
      <c r="V12" s="19">
        <v>1</v>
      </c>
      <c r="W12" s="19">
        <v>0</v>
      </c>
      <c r="X12" s="16">
        <v>2</v>
      </c>
      <c r="AA12" s="26">
        <f>IF(D12="cmdline",1,IF(D12="nametbl",2,3))</f>
        <v>1</v>
      </c>
      <c r="AB12" s="26">
        <f>IF(E12="Review",1,IF(E12="Structural",2,3))</f>
        <v>3</v>
      </c>
      <c r="AC12" s="26">
        <f>Q12*100</f>
        <v>71.428571428571431</v>
      </c>
      <c r="AD12" s="26">
        <f t="shared" si="12"/>
        <v>0</v>
      </c>
      <c r="AE12" s="26">
        <f t="shared" si="13"/>
        <v>0</v>
      </c>
      <c r="AF12">
        <v>2</v>
      </c>
      <c r="AI12">
        <f t="shared" si="14"/>
        <v>18</v>
      </c>
      <c r="AJ12">
        <f t="shared" si="15"/>
        <v>10</v>
      </c>
    </row>
    <row r="13" spans="1:36" x14ac:dyDescent="0.2">
      <c r="A13" s="3">
        <f>IF(AND('Subject data'!$C12=$C13, 'Subject data'!$E12=$D13,'Subject data'!$F12=$E13, 'Subject data'!$H12=$G13),'Subject data'!A12)</f>
        <v>15</v>
      </c>
      <c r="B13" s="3">
        <f>IF(AND('Subject data'!$C12=$C13, 'Subject data'!$E12=$D13,'Subject data'!$F12=$E13, 'Subject data'!$H12=$G13),'Subject data'!B12)</f>
        <v>6</v>
      </c>
      <c r="C13" s="4" t="s">
        <v>21</v>
      </c>
      <c r="D13" s="3" t="s">
        <v>51</v>
      </c>
      <c r="E13" s="3" t="s">
        <v>73</v>
      </c>
      <c r="F13" s="3" t="s">
        <v>75</v>
      </c>
      <c r="G13" s="3">
        <v>6</v>
      </c>
      <c r="H13" s="16">
        <f t="shared" si="8"/>
        <v>0</v>
      </c>
      <c r="I13" s="16">
        <f t="shared" si="0"/>
        <v>0</v>
      </c>
      <c r="J13" s="16">
        <f t="shared" si="1"/>
        <v>0</v>
      </c>
      <c r="K13" s="16">
        <f t="shared" si="2"/>
        <v>0</v>
      </c>
      <c r="L13" s="16">
        <f t="shared" si="3"/>
        <v>0</v>
      </c>
      <c r="M13" s="16">
        <f t="shared" si="4"/>
        <v>1</v>
      </c>
      <c r="N13" s="16">
        <f t="shared" si="5"/>
        <v>1</v>
      </c>
      <c r="O13" s="17">
        <f t="shared" si="6"/>
        <v>2</v>
      </c>
      <c r="P13" s="17">
        <v>7</v>
      </c>
      <c r="Q13" s="20">
        <f t="shared" si="7"/>
        <v>0.2857142857142857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3</v>
      </c>
      <c r="X13" s="17">
        <v>3</v>
      </c>
      <c r="AA13" s="26">
        <f t="shared" si="9"/>
        <v>3</v>
      </c>
      <c r="AB13" s="26">
        <f t="shared" si="10"/>
        <v>2</v>
      </c>
      <c r="AC13" s="26">
        <f t="shared" si="11"/>
        <v>28.571428571428569</v>
      </c>
      <c r="AD13" s="26" t="str">
        <f t="shared" si="12"/>
        <v>3-2</v>
      </c>
      <c r="AE13" s="26">
        <f t="shared" si="13"/>
        <v>9</v>
      </c>
      <c r="AF13">
        <v>1</v>
      </c>
      <c r="AI13">
        <f t="shared" si="14"/>
        <v>18</v>
      </c>
      <c r="AJ13">
        <f t="shared" si="15"/>
        <v>10</v>
      </c>
    </row>
    <row r="14" spans="1:36" x14ac:dyDescent="0.2">
      <c r="A14" s="3">
        <f>IF(AND('Subject data'!$C14=$C14, 'Subject data'!$E14=$D14,'Subject data'!$F14=$E14, 'Subject data'!$H14=$G14),'Subject data'!A14)</f>
        <v>18</v>
      </c>
      <c r="B14" s="3">
        <f>IF(AND('Subject data'!$C14=$C14, 'Subject data'!$E14=$D14,'Subject data'!$F14=$E14, 'Subject data'!$H14=$G14),'Subject data'!B14)</f>
        <v>7</v>
      </c>
      <c r="C14" s="4" t="s">
        <v>42</v>
      </c>
      <c r="D14" s="3" t="s">
        <v>52</v>
      </c>
      <c r="E14" s="3" t="s">
        <v>73</v>
      </c>
      <c r="F14" s="3" t="s">
        <v>74</v>
      </c>
      <c r="G14" s="3">
        <v>5</v>
      </c>
      <c r="H14" s="16">
        <f t="shared" si="8"/>
        <v>1</v>
      </c>
      <c r="I14" s="16">
        <f t="shared" si="0"/>
        <v>0</v>
      </c>
      <c r="J14" s="16">
        <f t="shared" si="1"/>
        <v>1</v>
      </c>
      <c r="K14" s="16">
        <f t="shared" si="2"/>
        <v>1</v>
      </c>
      <c r="L14" s="16">
        <f t="shared" si="3"/>
        <v>0</v>
      </c>
      <c r="M14" s="16">
        <f t="shared" si="4"/>
        <v>0</v>
      </c>
      <c r="N14" s="16">
        <f t="shared" si="5"/>
        <v>1</v>
      </c>
      <c r="O14" s="17">
        <f t="shared" si="6"/>
        <v>4</v>
      </c>
      <c r="P14" s="17">
        <v>7</v>
      </c>
      <c r="Q14" s="20">
        <f t="shared" si="7"/>
        <v>0.5714285714285714</v>
      </c>
      <c r="R14" s="17">
        <v>1</v>
      </c>
      <c r="S14" s="17">
        <v>0</v>
      </c>
      <c r="T14" s="17">
        <v>8</v>
      </c>
      <c r="U14" s="17">
        <v>2</v>
      </c>
      <c r="V14" s="17">
        <v>0</v>
      </c>
      <c r="W14" s="17">
        <v>0</v>
      </c>
      <c r="X14" s="17">
        <v>10</v>
      </c>
      <c r="AA14" s="26">
        <f t="shared" si="9"/>
        <v>2</v>
      </c>
      <c r="AB14" s="26">
        <f t="shared" si="10"/>
        <v>2</v>
      </c>
      <c r="AC14" s="26">
        <f t="shared" si="11"/>
        <v>57.142857142857139</v>
      </c>
      <c r="AD14" s="26">
        <v>0</v>
      </c>
      <c r="AE14" s="26">
        <f t="shared" si="13"/>
        <v>0</v>
      </c>
      <c r="AF14">
        <v>1</v>
      </c>
      <c r="AI14">
        <f t="shared" si="14"/>
        <v>17</v>
      </c>
      <c r="AJ14">
        <v>16</v>
      </c>
    </row>
    <row r="15" spans="1:36" hidden="1" x14ac:dyDescent="0.2">
      <c r="A15" s="3">
        <f>IF(AND('Subject data'!$C15=$C15, 'Subject data'!$E15=$D15,'Subject data'!$F15=$E15, 'Subject data'!$H15=$G15),'Subject data'!A15)</f>
        <v>20</v>
      </c>
      <c r="B15" s="3">
        <f>IF(AND('Subject data'!$C15=$C15, 'Subject data'!$E15=$D15,'Subject data'!$F15=$E15, 'Subject data'!$H15=$G15),'Subject data'!B15)</f>
        <v>7</v>
      </c>
      <c r="C15" s="4" t="s">
        <v>42</v>
      </c>
      <c r="D15" s="3" t="s">
        <v>51</v>
      </c>
      <c r="E15" s="3" t="s">
        <v>72</v>
      </c>
      <c r="F15" s="3" t="s">
        <v>74</v>
      </c>
      <c r="G15" s="3">
        <v>5</v>
      </c>
      <c r="H15" s="16">
        <f t="shared" si="8"/>
        <v>0</v>
      </c>
      <c r="I15" s="16">
        <f t="shared" si="0"/>
        <v>1</v>
      </c>
      <c r="J15" s="16">
        <f t="shared" si="1"/>
        <v>1</v>
      </c>
      <c r="K15" s="16">
        <f t="shared" si="2"/>
        <v>1</v>
      </c>
      <c r="L15" s="16">
        <f t="shared" si="3"/>
        <v>1</v>
      </c>
      <c r="M15" s="16">
        <f t="shared" si="4"/>
        <v>1</v>
      </c>
      <c r="N15" s="16">
        <f t="shared" si="5"/>
        <v>0</v>
      </c>
      <c r="O15" s="17">
        <f t="shared" si="6"/>
        <v>5</v>
      </c>
      <c r="P15" s="17">
        <v>7</v>
      </c>
      <c r="Q15" s="20">
        <f t="shared" si="7"/>
        <v>0.7142857142857143</v>
      </c>
      <c r="R15" s="17">
        <v>0</v>
      </c>
      <c r="S15" s="17">
        <v>1</v>
      </c>
      <c r="T15" s="17">
        <v>1</v>
      </c>
      <c r="U15" s="17">
        <v>1</v>
      </c>
      <c r="V15" s="17">
        <v>2</v>
      </c>
      <c r="W15" s="17">
        <v>1</v>
      </c>
      <c r="X15" s="17">
        <v>0</v>
      </c>
      <c r="AA15" s="26">
        <f t="shared" si="9"/>
        <v>3</v>
      </c>
      <c r="AB15" s="26">
        <f t="shared" si="10"/>
        <v>3</v>
      </c>
      <c r="AC15" s="26">
        <f t="shared" si="11"/>
        <v>71.428571428571431</v>
      </c>
      <c r="AD15" s="26" t="str">
        <f t="shared" si="12"/>
        <v>2-3</v>
      </c>
      <c r="AE15" s="26">
        <f t="shared" si="13"/>
        <v>7</v>
      </c>
      <c r="AF15">
        <v>2</v>
      </c>
      <c r="AI15">
        <f t="shared" si="14"/>
        <v>17</v>
      </c>
      <c r="AJ15">
        <v>16</v>
      </c>
    </row>
    <row r="16" spans="1:36" x14ac:dyDescent="0.2">
      <c r="A16" s="3">
        <f>IF(AND('Subject data'!$C16=$C16, 'Subject data'!$E16=$D16,'Subject data'!$F16=$E16, 'Subject data'!$H16=$G16),'Subject data'!A16)</f>
        <v>21</v>
      </c>
      <c r="B16" s="3">
        <f>IF(AND('Subject data'!$C16=$C16, 'Subject data'!$E16=$D16,'Subject data'!$F16=$E16, 'Subject data'!$H16=$G16),'Subject data'!B16)</f>
        <v>8</v>
      </c>
      <c r="C16" s="4" t="s">
        <v>25</v>
      </c>
      <c r="D16" s="3" t="s">
        <v>50</v>
      </c>
      <c r="E16" s="3" t="s">
        <v>73</v>
      </c>
      <c r="F16" s="3" t="s">
        <v>74</v>
      </c>
      <c r="G16" s="3">
        <v>4</v>
      </c>
      <c r="H16" s="16"/>
      <c r="I16" s="16">
        <f t="shared" si="0"/>
        <v>1</v>
      </c>
      <c r="J16" s="16">
        <f t="shared" si="1"/>
        <v>1</v>
      </c>
      <c r="K16" s="16">
        <f t="shared" si="2"/>
        <v>1</v>
      </c>
      <c r="L16" s="16">
        <f t="shared" si="3"/>
        <v>0</v>
      </c>
      <c r="M16" s="16">
        <f t="shared" si="4"/>
        <v>0</v>
      </c>
      <c r="N16" s="16">
        <f t="shared" si="5"/>
        <v>1</v>
      </c>
      <c r="O16" s="17">
        <f t="shared" si="6"/>
        <v>4</v>
      </c>
      <c r="P16" s="17">
        <v>6</v>
      </c>
      <c r="Q16" s="20">
        <f t="shared" si="7"/>
        <v>0.66666666666666663</v>
      </c>
      <c r="R16" s="17"/>
      <c r="S16" s="17">
        <v>1</v>
      </c>
      <c r="T16" s="17">
        <v>2</v>
      </c>
      <c r="U16" s="17">
        <v>2</v>
      </c>
      <c r="V16" s="17">
        <v>0</v>
      </c>
      <c r="W16" s="17">
        <v>0</v>
      </c>
      <c r="X16" s="17">
        <v>2</v>
      </c>
      <c r="AA16" s="26">
        <f t="shared" si="9"/>
        <v>1</v>
      </c>
      <c r="AB16" s="26">
        <f t="shared" si="10"/>
        <v>2</v>
      </c>
      <c r="AC16" s="26">
        <f t="shared" si="11"/>
        <v>66.666666666666657</v>
      </c>
      <c r="AD16" s="26">
        <f t="shared" si="12"/>
        <v>0</v>
      </c>
      <c r="AE16" s="26">
        <f t="shared" si="13"/>
        <v>0</v>
      </c>
      <c r="AF16">
        <v>1</v>
      </c>
      <c r="AI16">
        <f t="shared" si="14"/>
        <v>16</v>
      </c>
      <c r="AJ16">
        <v>15</v>
      </c>
    </row>
    <row r="17" spans="1:36" hidden="1" x14ac:dyDescent="0.2">
      <c r="A17" s="3">
        <f>IF(AND('Subject data'!$C17=$C17, 'Subject data'!$E17=$D17,'Subject data'!$F17=$E17, 'Subject data'!$H17=$G17),'Subject data'!A17)</f>
        <v>23</v>
      </c>
      <c r="B17" s="3">
        <f>IF(AND('Subject data'!$C17=$C17, 'Subject data'!$E17=$D17,'Subject data'!$F17=$E17, 'Subject data'!$H17=$G17),'Subject data'!B17)</f>
        <v>8</v>
      </c>
      <c r="C17" s="4" t="s">
        <v>25</v>
      </c>
      <c r="D17" s="3" t="s">
        <v>52</v>
      </c>
      <c r="E17" s="3" t="s">
        <v>72</v>
      </c>
      <c r="F17" s="3" t="s">
        <v>74</v>
      </c>
      <c r="G17" s="3">
        <v>4</v>
      </c>
      <c r="H17" s="16">
        <f t="shared" si="8"/>
        <v>1</v>
      </c>
      <c r="I17" s="16">
        <f t="shared" si="0"/>
        <v>1</v>
      </c>
      <c r="J17" s="16">
        <f t="shared" si="1"/>
        <v>1</v>
      </c>
      <c r="K17" s="16">
        <f t="shared" si="2"/>
        <v>0</v>
      </c>
      <c r="L17" s="16">
        <f t="shared" si="3"/>
        <v>0</v>
      </c>
      <c r="M17" s="16">
        <f t="shared" si="4"/>
        <v>1</v>
      </c>
      <c r="N17" s="16">
        <f t="shared" si="5"/>
        <v>1</v>
      </c>
      <c r="O17" s="17">
        <f t="shared" si="6"/>
        <v>5</v>
      </c>
      <c r="P17" s="17">
        <v>7</v>
      </c>
      <c r="Q17" s="20">
        <f t="shared" si="7"/>
        <v>0.7142857142857143</v>
      </c>
      <c r="R17" s="17">
        <v>1</v>
      </c>
      <c r="S17" s="17">
        <v>1</v>
      </c>
      <c r="T17" s="17">
        <v>1</v>
      </c>
      <c r="U17" s="17">
        <v>0</v>
      </c>
      <c r="V17" s="17">
        <v>0</v>
      </c>
      <c r="W17" s="17">
        <v>1</v>
      </c>
      <c r="X17" s="17">
        <v>2</v>
      </c>
      <c r="AA17" s="26">
        <f t="shared" si="9"/>
        <v>2</v>
      </c>
      <c r="AB17" s="26">
        <f t="shared" si="10"/>
        <v>3</v>
      </c>
      <c r="AC17" s="26">
        <f t="shared" si="11"/>
        <v>71.428571428571431</v>
      </c>
      <c r="AD17" s="26" t="str">
        <f t="shared" si="12"/>
        <v>2-3</v>
      </c>
      <c r="AE17" s="26">
        <f t="shared" si="13"/>
        <v>7</v>
      </c>
      <c r="AF17">
        <v>2</v>
      </c>
      <c r="AI17">
        <f t="shared" si="14"/>
        <v>16</v>
      </c>
      <c r="AJ17">
        <v>15</v>
      </c>
    </row>
    <row r="18" spans="1:36" x14ac:dyDescent="0.2">
      <c r="A18" s="3">
        <f>IF(AND('Subject data'!$C18=$C18, 'Subject data'!$E18=$D18,'Subject data'!$F18=$E18, 'Subject data'!$H18=$G18),'Subject data'!A18)</f>
        <v>24</v>
      </c>
      <c r="B18" s="3">
        <f>IF(AND('Subject data'!$C18=$C18, 'Subject data'!$E18=$D18,'Subject data'!$F18=$E18, 'Subject data'!$H18=$G18),'Subject data'!B18)</f>
        <v>9</v>
      </c>
      <c r="C18" s="4" t="s">
        <v>31</v>
      </c>
      <c r="D18" s="3" t="s">
        <v>50</v>
      </c>
      <c r="E18" s="3" t="s">
        <v>73</v>
      </c>
      <c r="F18" s="3" t="s">
        <v>75</v>
      </c>
      <c r="G18" s="3">
        <v>1</v>
      </c>
      <c r="H18" s="16">
        <f t="shared" si="8"/>
        <v>1</v>
      </c>
      <c r="I18" s="16">
        <f t="shared" si="0"/>
        <v>0</v>
      </c>
      <c r="J18" s="16">
        <f t="shared" si="1"/>
        <v>1</v>
      </c>
      <c r="K18" s="16">
        <f t="shared" si="2"/>
        <v>1</v>
      </c>
      <c r="L18" s="16">
        <f t="shared" si="3"/>
        <v>1</v>
      </c>
      <c r="M18" s="16">
        <f t="shared" si="4"/>
        <v>1</v>
      </c>
      <c r="N18" s="16">
        <f t="shared" si="5"/>
        <v>1</v>
      </c>
      <c r="O18" s="17">
        <f t="shared" si="6"/>
        <v>6</v>
      </c>
      <c r="P18" s="17">
        <v>7</v>
      </c>
      <c r="Q18" s="20">
        <f t="shared" si="7"/>
        <v>0.8571428571428571</v>
      </c>
      <c r="R18" s="17">
        <v>1</v>
      </c>
      <c r="S18" s="17">
        <v>0</v>
      </c>
      <c r="T18" s="17">
        <v>8</v>
      </c>
      <c r="U18" s="17">
        <v>3</v>
      </c>
      <c r="V18" s="17">
        <v>3</v>
      </c>
      <c r="W18" s="17">
        <v>1</v>
      </c>
      <c r="X18" s="17">
        <v>8</v>
      </c>
      <c r="AA18" s="26">
        <f t="shared" si="9"/>
        <v>1</v>
      </c>
      <c r="AB18" s="26">
        <f t="shared" si="10"/>
        <v>2</v>
      </c>
      <c r="AC18" s="26">
        <f t="shared" si="11"/>
        <v>85.714285714285708</v>
      </c>
      <c r="AD18" s="26">
        <f t="shared" si="12"/>
        <v>0</v>
      </c>
      <c r="AE18" s="26">
        <f t="shared" si="13"/>
        <v>0</v>
      </c>
      <c r="AF18">
        <v>1</v>
      </c>
      <c r="AI18">
        <f t="shared" si="14"/>
        <v>13</v>
      </c>
      <c r="AJ18">
        <f t="shared" si="15"/>
        <v>4</v>
      </c>
    </row>
    <row r="19" spans="1:36" hidden="1" x14ac:dyDescent="0.2">
      <c r="A19" s="3">
        <f>IF(AND('Subject data'!$C19=$C19, 'Subject data'!$E19=$D19,'Subject data'!$F19=$E19, 'Subject data'!$H19=$G19),'Subject data'!A19)</f>
        <v>26</v>
      </c>
      <c r="B19" s="3">
        <f>IF(AND('Subject data'!$C19=$C19, 'Subject data'!$E19=$D19,'Subject data'!$F19=$E19, 'Subject data'!$H19=$G19),'Subject data'!B19)</f>
        <v>9</v>
      </c>
      <c r="C19" s="4" t="s">
        <v>31</v>
      </c>
      <c r="D19" s="3" t="s">
        <v>51</v>
      </c>
      <c r="E19" s="3" t="s">
        <v>72</v>
      </c>
      <c r="F19" s="3" t="s">
        <v>75</v>
      </c>
      <c r="G19" s="3">
        <v>1</v>
      </c>
      <c r="H19" s="16">
        <f t="shared" si="8"/>
        <v>1</v>
      </c>
      <c r="I19" s="16">
        <f t="shared" si="0"/>
        <v>1</v>
      </c>
      <c r="J19" s="16">
        <f t="shared" si="1"/>
        <v>1</v>
      </c>
      <c r="K19" s="16">
        <f t="shared" si="2"/>
        <v>1</v>
      </c>
      <c r="L19" s="16">
        <f t="shared" si="3"/>
        <v>1</v>
      </c>
      <c r="M19" s="16">
        <f t="shared" si="4"/>
        <v>0</v>
      </c>
      <c r="N19" s="16">
        <f t="shared" si="5"/>
        <v>0</v>
      </c>
      <c r="O19" s="17">
        <f t="shared" si="6"/>
        <v>5</v>
      </c>
      <c r="P19" s="17">
        <v>7</v>
      </c>
      <c r="Q19" s="20">
        <f t="shared" si="7"/>
        <v>0.7142857142857143</v>
      </c>
      <c r="R19" s="16">
        <v>1</v>
      </c>
      <c r="S19" s="19">
        <v>2</v>
      </c>
      <c r="T19" s="19">
        <v>1</v>
      </c>
      <c r="U19" s="19">
        <v>1</v>
      </c>
      <c r="V19" s="19">
        <v>2</v>
      </c>
      <c r="W19" s="19">
        <v>0</v>
      </c>
      <c r="X19" s="19">
        <v>0</v>
      </c>
      <c r="AA19" s="26">
        <f t="shared" si="9"/>
        <v>3</v>
      </c>
      <c r="AB19" s="26">
        <f t="shared" si="10"/>
        <v>3</v>
      </c>
      <c r="AC19" s="26">
        <f t="shared" si="11"/>
        <v>71.428571428571431</v>
      </c>
      <c r="AD19" s="26" t="str">
        <f t="shared" si="12"/>
        <v>2-3</v>
      </c>
      <c r="AE19" s="26">
        <f t="shared" si="13"/>
        <v>7</v>
      </c>
      <c r="AF19">
        <v>2</v>
      </c>
      <c r="AI19">
        <f t="shared" si="14"/>
        <v>13</v>
      </c>
      <c r="AJ19">
        <f t="shared" si="15"/>
        <v>4</v>
      </c>
    </row>
    <row r="20" spans="1:36" x14ac:dyDescent="0.2">
      <c r="A20" s="3">
        <f>IF(AND('Subject data'!$C20=$C20, 'Subject data'!$E20=$D20,'Subject data'!$F20=$E20, 'Subject data'!$H20=$G20),'Subject data'!A20)</f>
        <v>27</v>
      </c>
      <c r="B20" s="3">
        <f>IF(AND('Subject data'!$C20=$C20, 'Subject data'!$E20=$D20,'Subject data'!$F20=$E20, 'Subject data'!$H20=$G20),'Subject data'!B20)</f>
        <v>10</v>
      </c>
      <c r="C20" s="4" t="s">
        <v>47</v>
      </c>
      <c r="D20" s="3" t="s">
        <v>52</v>
      </c>
      <c r="E20" s="3" t="s">
        <v>73</v>
      </c>
      <c r="F20" s="3" t="s">
        <v>75</v>
      </c>
      <c r="G20" s="3">
        <v>5</v>
      </c>
      <c r="H20" s="16">
        <f t="shared" si="8"/>
        <v>0</v>
      </c>
      <c r="I20" s="16">
        <f t="shared" si="0"/>
        <v>0</v>
      </c>
      <c r="J20" s="16">
        <f t="shared" si="1"/>
        <v>1</v>
      </c>
      <c r="K20" s="16">
        <f t="shared" si="2"/>
        <v>0</v>
      </c>
      <c r="L20" s="16">
        <f t="shared" si="3"/>
        <v>1</v>
      </c>
      <c r="M20" s="16">
        <f t="shared" si="4"/>
        <v>0</v>
      </c>
      <c r="N20" s="16">
        <f t="shared" si="5"/>
        <v>1</v>
      </c>
      <c r="O20" s="17">
        <f t="shared" si="6"/>
        <v>3</v>
      </c>
      <c r="P20" s="17">
        <v>7</v>
      </c>
      <c r="Q20" s="20">
        <f t="shared" si="7"/>
        <v>0.42857142857142855</v>
      </c>
      <c r="R20" s="17">
        <v>0</v>
      </c>
      <c r="S20" s="17">
        <v>0</v>
      </c>
      <c r="T20" s="17">
        <v>3</v>
      </c>
      <c r="U20" s="17">
        <v>0</v>
      </c>
      <c r="V20" s="17">
        <v>1</v>
      </c>
      <c r="W20" s="17">
        <v>0</v>
      </c>
      <c r="X20" s="17">
        <v>1</v>
      </c>
      <c r="AA20" s="26">
        <f t="shared" si="9"/>
        <v>2</v>
      </c>
      <c r="AB20" s="26">
        <f t="shared" si="10"/>
        <v>2</v>
      </c>
      <c r="AC20" s="26">
        <f t="shared" si="11"/>
        <v>42.857142857142854</v>
      </c>
      <c r="AD20" s="26">
        <v>0</v>
      </c>
      <c r="AE20" s="26">
        <f t="shared" si="13"/>
        <v>0</v>
      </c>
      <c r="AF20">
        <v>1</v>
      </c>
      <c r="AI20">
        <f t="shared" si="14"/>
        <v>17</v>
      </c>
      <c r="AJ20">
        <v>16</v>
      </c>
    </row>
    <row r="21" spans="1:36" hidden="1" x14ac:dyDescent="0.2">
      <c r="A21" s="3">
        <f>IF(AND('Subject data'!$C21=$C21, 'Subject data'!$E21=$D21,'Subject data'!$F21=$E21, 'Subject data'!$H21=$G21),'Subject data'!A21)</f>
        <v>29</v>
      </c>
      <c r="B21" s="3">
        <f>IF(AND('Subject data'!$C21=$C21, 'Subject data'!$E21=$D21,'Subject data'!$F21=$E21, 'Subject data'!$H21=$G21),'Subject data'!B21)</f>
        <v>10</v>
      </c>
      <c r="C21" s="4" t="s">
        <v>47</v>
      </c>
      <c r="D21" s="3" t="s">
        <v>51</v>
      </c>
      <c r="E21" s="3" t="s">
        <v>72</v>
      </c>
      <c r="F21" s="3" t="s">
        <v>75</v>
      </c>
      <c r="G21" s="3">
        <v>5</v>
      </c>
      <c r="H21" s="16">
        <f t="shared" si="8"/>
        <v>0</v>
      </c>
      <c r="I21" s="16">
        <f t="shared" si="0"/>
        <v>0</v>
      </c>
      <c r="J21" s="16">
        <f t="shared" si="1"/>
        <v>1</v>
      </c>
      <c r="K21" s="16">
        <f t="shared" si="2"/>
        <v>1</v>
      </c>
      <c r="L21" s="16">
        <f t="shared" si="3"/>
        <v>1</v>
      </c>
      <c r="M21" s="16">
        <f t="shared" si="4"/>
        <v>1</v>
      </c>
      <c r="N21" s="16">
        <f t="shared" si="5"/>
        <v>1</v>
      </c>
      <c r="O21" s="17">
        <f t="shared" si="6"/>
        <v>5</v>
      </c>
      <c r="P21" s="17">
        <v>7</v>
      </c>
      <c r="Q21" s="20">
        <f t="shared" si="7"/>
        <v>0.7142857142857143</v>
      </c>
      <c r="R21" s="16">
        <v>0</v>
      </c>
      <c r="S21" s="19">
        <v>0</v>
      </c>
      <c r="T21" s="19">
        <v>1</v>
      </c>
      <c r="U21" s="19">
        <v>2</v>
      </c>
      <c r="V21" s="19">
        <v>2</v>
      </c>
      <c r="W21" s="19">
        <v>4</v>
      </c>
      <c r="X21" s="19">
        <v>4</v>
      </c>
      <c r="AA21" s="26">
        <f t="shared" si="9"/>
        <v>3</v>
      </c>
      <c r="AB21" s="26">
        <f t="shared" si="10"/>
        <v>3</v>
      </c>
      <c r="AC21" s="26">
        <f t="shared" si="11"/>
        <v>71.428571428571431</v>
      </c>
      <c r="AD21" s="26" t="str">
        <f t="shared" si="12"/>
        <v>2-3</v>
      </c>
      <c r="AE21" s="26">
        <f t="shared" si="13"/>
        <v>7</v>
      </c>
      <c r="AF21">
        <v>2</v>
      </c>
      <c r="AI21">
        <f t="shared" si="14"/>
        <v>17</v>
      </c>
      <c r="AJ21">
        <v>16</v>
      </c>
    </row>
    <row r="22" spans="1:36" x14ac:dyDescent="0.2">
      <c r="A22" s="3">
        <f>IF(AND('Subject data'!$C22=$C22, 'Subject data'!$E22=$D22,'Subject data'!$F22=$E22, 'Subject data'!$H22=$G22),'Subject data'!A22)</f>
        <v>30</v>
      </c>
      <c r="B22" s="3">
        <f>IF(AND('Subject data'!$C22=$C22, 'Subject data'!$E22=$D22,'Subject data'!$F22=$E22, 'Subject data'!$H22=$G22),'Subject data'!B22)</f>
        <v>11</v>
      </c>
      <c r="C22" s="4" t="s">
        <v>28</v>
      </c>
      <c r="D22" s="3" t="s">
        <v>50</v>
      </c>
      <c r="E22" s="3" t="s">
        <v>73</v>
      </c>
      <c r="F22" s="3" t="s">
        <v>74</v>
      </c>
      <c r="G22" s="3">
        <v>1</v>
      </c>
      <c r="H22" s="16"/>
      <c r="I22" s="16">
        <f t="shared" si="0"/>
        <v>1</v>
      </c>
      <c r="J22" s="16">
        <f t="shared" si="1"/>
        <v>1</v>
      </c>
      <c r="K22" s="16">
        <f t="shared" si="2"/>
        <v>1</v>
      </c>
      <c r="L22" s="16">
        <f t="shared" si="3"/>
        <v>0</v>
      </c>
      <c r="M22" s="16">
        <f t="shared" si="4"/>
        <v>1</v>
      </c>
      <c r="N22" s="16">
        <f t="shared" si="5"/>
        <v>1</v>
      </c>
      <c r="O22" s="17">
        <f t="shared" si="6"/>
        <v>5</v>
      </c>
      <c r="P22" s="17">
        <v>6</v>
      </c>
      <c r="Q22" s="20">
        <f t="shared" si="7"/>
        <v>0.83333333333333337</v>
      </c>
      <c r="R22" s="17"/>
      <c r="S22" s="17">
        <v>1</v>
      </c>
      <c r="T22" s="17">
        <v>12</v>
      </c>
      <c r="U22" s="17">
        <v>1</v>
      </c>
      <c r="V22" s="17">
        <v>0</v>
      </c>
      <c r="W22" s="17">
        <v>1</v>
      </c>
      <c r="X22" s="17">
        <v>2</v>
      </c>
      <c r="AA22" s="26">
        <f t="shared" si="9"/>
        <v>1</v>
      </c>
      <c r="AB22" s="26">
        <f t="shared" si="10"/>
        <v>2</v>
      </c>
      <c r="AC22" s="26">
        <f t="shared" si="11"/>
        <v>83.333333333333343</v>
      </c>
      <c r="AD22" s="26">
        <f t="shared" si="12"/>
        <v>0</v>
      </c>
      <c r="AE22" s="26">
        <f t="shared" si="13"/>
        <v>0</v>
      </c>
      <c r="AF22">
        <v>1</v>
      </c>
      <c r="AI22">
        <f t="shared" si="14"/>
        <v>13</v>
      </c>
      <c r="AJ22">
        <f t="shared" si="15"/>
        <v>4</v>
      </c>
    </row>
    <row r="23" spans="1:36" hidden="1" x14ac:dyDescent="0.2">
      <c r="A23" s="3">
        <f>IF(AND('Subject data'!$C23=$C23, 'Subject data'!$E23=$D23,'Subject data'!$F23=$E23, 'Subject data'!$H23=$G23),'Subject data'!A23)</f>
        <v>32</v>
      </c>
      <c r="B23" s="3">
        <f>IF(AND('Subject data'!$C23=$C23, 'Subject data'!$E23=$D23,'Subject data'!$F23=$E23, 'Subject data'!$H23=$G23),'Subject data'!B23)</f>
        <v>11</v>
      </c>
      <c r="C23" s="4" t="s">
        <v>28</v>
      </c>
      <c r="D23" s="3" t="s">
        <v>51</v>
      </c>
      <c r="E23" s="3" t="s">
        <v>72</v>
      </c>
      <c r="F23" s="3" t="s">
        <v>74</v>
      </c>
      <c r="G23" s="3">
        <v>1</v>
      </c>
      <c r="H23" s="16">
        <f t="shared" si="8"/>
        <v>0</v>
      </c>
      <c r="I23" s="16">
        <f t="shared" si="0"/>
        <v>1</v>
      </c>
      <c r="J23" s="16">
        <f t="shared" si="1"/>
        <v>1</v>
      </c>
      <c r="K23" s="16">
        <f t="shared" si="2"/>
        <v>1</v>
      </c>
      <c r="L23" s="16">
        <f t="shared" si="3"/>
        <v>1</v>
      </c>
      <c r="M23" s="16">
        <f t="shared" si="4"/>
        <v>1</v>
      </c>
      <c r="N23" s="16">
        <f t="shared" si="5"/>
        <v>0</v>
      </c>
      <c r="O23" s="17">
        <f t="shared" si="6"/>
        <v>5</v>
      </c>
      <c r="P23" s="17">
        <v>7</v>
      </c>
      <c r="Q23" s="20">
        <f t="shared" si="7"/>
        <v>0.7142857142857143</v>
      </c>
      <c r="R23" s="17">
        <v>0</v>
      </c>
      <c r="S23" s="17">
        <v>1</v>
      </c>
      <c r="T23" s="17">
        <v>1</v>
      </c>
      <c r="U23" s="17">
        <v>1</v>
      </c>
      <c r="V23" s="17">
        <v>1</v>
      </c>
      <c r="W23" s="17">
        <v>1</v>
      </c>
      <c r="X23" s="17">
        <v>0</v>
      </c>
      <c r="AA23" s="26">
        <f t="shared" si="9"/>
        <v>3</v>
      </c>
      <c r="AB23" s="26">
        <f t="shared" si="10"/>
        <v>3</v>
      </c>
      <c r="AC23" s="26">
        <f t="shared" si="11"/>
        <v>71.428571428571431</v>
      </c>
      <c r="AD23" s="26" t="str">
        <f t="shared" si="12"/>
        <v>2-3</v>
      </c>
      <c r="AE23" s="26">
        <f t="shared" si="13"/>
        <v>7</v>
      </c>
      <c r="AF23">
        <v>2</v>
      </c>
      <c r="AI23">
        <f t="shared" si="14"/>
        <v>13</v>
      </c>
      <c r="AJ23">
        <f t="shared" si="15"/>
        <v>4</v>
      </c>
    </row>
    <row r="24" spans="1:36" x14ac:dyDescent="0.2">
      <c r="A24" s="3">
        <f>IF(AND('Subject data'!$C24=$C24, 'Subject data'!$E24=$D24,'Subject data'!$F24=$E24, 'Subject data'!$H24=$G24),'Subject data'!A24)</f>
        <v>33</v>
      </c>
      <c r="B24" s="3">
        <f>IF(AND('Subject data'!$C24=$C24, 'Subject data'!$E24=$D24,'Subject data'!$F24=$E24, 'Subject data'!$H24=$G24),'Subject data'!B24)</f>
        <v>12</v>
      </c>
      <c r="C24" s="4" t="s">
        <v>44</v>
      </c>
      <c r="D24" s="3" t="s">
        <v>52</v>
      </c>
      <c r="E24" s="3" t="s">
        <v>73</v>
      </c>
      <c r="F24" s="3" t="s">
        <v>74</v>
      </c>
      <c r="G24" s="3">
        <v>5</v>
      </c>
      <c r="H24" s="16">
        <f t="shared" si="8"/>
        <v>0</v>
      </c>
      <c r="I24" s="16">
        <f t="shared" si="0"/>
        <v>1</v>
      </c>
      <c r="J24" s="16">
        <f t="shared" si="1"/>
        <v>1</v>
      </c>
      <c r="K24" s="16">
        <f t="shared" si="2"/>
        <v>1</v>
      </c>
      <c r="L24" s="16">
        <f t="shared" si="3"/>
        <v>1</v>
      </c>
      <c r="M24" s="16">
        <f t="shared" si="4"/>
        <v>1</v>
      </c>
      <c r="N24" s="16">
        <f t="shared" si="5"/>
        <v>1</v>
      </c>
      <c r="O24" s="17">
        <f t="shared" si="6"/>
        <v>6</v>
      </c>
      <c r="P24" s="17">
        <v>7</v>
      </c>
      <c r="Q24" s="20">
        <f t="shared" si="7"/>
        <v>0.8571428571428571</v>
      </c>
      <c r="R24" s="17">
        <v>0</v>
      </c>
      <c r="S24" s="17">
        <v>1</v>
      </c>
      <c r="T24" s="17">
        <v>2</v>
      </c>
      <c r="U24" s="17">
        <v>2</v>
      </c>
      <c r="V24" s="17">
        <v>1</v>
      </c>
      <c r="W24" s="17">
        <v>1</v>
      </c>
      <c r="X24" s="17">
        <v>7</v>
      </c>
      <c r="AA24" s="26">
        <f t="shared" si="9"/>
        <v>2</v>
      </c>
      <c r="AB24" s="26">
        <f t="shared" si="10"/>
        <v>2</v>
      </c>
      <c r="AC24" s="26">
        <f t="shared" si="11"/>
        <v>85.714285714285708</v>
      </c>
      <c r="AD24" s="26">
        <v>0</v>
      </c>
      <c r="AE24" s="26">
        <f t="shared" si="13"/>
        <v>0</v>
      </c>
      <c r="AF24">
        <v>1</v>
      </c>
      <c r="AI24">
        <f t="shared" si="14"/>
        <v>17</v>
      </c>
      <c r="AJ24">
        <v>16</v>
      </c>
    </row>
    <row r="25" spans="1:36" hidden="1" x14ac:dyDescent="0.2">
      <c r="A25" s="3">
        <f>IF(AND('Subject data'!$C25=$C25, 'Subject data'!$E25=$D25,'Subject data'!$F25=$E25, 'Subject data'!$H25=$G25),'Subject data'!A25)</f>
        <v>35</v>
      </c>
      <c r="B25" s="3">
        <f>IF(AND('Subject data'!$C25=$C25, 'Subject data'!$E25=$D25,'Subject data'!$F25=$E25, 'Subject data'!$H25=$G25),'Subject data'!B25)</f>
        <v>12</v>
      </c>
      <c r="C25" s="4" t="s">
        <v>44</v>
      </c>
      <c r="D25" s="3" t="s">
        <v>51</v>
      </c>
      <c r="E25" s="3" t="s">
        <v>72</v>
      </c>
      <c r="F25" s="3" t="s">
        <v>74</v>
      </c>
      <c r="G25" s="3">
        <v>5</v>
      </c>
      <c r="H25" s="16">
        <f t="shared" si="8"/>
        <v>0</v>
      </c>
      <c r="I25" s="16">
        <f t="shared" si="0"/>
        <v>1</v>
      </c>
      <c r="J25" s="16">
        <f t="shared" si="1"/>
        <v>1</v>
      </c>
      <c r="K25" s="16">
        <f t="shared" si="2"/>
        <v>1</v>
      </c>
      <c r="L25" s="16">
        <f t="shared" si="3"/>
        <v>1</v>
      </c>
      <c r="M25" s="16">
        <f t="shared" si="4"/>
        <v>1</v>
      </c>
      <c r="N25" s="16">
        <f t="shared" si="5"/>
        <v>0</v>
      </c>
      <c r="O25" s="17">
        <f t="shared" si="6"/>
        <v>5</v>
      </c>
      <c r="P25" s="17">
        <v>7</v>
      </c>
      <c r="Q25" s="20">
        <f t="shared" si="7"/>
        <v>0.7142857142857143</v>
      </c>
      <c r="R25" s="17">
        <v>0</v>
      </c>
      <c r="S25" s="17">
        <v>4</v>
      </c>
      <c r="T25" s="17">
        <v>4</v>
      </c>
      <c r="U25" s="17">
        <v>5</v>
      </c>
      <c r="V25" s="17">
        <v>5</v>
      </c>
      <c r="W25" s="17">
        <v>1</v>
      </c>
      <c r="X25" s="17">
        <v>0</v>
      </c>
      <c r="AA25" s="26">
        <f t="shared" si="9"/>
        <v>3</v>
      </c>
      <c r="AB25" s="26">
        <f t="shared" si="10"/>
        <v>3</v>
      </c>
      <c r="AC25" s="26">
        <f t="shared" si="11"/>
        <v>71.428571428571431</v>
      </c>
      <c r="AD25" s="26" t="str">
        <f t="shared" si="12"/>
        <v>2-3</v>
      </c>
      <c r="AE25" s="26">
        <f t="shared" si="13"/>
        <v>7</v>
      </c>
      <c r="AF25">
        <v>2</v>
      </c>
      <c r="AI25">
        <f t="shared" si="14"/>
        <v>17</v>
      </c>
      <c r="AJ25">
        <v>16</v>
      </c>
    </row>
    <row r="26" spans="1:36" x14ac:dyDescent="0.2">
      <c r="A26" s="3">
        <f>IF(AND('Subject data'!$C26=$C26, 'Subject data'!$E26=$D26,'Subject data'!$F26=$E26, 'Subject data'!$H26=$G26),'Subject data'!A26)</f>
        <v>36</v>
      </c>
      <c r="B26" s="3">
        <f>IF(AND('Subject data'!$C26=$C26, 'Subject data'!$E26=$D26,'Subject data'!$F26=$E26, 'Subject data'!$H26=$G26),'Subject data'!B26)</f>
        <v>13</v>
      </c>
      <c r="C26" s="4" t="s">
        <v>43</v>
      </c>
      <c r="D26" s="3" t="s">
        <v>52</v>
      </c>
      <c r="E26" s="3" t="s">
        <v>73</v>
      </c>
      <c r="F26" s="3" t="s">
        <v>74</v>
      </c>
      <c r="G26" s="3">
        <v>5</v>
      </c>
      <c r="H26" s="16">
        <f t="shared" si="8"/>
        <v>0</v>
      </c>
      <c r="I26" s="16">
        <f t="shared" si="0"/>
        <v>0</v>
      </c>
      <c r="J26" s="16">
        <f t="shared" si="1"/>
        <v>1</v>
      </c>
      <c r="K26" s="16">
        <f t="shared" si="2"/>
        <v>1</v>
      </c>
      <c r="L26" s="16">
        <f t="shared" si="3"/>
        <v>1</v>
      </c>
      <c r="M26" s="16">
        <f t="shared" si="4"/>
        <v>0</v>
      </c>
      <c r="N26" s="16">
        <f t="shared" si="5"/>
        <v>0</v>
      </c>
      <c r="O26" s="17">
        <f t="shared" si="6"/>
        <v>3</v>
      </c>
      <c r="P26" s="17">
        <v>7</v>
      </c>
      <c r="Q26" s="20">
        <f t="shared" si="7"/>
        <v>0.42857142857142855</v>
      </c>
      <c r="R26" s="17">
        <v>0</v>
      </c>
      <c r="S26" s="17">
        <v>0</v>
      </c>
      <c r="T26" s="17">
        <v>2</v>
      </c>
      <c r="U26" s="17">
        <v>2</v>
      </c>
      <c r="V26" s="17">
        <v>1</v>
      </c>
      <c r="W26" s="17">
        <v>0</v>
      </c>
      <c r="X26" s="17">
        <v>0</v>
      </c>
      <c r="AA26" s="26">
        <f t="shared" si="9"/>
        <v>2</v>
      </c>
      <c r="AB26" s="26">
        <f t="shared" si="10"/>
        <v>2</v>
      </c>
      <c r="AC26" s="26">
        <f t="shared" si="11"/>
        <v>42.857142857142854</v>
      </c>
      <c r="AD26" s="26">
        <v>0</v>
      </c>
      <c r="AE26" s="26">
        <f t="shared" si="13"/>
        <v>0</v>
      </c>
      <c r="AF26">
        <v>1</v>
      </c>
      <c r="AI26">
        <f t="shared" si="14"/>
        <v>17</v>
      </c>
      <c r="AJ26">
        <v>16</v>
      </c>
    </row>
    <row r="27" spans="1:36" hidden="1" x14ac:dyDescent="0.2">
      <c r="A27" s="3">
        <f>IF(AND('Subject data'!$C27=$C27, 'Subject data'!$E27=$D27,'Subject data'!$F27=$E27, 'Subject data'!$H27=$G27),'Subject data'!A27)</f>
        <v>38</v>
      </c>
      <c r="B27" s="3">
        <f>IF(AND('Subject data'!$C27=$C27, 'Subject data'!$E27=$D27,'Subject data'!$F27=$E27, 'Subject data'!$H27=$G27),'Subject data'!B27)</f>
        <v>13</v>
      </c>
      <c r="C27" s="4" t="s">
        <v>43</v>
      </c>
      <c r="D27" s="3" t="s">
        <v>51</v>
      </c>
      <c r="E27" s="3" t="s">
        <v>72</v>
      </c>
      <c r="F27" s="3" t="s">
        <v>74</v>
      </c>
      <c r="G27" s="3">
        <v>5</v>
      </c>
      <c r="H27" s="16">
        <f t="shared" si="8"/>
        <v>0</v>
      </c>
      <c r="I27" s="16">
        <f t="shared" si="0"/>
        <v>1</v>
      </c>
      <c r="J27" s="16">
        <f t="shared" si="1"/>
        <v>1</v>
      </c>
      <c r="K27" s="16">
        <f t="shared" si="2"/>
        <v>1</v>
      </c>
      <c r="L27" s="16">
        <f t="shared" si="3"/>
        <v>1</v>
      </c>
      <c r="M27" s="16">
        <f t="shared" si="4"/>
        <v>1</v>
      </c>
      <c r="N27" s="16">
        <f t="shared" si="5"/>
        <v>0</v>
      </c>
      <c r="O27" s="17">
        <f t="shared" si="6"/>
        <v>5</v>
      </c>
      <c r="P27" s="17">
        <v>7</v>
      </c>
      <c r="Q27" s="20">
        <f t="shared" si="7"/>
        <v>0.7142857142857143</v>
      </c>
      <c r="R27" s="17">
        <v>0</v>
      </c>
      <c r="S27" s="17">
        <v>3</v>
      </c>
      <c r="T27" s="17">
        <v>3</v>
      </c>
      <c r="U27" s="17">
        <v>4</v>
      </c>
      <c r="V27" s="17">
        <v>3</v>
      </c>
      <c r="W27" s="17">
        <v>1</v>
      </c>
      <c r="X27" s="17">
        <v>0</v>
      </c>
      <c r="AA27" s="26">
        <f t="shared" si="9"/>
        <v>3</v>
      </c>
      <c r="AB27" s="26">
        <f t="shared" si="10"/>
        <v>3</v>
      </c>
      <c r="AC27" s="26">
        <f t="shared" si="11"/>
        <v>71.428571428571431</v>
      </c>
      <c r="AD27" s="26" t="str">
        <f t="shared" si="12"/>
        <v>2-3</v>
      </c>
      <c r="AE27" s="26">
        <f t="shared" si="13"/>
        <v>7</v>
      </c>
      <c r="AF27">
        <v>2</v>
      </c>
      <c r="AI27">
        <f t="shared" si="14"/>
        <v>17</v>
      </c>
      <c r="AJ27">
        <v>16</v>
      </c>
    </row>
    <row r="28" spans="1:36" hidden="1" x14ac:dyDescent="0.2">
      <c r="A28" s="3">
        <f>IF(AND('Subject data'!$C29=$C28, 'Subject data'!$E29=$D28,'Subject data'!$F29=$E28, 'Subject data'!$H29=$G28),'Subject data'!A29)</f>
        <v>41</v>
      </c>
      <c r="B28" s="3">
        <f>IF(AND('Subject data'!$C29=$C28, 'Subject data'!$E29=$D28,'Subject data'!$F29=$E28, 'Subject data'!$H29=$G28),'Subject data'!B29)</f>
        <v>14</v>
      </c>
      <c r="C28" s="4" t="s">
        <v>41</v>
      </c>
      <c r="D28" s="3" t="s">
        <v>52</v>
      </c>
      <c r="E28" s="3" t="s">
        <v>72</v>
      </c>
      <c r="F28" s="3" t="s">
        <v>75</v>
      </c>
      <c r="G28" s="3">
        <v>3</v>
      </c>
      <c r="H28" s="16">
        <f t="shared" ref="H28:N28" si="19">IF(R28&gt;0,1,0)</f>
        <v>1</v>
      </c>
      <c r="I28" s="16">
        <f t="shared" si="19"/>
        <v>1</v>
      </c>
      <c r="J28" s="16">
        <f t="shared" si="19"/>
        <v>1</v>
      </c>
      <c r="K28" s="16">
        <f t="shared" si="19"/>
        <v>1</v>
      </c>
      <c r="L28" s="16">
        <f t="shared" si="19"/>
        <v>0</v>
      </c>
      <c r="M28" s="16">
        <f t="shared" si="19"/>
        <v>1</v>
      </c>
      <c r="N28" s="16">
        <f t="shared" si="19"/>
        <v>1</v>
      </c>
      <c r="O28" s="17">
        <f>SUM(H28:N28)</f>
        <v>6</v>
      </c>
      <c r="P28" s="17">
        <v>7</v>
      </c>
      <c r="Q28" s="20">
        <f>O28/P28</f>
        <v>0.8571428571428571</v>
      </c>
      <c r="R28" s="16">
        <v>1</v>
      </c>
      <c r="S28" s="19">
        <v>1</v>
      </c>
      <c r="T28" s="19">
        <v>2</v>
      </c>
      <c r="U28" s="19">
        <v>5</v>
      </c>
      <c r="V28" s="19">
        <v>0</v>
      </c>
      <c r="W28" s="19">
        <v>1</v>
      </c>
      <c r="X28" s="19">
        <v>1</v>
      </c>
      <c r="AA28" s="26">
        <f>IF(D28="cmdline",1,IF(D28="nametbl",2,3))</f>
        <v>2</v>
      </c>
      <c r="AB28" s="26">
        <f>IF(E28="Review",1,IF(E28="Structural",2,3))</f>
        <v>3</v>
      </c>
      <c r="AC28" s="26">
        <f>Q28*100</f>
        <v>85.714285714285708</v>
      </c>
      <c r="AD28" s="26">
        <v>0</v>
      </c>
      <c r="AE28" s="26">
        <f t="shared" si="13"/>
        <v>0</v>
      </c>
      <c r="AF28">
        <v>2</v>
      </c>
      <c r="AI28">
        <f t="shared" si="14"/>
        <v>15</v>
      </c>
      <c r="AJ28">
        <v>14</v>
      </c>
    </row>
    <row r="29" spans="1:36" x14ac:dyDescent="0.2">
      <c r="A29" s="3">
        <f>IF(AND('Subject data'!$C28=$C29, 'Subject data'!$E28=$D29,'Subject data'!$F28=$E29, 'Subject data'!$H28=$G29),'Subject data'!A28)</f>
        <v>39</v>
      </c>
      <c r="B29" s="3">
        <f>IF(AND('Subject data'!$C28=$C29, 'Subject data'!$E28=$D29,'Subject data'!$F28=$E29, 'Subject data'!$H28=$G29),'Subject data'!B28)</f>
        <v>14</v>
      </c>
      <c r="C29" s="4" t="s">
        <v>41</v>
      </c>
      <c r="D29" s="3" t="s">
        <v>51</v>
      </c>
      <c r="E29" s="3" t="s">
        <v>73</v>
      </c>
      <c r="F29" s="3" t="s">
        <v>75</v>
      </c>
      <c r="G29" s="3">
        <v>3</v>
      </c>
      <c r="H29" s="16">
        <f t="shared" si="8"/>
        <v>0</v>
      </c>
      <c r="I29" s="16">
        <f t="shared" si="0"/>
        <v>0</v>
      </c>
      <c r="J29" s="16">
        <f t="shared" si="1"/>
        <v>1</v>
      </c>
      <c r="K29" s="16">
        <f t="shared" si="2"/>
        <v>1</v>
      </c>
      <c r="L29" s="16">
        <f t="shared" si="3"/>
        <v>1</v>
      </c>
      <c r="M29" s="16">
        <f t="shared" si="4"/>
        <v>0</v>
      </c>
      <c r="N29" s="16">
        <f t="shared" si="5"/>
        <v>0</v>
      </c>
      <c r="O29" s="17">
        <f t="shared" si="6"/>
        <v>3</v>
      </c>
      <c r="P29" s="17">
        <v>7</v>
      </c>
      <c r="Q29" s="20">
        <f t="shared" si="7"/>
        <v>0.42857142857142855</v>
      </c>
      <c r="R29" s="17">
        <v>0</v>
      </c>
      <c r="S29" s="17">
        <v>0</v>
      </c>
      <c r="T29" s="17">
        <v>1</v>
      </c>
      <c r="U29" s="17">
        <v>1</v>
      </c>
      <c r="V29" s="17">
        <v>1</v>
      </c>
      <c r="W29" s="17">
        <v>0</v>
      </c>
      <c r="X29" s="17">
        <v>0</v>
      </c>
      <c r="AA29" s="26">
        <f t="shared" si="9"/>
        <v>3</v>
      </c>
      <c r="AB29" s="26">
        <f t="shared" si="10"/>
        <v>2</v>
      </c>
      <c r="AC29" s="26">
        <f t="shared" si="11"/>
        <v>42.857142857142854</v>
      </c>
      <c r="AD29" s="26" t="str">
        <f t="shared" si="12"/>
        <v>3-2</v>
      </c>
      <c r="AE29" s="26">
        <f t="shared" si="13"/>
        <v>9</v>
      </c>
      <c r="AF29">
        <v>1</v>
      </c>
      <c r="AI29">
        <f t="shared" si="14"/>
        <v>15</v>
      </c>
      <c r="AJ29">
        <v>14</v>
      </c>
    </row>
    <row r="30" spans="1:36" hidden="1" x14ac:dyDescent="0.2">
      <c r="A30" s="3">
        <f>IF(AND('Subject data'!$C31=$C30, 'Subject data'!$E31=$D30,'Subject data'!$F31=$E30, 'Subject data'!$H31=$G30),'Subject data'!A31)</f>
        <v>44</v>
      </c>
      <c r="B30" s="3">
        <f>IF(AND('Subject data'!$C31=$C30, 'Subject data'!$E31=$D30,'Subject data'!$F31=$E30, 'Subject data'!$H31=$G30),'Subject data'!B31)</f>
        <v>15</v>
      </c>
      <c r="C30" s="4" t="s">
        <v>23</v>
      </c>
      <c r="D30" s="3" t="s">
        <v>50</v>
      </c>
      <c r="E30" s="3" t="s">
        <v>72</v>
      </c>
      <c r="F30" s="3" t="s">
        <v>75</v>
      </c>
      <c r="G30" s="3">
        <v>2</v>
      </c>
      <c r="H30" s="16">
        <f t="shared" ref="H30:N30" si="20">IF(R30&gt;0,1,0)</f>
        <v>1</v>
      </c>
      <c r="I30" s="16">
        <f t="shared" si="20"/>
        <v>1</v>
      </c>
      <c r="J30" s="16">
        <f t="shared" si="20"/>
        <v>1</v>
      </c>
      <c r="K30" s="16">
        <f t="shared" si="20"/>
        <v>0</v>
      </c>
      <c r="L30" s="16">
        <f t="shared" si="20"/>
        <v>1</v>
      </c>
      <c r="M30" s="16">
        <f t="shared" si="20"/>
        <v>0</v>
      </c>
      <c r="N30" s="16">
        <f t="shared" si="20"/>
        <v>1</v>
      </c>
      <c r="O30" s="17">
        <f>SUM(H30:N30)</f>
        <v>5</v>
      </c>
      <c r="P30" s="17">
        <v>7</v>
      </c>
      <c r="Q30" s="20">
        <f>O30/P30</f>
        <v>0.7142857142857143</v>
      </c>
      <c r="R30" s="19">
        <v>1</v>
      </c>
      <c r="S30" s="19">
        <v>1</v>
      </c>
      <c r="T30" s="19">
        <v>2</v>
      </c>
      <c r="U30" s="19">
        <v>0</v>
      </c>
      <c r="V30" s="19">
        <v>1</v>
      </c>
      <c r="W30" s="19">
        <v>0</v>
      </c>
      <c r="X30" s="16">
        <v>2</v>
      </c>
      <c r="AA30" s="26">
        <f>IF(D30="cmdline",1,IF(D30="nametbl",2,3))</f>
        <v>1</v>
      </c>
      <c r="AB30" s="26">
        <f>IF(E30="Review",1,IF(E30="Structural",2,3))</f>
        <v>3</v>
      </c>
      <c r="AC30" s="26">
        <f>Q30*100</f>
        <v>71.428571428571431</v>
      </c>
      <c r="AD30" s="26">
        <f t="shared" si="12"/>
        <v>0</v>
      </c>
      <c r="AE30" s="26">
        <f t="shared" si="13"/>
        <v>0</v>
      </c>
      <c r="AF30">
        <v>2</v>
      </c>
      <c r="AI30">
        <f t="shared" si="14"/>
        <v>14</v>
      </c>
      <c r="AJ30">
        <v>13</v>
      </c>
    </row>
    <row r="31" spans="1:36" x14ac:dyDescent="0.2">
      <c r="A31" s="3">
        <f>IF(AND('Subject data'!$C30=$C31, 'Subject data'!$E30=$D31,'Subject data'!$F30=$E31, 'Subject data'!$H30=$G31),'Subject data'!A30)</f>
        <v>42</v>
      </c>
      <c r="B31" s="3">
        <f>IF(AND('Subject data'!$C30=$C31, 'Subject data'!$E30=$D31,'Subject data'!$F30=$E31, 'Subject data'!$H30=$G31),'Subject data'!B30)</f>
        <v>15</v>
      </c>
      <c r="C31" s="4" t="s">
        <v>23</v>
      </c>
      <c r="D31" s="3" t="s">
        <v>52</v>
      </c>
      <c r="E31" s="3" t="s">
        <v>73</v>
      </c>
      <c r="F31" s="3" t="s">
        <v>75</v>
      </c>
      <c r="G31" s="3">
        <v>2</v>
      </c>
      <c r="H31" s="16">
        <f t="shared" si="8"/>
        <v>1</v>
      </c>
      <c r="I31" s="16">
        <f t="shared" si="0"/>
        <v>0</v>
      </c>
      <c r="J31" s="16">
        <f t="shared" si="1"/>
        <v>1</v>
      </c>
      <c r="K31" s="16">
        <f t="shared" si="2"/>
        <v>1</v>
      </c>
      <c r="L31" s="16">
        <f t="shared" si="3"/>
        <v>1</v>
      </c>
      <c r="M31" s="16">
        <f t="shared" si="4"/>
        <v>0</v>
      </c>
      <c r="N31" s="16">
        <f t="shared" si="5"/>
        <v>1</v>
      </c>
      <c r="O31" s="17">
        <f t="shared" si="6"/>
        <v>5</v>
      </c>
      <c r="P31" s="17">
        <v>7</v>
      </c>
      <c r="Q31" s="20">
        <f t="shared" si="7"/>
        <v>0.7142857142857143</v>
      </c>
      <c r="R31" s="17">
        <v>1</v>
      </c>
      <c r="S31" s="17">
        <v>0</v>
      </c>
      <c r="T31" s="17">
        <v>3</v>
      </c>
      <c r="U31" s="17">
        <v>2</v>
      </c>
      <c r="V31" s="17">
        <v>1</v>
      </c>
      <c r="W31" s="17">
        <v>0</v>
      </c>
      <c r="X31" s="17">
        <v>1</v>
      </c>
      <c r="AA31" s="26">
        <f t="shared" si="9"/>
        <v>2</v>
      </c>
      <c r="AB31" s="26">
        <f t="shared" si="10"/>
        <v>2</v>
      </c>
      <c r="AC31" s="26">
        <f t="shared" si="11"/>
        <v>71.428571428571431</v>
      </c>
      <c r="AD31" s="26" t="str">
        <f t="shared" si="12"/>
        <v>3-2</v>
      </c>
      <c r="AE31" s="26">
        <f t="shared" si="13"/>
        <v>9</v>
      </c>
      <c r="AF31">
        <v>1</v>
      </c>
      <c r="AI31">
        <f t="shared" si="14"/>
        <v>14</v>
      </c>
      <c r="AJ31">
        <v>13</v>
      </c>
    </row>
    <row r="32" spans="1:36" hidden="1" x14ac:dyDescent="0.2">
      <c r="A32" s="3">
        <f>IF(AND('Subject data'!$C33=$C32, 'Subject data'!$E33=$D32,'Subject data'!$F33=$E32, 'Subject data'!$H33=$G32),'Subject data'!A33)</f>
        <v>46</v>
      </c>
      <c r="B32" s="3">
        <f>IF(AND('Subject data'!$C33=$C32, 'Subject data'!$E33=$D32,'Subject data'!$F33=$E32, 'Subject data'!$H33=$G32),'Subject data'!B33)</f>
        <v>16</v>
      </c>
      <c r="C32" s="4" t="s">
        <v>35</v>
      </c>
      <c r="D32" s="3" t="s">
        <v>51</v>
      </c>
      <c r="E32" s="3" t="s">
        <v>72</v>
      </c>
      <c r="F32" s="3" t="s">
        <v>75</v>
      </c>
      <c r="G32" s="3">
        <v>1</v>
      </c>
      <c r="H32" s="16">
        <f t="shared" si="8"/>
        <v>1</v>
      </c>
      <c r="I32" s="16">
        <f t="shared" si="0"/>
        <v>1</v>
      </c>
      <c r="J32" s="16">
        <f t="shared" si="1"/>
        <v>1</v>
      </c>
      <c r="K32" s="16">
        <f t="shared" si="2"/>
        <v>1</v>
      </c>
      <c r="L32" s="16">
        <f t="shared" si="3"/>
        <v>1</v>
      </c>
      <c r="M32" s="16">
        <f t="shared" si="4"/>
        <v>1</v>
      </c>
      <c r="N32" s="16">
        <f t="shared" si="5"/>
        <v>1</v>
      </c>
      <c r="O32" s="17">
        <f t="shared" si="6"/>
        <v>7</v>
      </c>
      <c r="P32" s="17">
        <v>7</v>
      </c>
      <c r="Q32" s="20">
        <f t="shared" si="7"/>
        <v>1</v>
      </c>
      <c r="R32" s="16">
        <v>1</v>
      </c>
      <c r="S32" s="19">
        <v>3</v>
      </c>
      <c r="T32" s="19">
        <v>4</v>
      </c>
      <c r="U32" s="19">
        <v>4</v>
      </c>
      <c r="V32" s="19">
        <v>5</v>
      </c>
      <c r="W32" s="19">
        <v>5</v>
      </c>
      <c r="X32" s="19">
        <v>5</v>
      </c>
      <c r="AA32" s="26">
        <f t="shared" si="9"/>
        <v>3</v>
      </c>
      <c r="AB32" s="26">
        <f t="shared" si="10"/>
        <v>3</v>
      </c>
      <c r="AC32" s="26">
        <f t="shared" si="11"/>
        <v>100</v>
      </c>
      <c r="AD32" s="26">
        <v>0</v>
      </c>
      <c r="AE32" s="26">
        <f t="shared" si="13"/>
        <v>0</v>
      </c>
      <c r="AF32">
        <v>2</v>
      </c>
      <c r="AI32">
        <f t="shared" si="14"/>
        <v>13</v>
      </c>
      <c r="AJ32">
        <f t="shared" si="15"/>
        <v>4</v>
      </c>
    </row>
    <row r="33" spans="1:36" hidden="1" x14ac:dyDescent="0.2">
      <c r="A33" s="3">
        <f>IF(AND('Subject data'!$C35=$C33, 'Subject data'!$E35=$D33,'Subject data'!$F35=$E33, 'Subject data'!$H35=$G33),'Subject data'!A35)</f>
        <v>49</v>
      </c>
      <c r="B33" s="3">
        <f>IF(AND('Subject data'!$C35=$C33, 'Subject data'!$E35=$D33,'Subject data'!$F35=$E33, 'Subject data'!$H35=$G33),'Subject data'!B35)</f>
        <v>17</v>
      </c>
      <c r="C33" s="4" t="s">
        <v>17</v>
      </c>
      <c r="D33" s="3" t="s">
        <v>50</v>
      </c>
      <c r="E33" s="3" t="s">
        <v>72</v>
      </c>
      <c r="F33" s="3" t="s">
        <v>74</v>
      </c>
      <c r="G33" s="3">
        <v>6</v>
      </c>
      <c r="H33" s="16"/>
      <c r="I33" s="16">
        <f t="shared" ref="I33:N33" si="21">IF(S33&gt;0,1,0)</f>
        <v>0</v>
      </c>
      <c r="J33" s="16">
        <f t="shared" si="21"/>
        <v>1</v>
      </c>
      <c r="K33" s="16">
        <f t="shared" si="21"/>
        <v>0</v>
      </c>
      <c r="L33" s="16">
        <f t="shared" si="21"/>
        <v>1</v>
      </c>
      <c r="M33" s="16">
        <f t="shared" si="21"/>
        <v>0</v>
      </c>
      <c r="N33" s="16">
        <f t="shared" si="21"/>
        <v>0</v>
      </c>
      <c r="O33" s="17">
        <f>SUM(H33:N33)</f>
        <v>2</v>
      </c>
      <c r="P33" s="17">
        <v>6</v>
      </c>
      <c r="Q33" s="20">
        <f>O33/P33</f>
        <v>0.33333333333333331</v>
      </c>
      <c r="R33" s="17"/>
      <c r="S33" s="17">
        <v>0</v>
      </c>
      <c r="T33" s="17">
        <v>3</v>
      </c>
      <c r="U33" s="17">
        <v>0</v>
      </c>
      <c r="V33" s="17">
        <v>1</v>
      </c>
      <c r="W33" s="17">
        <v>0</v>
      </c>
      <c r="X33" s="17">
        <v>0</v>
      </c>
      <c r="AA33" s="26">
        <f>IF(D33="cmdline",1,IF(D33="nametbl",2,3))</f>
        <v>1</v>
      </c>
      <c r="AB33" s="26">
        <f>IF(E33="Review",1,IF(E33="Structural",2,3))</f>
        <v>3</v>
      </c>
      <c r="AC33" s="26">
        <f>Q33*100</f>
        <v>33.333333333333329</v>
      </c>
      <c r="AD33" s="26">
        <f t="shared" si="12"/>
        <v>0</v>
      </c>
      <c r="AE33" s="26">
        <f t="shared" si="13"/>
        <v>0</v>
      </c>
      <c r="AF33">
        <v>2</v>
      </c>
      <c r="AI33">
        <f t="shared" si="14"/>
        <v>18</v>
      </c>
      <c r="AJ33">
        <f t="shared" si="15"/>
        <v>10</v>
      </c>
    </row>
    <row r="34" spans="1:36" x14ac:dyDescent="0.2">
      <c r="A34" s="3">
        <f>IF(AND('Subject data'!$C34=$C34, 'Subject data'!$E34=$D34,'Subject data'!$F34=$E34, 'Subject data'!$H34=$G34),'Subject data'!A34)</f>
        <v>47</v>
      </c>
      <c r="B34" s="3">
        <f>IF(AND('Subject data'!$C34=$C34, 'Subject data'!$E34=$D34,'Subject data'!$F34=$E34, 'Subject data'!$H34=$G34),'Subject data'!B34)</f>
        <v>17</v>
      </c>
      <c r="C34" s="4" t="s">
        <v>17</v>
      </c>
      <c r="D34" s="3" t="s">
        <v>51</v>
      </c>
      <c r="E34" s="3" t="s">
        <v>73</v>
      </c>
      <c r="F34" s="3" t="s">
        <v>74</v>
      </c>
      <c r="G34" s="3">
        <v>6</v>
      </c>
      <c r="H34" s="16">
        <f t="shared" si="8"/>
        <v>1</v>
      </c>
      <c r="I34" s="16">
        <f t="shared" si="0"/>
        <v>1</v>
      </c>
      <c r="J34" s="16">
        <f t="shared" si="1"/>
        <v>1</v>
      </c>
      <c r="K34" s="16">
        <f t="shared" si="2"/>
        <v>1</v>
      </c>
      <c r="L34" s="16">
        <f t="shared" si="3"/>
        <v>1</v>
      </c>
      <c r="M34" s="16">
        <f t="shared" si="4"/>
        <v>1</v>
      </c>
      <c r="N34" s="16">
        <f t="shared" si="5"/>
        <v>0</v>
      </c>
      <c r="O34" s="17">
        <f t="shared" si="6"/>
        <v>6</v>
      </c>
      <c r="P34" s="17">
        <v>7</v>
      </c>
      <c r="Q34" s="20">
        <f t="shared" si="7"/>
        <v>0.8571428571428571</v>
      </c>
      <c r="R34" s="17">
        <v>1</v>
      </c>
      <c r="S34" s="17">
        <v>1</v>
      </c>
      <c r="T34" s="17">
        <v>1</v>
      </c>
      <c r="U34" s="17">
        <v>1</v>
      </c>
      <c r="V34" s="17">
        <v>2</v>
      </c>
      <c r="W34" s="17">
        <v>1</v>
      </c>
      <c r="X34" s="17">
        <v>0</v>
      </c>
      <c r="AA34" s="26">
        <f t="shared" si="9"/>
        <v>3</v>
      </c>
      <c r="AB34" s="26">
        <f t="shared" si="10"/>
        <v>2</v>
      </c>
      <c r="AC34" s="26">
        <f t="shared" si="11"/>
        <v>85.714285714285708</v>
      </c>
      <c r="AD34" s="26" t="str">
        <f t="shared" si="12"/>
        <v>3-2</v>
      </c>
      <c r="AE34" s="26">
        <f t="shared" si="13"/>
        <v>9</v>
      </c>
      <c r="AF34">
        <v>1</v>
      </c>
      <c r="AI34">
        <f t="shared" si="14"/>
        <v>18</v>
      </c>
      <c r="AJ34">
        <f t="shared" si="15"/>
        <v>10</v>
      </c>
    </row>
    <row r="35" spans="1:36" hidden="1" x14ac:dyDescent="0.2">
      <c r="A35" s="3">
        <f>IF(AND('Subject data'!$C37=$C35, 'Subject data'!$E37=$D35,'Subject data'!$F37=$E35, 'Subject data'!$H37=$G35),'Subject data'!A37)</f>
        <v>52</v>
      </c>
      <c r="B35" s="3">
        <f>IF(AND('Subject data'!$C37=$C35, 'Subject data'!$E37=$D35,'Subject data'!$F37=$E35, 'Subject data'!$H37=$G35),'Subject data'!B37)</f>
        <v>18</v>
      </c>
      <c r="C35" s="4" t="s">
        <v>39</v>
      </c>
      <c r="D35" s="3" t="s">
        <v>52</v>
      </c>
      <c r="E35" s="3" t="s">
        <v>72</v>
      </c>
      <c r="F35" s="3" t="s">
        <v>75</v>
      </c>
      <c r="G35" s="3">
        <v>3</v>
      </c>
      <c r="H35" s="16">
        <f t="shared" ref="H35:N35" si="22">IF(R35&gt;0,1,0)</f>
        <v>1</v>
      </c>
      <c r="I35" s="16">
        <f t="shared" si="22"/>
        <v>1</v>
      </c>
      <c r="J35" s="16">
        <f t="shared" si="22"/>
        <v>1</v>
      </c>
      <c r="K35" s="16">
        <f t="shared" si="22"/>
        <v>1</v>
      </c>
      <c r="L35" s="16">
        <f t="shared" si="22"/>
        <v>0</v>
      </c>
      <c r="M35" s="16">
        <f t="shared" si="22"/>
        <v>1</v>
      </c>
      <c r="N35" s="16">
        <f t="shared" si="22"/>
        <v>0</v>
      </c>
      <c r="O35" s="17">
        <f>SUM(H35:N35)</f>
        <v>5</v>
      </c>
      <c r="P35" s="17">
        <v>7</v>
      </c>
      <c r="Q35" s="20">
        <f>O35/P35</f>
        <v>0.7142857142857143</v>
      </c>
      <c r="R35" s="16">
        <v>1</v>
      </c>
      <c r="S35" s="19">
        <v>1</v>
      </c>
      <c r="T35" s="19">
        <v>1</v>
      </c>
      <c r="U35" s="19">
        <v>1</v>
      </c>
      <c r="V35" s="19">
        <v>0</v>
      </c>
      <c r="W35" s="19">
        <v>1</v>
      </c>
      <c r="X35" s="19">
        <v>0</v>
      </c>
      <c r="AA35" s="26">
        <f>IF(D35="cmdline",1,IF(D35="nametbl",2,3))</f>
        <v>2</v>
      </c>
      <c r="AB35" s="26">
        <f>IF(E35="Review",1,IF(E35="Structural",2,3))</f>
        <v>3</v>
      </c>
      <c r="AC35" s="26">
        <f>Q35*100</f>
        <v>71.428571428571431</v>
      </c>
      <c r="AD35" s="26">
        <v>0</v>
      </c>
      <c r="AE35" s="26">
        <f t="shared" si="13"/>
        <v>0</v>
      </c>
      <c r="AF35">
        <v>2</v>
      </c>
      <c r="AI35">
        <f t="shared" si="14"/>
        <v>15</v>
      </c>
      <c r="AJ35">
        <v>14</v>
      </c>
    </row>
    <row r="36" spans="1:36" x14ac:dyDescent="0.2">
      <c r="A36" s="3">
        <f>IF(AND('Subject data'!$C36=$C36, 'Subject data'!$E36=$D36,'Subject data'!$F36=$E36, 'Subject data'!$H36=$G36),'Subject data'!A36)</f>
        <v>50</v>
      </c>
      <c r="B36" s="3">
        <f>IF(AND('Subject data'!$C36=$C36, 'Subject data'!$E36=$D36,'Subject data'!$F36=$E36, 'Subject data'!$H36=$G36),'Subject data'!B36)</f>
        <v>18</v>
      </c>
      <c r="C36" s="4" t="s">
        <v>39</v>
      </c>
      <c r="D36" s="3" t="s">
        <v>51</v>
      </c>
      <c r="E36" s="3" t="s">
        <v>73</v>
      </c>
      <c r="F36" s="3" t="s">
        <v>75</v>
      </c>
      <c r="G36" s="3">
        <v>3</v>
      </c>
      <c r="H36" s="16">
        <f t="shared" ref="H36:H63" si="23">IF(R36&gt;0,1,0)</f>
        <v>1</v>
      </c>
      <c r="I36" s="16">
        <f t="shared" ref="I36:I63" si="24">IF(S36&gt;0,1,0)</f>
        <v>1</v>
      </c>
      <c r="J36" s="16">
        <f t="shared" ref="J36:J63" si="25">IF(T36&gt;0,1,0)</f>
        <v>1</v>
      </c>
      <c r="K36" s="16">
        <f t="shared" ref="K36:K63" si="26">IF(U36&gt;0,1,0)</f>
        <v>1</v>
      </c>
      <c r="L36" s="16">
        <f t="shared" ref="L36:L63" si="27">IF(V36&gt;0,1,0)</f>
        <v>1</v>
      </c>
      <c r="M36" s="16">
        <f t="shared" ref="M36:M63" si="28">IF(W36&gt;0,1,0)</f>
        <v>1</v>
      </c>
      <c r="N36" s="16">
        <f t="shared" ref="N36:N63" si="29">IF(X36&gt;0,1,0)</f>
        <v>1</v>
      </c>
      <c r="O36" s="17">
        <f t="shared" ref="O36:O63" si="30">SUM(H36:N36)</f>
        <v>7</v>
      </c>
      <c r="P36" s="17">
        <v>7</v>
      </c>
      <c r="Q36" s="20">
        <f t="shared" ref="Q36:Q63" si="31">O36/P36</f>
        <v>1</v>
      </c>
      <c r="R36" s="17">
        <v>1</v>
      </c>
      <c r="S36" s="17">
        <v>1</v>
      </c>
      <c r="T36" s="17">
        <v>1</v>
      </c>
      <c r="U36" s="17">
        <v>1</v>
      </c>
      <c r="V36" s="17">
        <v>1</v>
      </c>
      <c r="W36" s="17">
        <v>1</v>
      </c>
      <c r="X36" s="17">
        <v>1</v>
      </c>
      <c r="AA36" s="26">
        <f t="shared" si="9"/>
        <v>3</v>
      </c>
      <c r="AB36" s="26">
        <f t="shared" si="10"/>
        <v>2</v>
      </c>
      <c r="AC36" s="26">
        <f t="shared" si="11"/>
        <v>100</v>
      </c>
      <c r="AD36" s="26" t="str">
        <f t="shared" si="12"/>
        <v>3-2</v>
      </c>
      <c r="AE36" s="26">
        <f t="shared" si="13"/>
        <v>9</v>
      </c>
      <c r="AF36">
        <v>1</v>
      </c>
      <c r="AI36">
        <f t="shared" si="14"/>
        <v>15</v>
      </c>
      <c r="AJ36">
        <v>14</v>
      </c>
    </row>
    <row r="37" spans="1:36" hidden="1" x14ac:dyDescent="0.2">
      <c r="A37" s="3">
        <f>IF(AND('Subject data'!$C39=$C37, 'Subject data'!$E39=$D37,'Subject data'!$F39=$E37, 'Subject data'!$H39=$G37),'Subject data'!A39)</f>
        <v>54</v>
      </c>
      <c r="B37" s="3">
        <f>IF(AND('Subject data'!$C39=$C37, 'Subject data'!$E39=$D37,'Subject data'!$F39=$E37, 'Subject data'!$H39=$G37),'Subject data'!B39)</f>
        <v>19</v>
      </c>
      <c r="C37" s="4" t="s">
        <v>22</v>
      </c>
      <c r="D37" s="3" t="s">
        <v>50</v>
      </c>
      <c r="E37" s="3" t="s">
        <v>72</v>
      </c>
      <c r="F37" s="3" t="s">
        <v>75</v>
      </c>
      <c r="G37" s="3">
        <v>2</v>
      </c>
      <c r="H37" s="16">
        <f t="shared" ref="H37:N37" si="32">IF(R37&gt;0,1,0)</f>
        <v>0</v>
      </c>
      <c r="I37" s="16">
        <f t="shared" si="32"/>
        <v>1</v>
      </c>
      <c r="J37" s="16">
        <f t="shared" si="32"/>
        <v>1</v>
      </c>
      <c r="K37" s="16">
        <f t="shared" si="32"/>
        <v>0</v>
      </c>
      <c r="L37" s="16">
        <f t="shared" si="32"/>
        <v>1</v>
      </c>
      <c r="M37" s="16">
        <f t="shared" si="32"/>
        <v>0</v>
      </c>
      <c r="N37" s="16">
        <f t="shared" si="32"/>
        <v>1</v>
      </c>
      <c r="O37" s="17">
        <f>SUM(H37:N37)</f>
        <v>4</v>
      </c>
      <c r="P37" s="17">
        <v>7</v>
      </c>
      <c r="Q37" s="20">
        <f>O37/P37</f>
        <v>0.5714285714285714</v>
      </c>
      <c r="R37" s="19">
        <v>0</v>
      </c>
      <c r="S37" s="19">
        <v>1</v>
      </c>
      <c r="T37" s="19">
        <v>1</v>
      </c>
      <c r="U37" s="19">
        <v>0</v>
      </c>
      <c r="V37" s="19">
        <v>1</v>
      </c>
      <c r="W37" s="19">
        <v>0</v>
      </c>
      <c r="X37" s="16">
        <v>1</v>
      </c>
      <c r="AA37" s="26">
        <f>IF(D37="cmdline",1,IF(D37="nametbl",2,3))</f>
        <v>1</v>
      </c>
      <c r="AB37" s="26">
        <f>IF(E37="Review",1,IF(E37="Structural",2,3))</f>
        <v>3</v>
      </c>
      <c r="AC37" s="26">
        <f>Q37*100</f>
        <v>57.142857142857139</v>
      </c>
      <c r="AD37" s="26">
        <f t="shared" si="12"/>
        <v>0</v>
      </c>
      <c r="AE37" s="26">
        <f t="shared" si="13"/>
        <v>0</v>
      </c>
      <c r="AF37">
        <v>2</v>
      </c>
      <c r="AI37">
        <f t="shared" si="14"/>
        <v>14</v>
      </c>
      <c r="AJ37">
        <v>13</v>
      </c>
    </row>
    <row r="38" spans="1:36" x14ac:dyDescent="0.2">
      <c r="A38" s="3">
        <f>IF(AND('Subject data'!$C38=$C38, 'Subject data'!$E38=$D38,'Subject data'!$F38=$E38, 'Subject data'!$H38=$G38),'Subject data'!A38)</f>
        <v>53</v>
      </c>
      <c r="B38" s="3">
        <f>IF(AND('Subject data'!$C38=$C38, 'Subject data'!$E38=$D38,'Subject data'!$F38=$E38, 'Subject data'!$H38=$G38),'Subject data'!B38)</f>
        <v>19</v>
      </c>
      <c r="C38" s="4" t="s">
        <v>22</v>
      </c>
      <c r="D38" s="3" t="s">
        <v>52</v>
      </c>
      <c r="E38" s="3" t="s">
        <v>73</v>
      </c>
      <c r="F38" s="3" t="s">
        <v>75</v>
      </c>
      <c r="G38" s="3">
        <v>2</v>
      </c>
      <c r="H38" s="16">
        <f t="shared" si="23"/>
        <v>0</v>
      </c>
      <c r="I38" s="16">
        <f t="shared" si="24"/>
        <v>0</v>
      </c>
      <c r="J38" s="16">
        <f t="shared" si="25"/>
        <v>1</v>
      </c>
      <c r="K38" s="16">
        <f t="shared" si="26"/>
        <v>0</v>
      </c>
      <c r="L38" s="16">
        <f t="shared" si="27"/>
        <v>1</v>
      </c>
      <c r="M38" s="16">
        <f t="shared" si="28"/>
        <v>0</v>
      </c>
      <c r="N38" s="16">
        <f t="shared" si="29"/>
        <v>1</v>
      </c>
      <c r="O38" s="17">
        <f t="shared" si="30"/>
        <v>3</v>
      </c>
      <c r="P38" s="17">
        <v>7</v>
      </c>
      <c r="Q38" s="20">
        <f t="shared" si="31"/>
        <v>0.42857142857142855</v>
      </c>
      <c r="R38" s="17">
        <v>0</v>
      </c>
      <c r="S38" s="17">
        <v>0</v>
      </c>
      <c r="T38" s="17">
        <v>2</v>
      </c>
      <c r="U38" s="17">
        <v>0</v>
      </c>
      <c r="V38" s="17">
        <v>1</v>
      </c>
      <c r="W38" s="17">
        <v>0</v>
      </c>
      <c r="X38" s="17">
        <v>1</v>
      </c>
      <c r="AA38" s="26">
        <f t="shared" si="9"/>
        <v>2</v>
      </c>
      <c r="AB38" s="26">
        <f t="shared" si="10"/>
        <v>2</v>
      </c>
      <c r="AC38" s="26">
        <f t="shared" si="11"/>
        <v>42.857142857142854</v>
      </c>
      <c r="AD38" s="26" t="str">
        <f t="shared" si="12"/>
        <v>3-2</v>
      </c>
      <c r="AE38" s="26">
        <f t="shared" si="13"/>
        <v>9</v>
      </c>
      <c r="AF38">
        <v>1</v>
      </c>
      <c r="AI38">
        <f t="shared" si="14"/>
        <v>14</v>
      </c>
      <c r="AJ38">
        <v>13</v>
      </c>
    </row>
    <row r="39" spans="1:36" hidden="1" x14ac:dyDescent="0.2">
      <c r="A39" s="3">
        <f>IF(AND('Subject data'!$C41=$C39, 'Subject data'!$E41=$D39,'Subject data'!$F41=$E39, 'Subject data'!$H41=$G39),'Subject data'!A41)</f>
        <v>57</v>
      </c>
      <c r="B39" s="3">
        <f>IF(AND('Subject data'!$C41=$C39, 'Subject data'!$E41=$D39,'Subject data'!$F41=$E39, 'Subject data'!$H41=$G39),'Subject data'!B41)</f>
        <v>20</v>
      </c>
      <c r="C39" s="5" t="s">
        <v>38</v>
      </c>
      <c r="D39" s="3" t="s">
        <v>52</v>
      </c>
      <c r="E39" s="3" t="s">
        <v>72</v>
      </c>
      <c r="F39" s="3" t="s">
        <v>74</v>
      </c>
      <c r="G39" s="6">
        <v>3</v>
      </c>
      <c r="H39" s="16">
        <f t="shared" ref="H39:N39" si="33">IF(R39&gt;0,1,0)</f>
        <v>1</v>
      </c>
      <c r="I39" s="16">
        <f t="shared" si="33"/>
        <v>1</v>
      </c>
      <c r="J39" s="16">
        <f t="shared" si="33"/>
        <v>1</v>
      </c>
      <c r="K39" s="16">
        <f t="shared" si="33"/>
        <v>1</v>
      </c>
      <c r="L39" s="16">
        <f t="shared" si="33"/>
        <v>1</v>
      </c>
      <c r="M39" s="16">
        <f t="shared" si="33"/>
        <v>1</v>
      </c>
      <c r="N39" s="16">
        <f t="shared" si="33"/>
        <v>1</v>
      </c>
      <c r="O39" s="17">
        <f>SUM(H39:N39)</f>
        <v>7</v>
      </c>
      <c r="P39" s="17">
        <v>7</v>
      </c>
      <c r="Q39" s="20">
        <f>O39/P39</f>
        <v>1</v>
      </c>
      <c r="R39" s="17">
        <v>3</v>
      </c>
      <c r="S39" s="17">
        <v>1</v>
      </c>
      <c r="T39" s="17">
        <v>9</v>
      </c>
      <c r="U39" s="17">
        <v>2</v>
      </c>
      <c r="V39" s="17">
        <v>3</v>
      </c>
      <c r="W39" s="17">
        <v>1</v>
      </c>
      <c r="X39" s="17">
        <v>12</v>
      </c>
      <c r="AA39" s="26">
        <f>IF(D39="cmdline",1,IF(D39="nametbl",2,3))</f>
        <v>2</v>
      </c>
      <c r="AB39" s="26">
        <f>IF(E39="Review",1,IF(E39="Structural",2,3))</f>
        <v>3</v>
      </c>
      <c r="AC39" s="26">
        <f>Q39*100</f>
        <v>100</v>
      </c>
      <c r="AD39" s="26">
        <v>0</v>
      </c>
      <c r="AE39" s="26">
        <f t="shared" si="13"/>
        <v>0</v>
      </c>
      <c r="AF39">
        <v>2</v>
      </c>
      <c r="AI39">
        <f t="shared" si="14"/>
        <v>15</v>
      </c>
      <c r="AJ39">
        <v>14</v>
      </c>
    </row>
    <row r="40" spans="1:36" x14ac:dyDescent="0.2">
      <c r="A40" s="3">
        <f>IF(AND('Subject data'!$C40=$C40, 'Subject data'!$E40=$D40,'Subject data'!$F40=$E40, 'Subject data'!$H40=$G40),'Subject data'!A40)</f>
        <v>55</v>
      </c>
      <c r="B40" s="3">
        <f>IF(AND('Subject data'!$C40=$C40, 'Subject data'!$E40=$D40,'Subject data'!$F40=$E40, 'Subject data'!$H40=$G40),'Subject data'!B40)</f>
        <v>20</v>
      </c>
      <c r="C40" s="5" t="s">
        <v>38</v>
      </c>
      <c r="D40" s="3" t="s">
        <v>51</v>
      </c>
      <c r="E40" s="3" t="s">
        <v>73</v>
      </c>
      <c r="F40" s="3" t="s">
        <v>74</v>
      </c>
      <c r="G40" s="6">
        <v>3</v>
      </c>
      <c r="H40" s="16">
        <f t="shared" si="23"/>
        <v>1</v>
      </c>
      <c r="I40" s="16">
        <f t="shared" si="24"/>
        <v>1</v>
      </c>
      <c r="J40" s="16">
        <f t="shared" si="25"/>
        <v>1</v>
      </c>
      <c r="K40" s="16">
        <f t="shared" si="26"/>
        <v>1</v>
      </c>
      <c r="L40" s="16">
        <f t="shared" si="27"/>
        <v>1</v>
      </c>
      <c r="M40" s="16">
        <f t="shared" si="28"/>
        <v>1</v>
      </c>
      <c r="N40" s="16">
        <f t="shared" si="29"/>
        <v>0</v>
      </c>
      <c r="O40" s="17">
        <f t="shared" si="30"/>
        <v>6</v>
      </c>
      <c r="P40" s="17">
        <v>7</v>
      </c>
      <c r="Q40" s="20">
        <f t="shared" si="31"/>
        <v>0.8571428571428571</v>
      </c>
      <c r="R40" s="17">
        <v>1</v>
      </c>
      <c r="S40" s="17">
        <v>1</v>
      </c>
      <c r="T40" s="17">
        <v>1</v>
      </c>
      <c r="U40" s="17">
        <v>2</v>
      </c>
      <c r="V40" s="17">
        <v>2</v>
      </c>
      <c r="W40" s="17">
        <v>1</v>
      </c>
      <c r="X40" s="17">
        <v>0</v>
      </c>
      <c r="AA40" s="26">
        <f t="shared" si="9"/>
        <v>3</v>
      </c>
      <c r="AB40" s="26">
        <f t="shared" si="10"/>
        <v>2</v>
      </c>
      <c r="AC40" s="26">
        <f t="shared" si="11"/>
        <v>85.714285714285708</v>
      </c>
      <c r="AD40" s="26" t="str">
        <f t="shared" si="12"/>
        <v>3-2</v>
      </c>
      <c r="AE40" s="26">
        <f t="shared" si="13"/>
        <v>9</v>
      </c>
      <c r="AF40">
        <v>1</v>
      </c>
      <c r="AI40">
        <f t="shared" si="14"/>
        <v>15</v>
      </c>
      <c r="AJ40">
        <v>14</v>
      </c>
    </row>
    <row r="41" spans="1:36" x14ac:dyDescent="0.2">
      <c r="A41" s="3">
        <f>IF(AND('Subject data'!$C42=$C41, 'Subject data'!$E42=$D41,'Subject data'!$F42=$E41, 'Subject data'!$H42=$G41),'Subject data'!A42)</f>
        <v>58</v>
      </c>
      <c r="B41" s="3">
        <f>IF(AND('Subject data'!$C42=$C41, 'Subject data'!$E42=$D41,'Subject data'!$F42=$E41, 'Subject data'!$H42=$G41),'Subject data'!B42)</f>
        <v>21</v>
      </c>
      <c r="C41" s="4" t="s">
        <v>27</v>
      </c>
      <c r="D41" s="3" t="s">
        <v>50</v>
      </c>
      <c r="E41" s="3" t="s">
        <v>73</v>
      </c>
      <c r="F41" s="3" t="s">
        <v>74</v>
      </c>
      <c r="G41" s="3">
        <v>4</v>
      </c>
      <c r="H41" s="16"/>
      <c r="I41" s="16">
        <f t="shared" si="24"/>
        <v>0</v>
      </c>
      <c r="J41" s="16">
        <f t="shared" si="25"/>
        <v>0</v>
      </c>
      <c r="K41" s="16">
        <f t="shared" si="26"/>
        <v>0</v>
      </c>
      <c r="L41" s="16">
        <f t="shared" si="27"/>
        <v>0</v>
      </c>
      <c r="M41" s="16">
        <f t="shared" si="28"/>
        <v>0</v>
      </c>
      <c r="N41" s="16">
        <f t="shared" si="29"/>
        <v>0</v>
      </c>
      <c r="O41" s="17">
        <f t="shared" si="30"/>
        <v>0</v>
      </c>
      <c r="P41" s="17">
        <v>6</v>
      </c>
      <c r="Q41" s="20">
        <f t="shared" si="31"/>
        <v>0</v>
      </c>
      <c r="R41" s="17"/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AA41" s="26">
        <f t="shared" si="9"/>
        <v>1</v>
      </c>
      <c r="AB41" s="26">
        <f t="shared" si="10"/>
        <v>2</v>
      </c>
      <c r="AC41" s="26">
        <f t="shared" si="11"/>
        <v>0</v>
      </c>
      <c r="AD41" s="26">
        <f t="shared" si="12"/>
        <v>0</v>
      </c>
      <c r="AE41" s="26">
        <f t="shared" si="13"/>
        <v>0</v>
      </c>
      <c r="AF41">
        <v>1</v>
      </c>
      <c r="AI41">
        <f t="shared" si="14"/>
        <v>16</v>
      </c>
      <c r="AJ41">
        <v>15</v>
      </c>
    </row>
    <row r="42" spans="1:36" hidden="1" x14ac:dyDescent="0.2">
      <c r="A42" s="3">
        <f>IF(AND('Subject data'!$C44=$C42, 'Subject data'!$E44=$D42,'Subject data'!$F44=$E42, 'Subject data'!$H44=$G42),'Subject data'!A44)</f>
        <v>61</v>
      </c>
      <c r="B42" s="3">
        <f>IF(AND('Subject data'!$C44=$C42, 'Subject data'!$E44=$D42,'Subject data'!$F44=$E42, 'Subject data'!$H44=$G42),'Subject data'!B44)</f>
        <v>22</v>
      </c>
      <c r="C42" s="4" t="s">
        <v>16</v>
      </c>
      <c r="D42" s="3" t="s">
        <v>50</v>
      </c>
      <c r="E42" s="3" t="s">
        <v>72</v>
      </c>
      <c r="F42" s="3" t="s">
        <v>74</v>
      </c>
      <c r="G42" s="3">
        <v>2</v>
      </c>
      <c r="H42" s="16"/>
      <c r="I42" s="16">
        <f t="shared" ref="I42:N42" si="34">IF(S42&gt;0,1,0)</f>
        <v>1</v>
      </c>
      <c r="J42" s="16">
        <f t="shared" si="34"/>
        <v>1</v>
      </c>
      <c r="K42" s="16">
        <f t="shared" si="34"/>
        <v>0</v>
      </c>
      <c r="L42" s="16">
        <f t="shared" si="34"/>
        <v>0</v>
      </c>
      <c r="M42" s="16">
        <f t="shared" si="34"/>
        <v>0</v>
      </c>
      <c r="N42" s="16">
        <f t="shared" si="34"/>
        <v>0</v>
      </c>
      <c r="O42" s="17">
        <f>SUM(H42:N42)</f>
        <v>2</v>
      </c>
      <c r="P42" s="17">
        <v>6</v>
      </c>
      <c r="Q42" s="20">
        <f>O42/P42</f>
        <v>0.33333333333333331</v>
      </c>
      <c r="R42" s="17"/>
      <c r="S42" s="17">
        <v>4</v>
      </c>
      <c r="T42" s="17">
        <v>3</v>
      </c>
      <c r="U42" s="17">
        <v>0</v>
      </c>
      <c r="V42" s="17">
        <v>0</v>
      </c>
      <c r="W42" s="17">
        <v>0</v>
      </c>
      <c r="X42" s="17">
        <v>0</v>
      </c>
      <c r="AA42" s="26">
        <f>IF(D42="cmdline",1,IF(D42="nametbl",2,3))</f>
        <v>1</v>
      </c>
      <c r="AB42" s="26">
        <f>IF(E42="Review",1,IF(E42="Structural",2,3))</f>
        <v>3</v>
      </c>
      <c r="AC42" s="26">
        <f>Q42*100</f>
        <v>33.333333333333329</v>
      </c>
      <c r="AD42" s="26">
        <f t="shared" si="12"/>
        <v>0</v>
      </c>
      <c r="AE42" s="26">
        <f t="shared" si="13"/>
        <v>0</v>
      </c>
      <c r="AF42">
        <v>2</v>
      </c>
      <c r="AI42">
        <f t="shared" si="14"/>
        <v>14</v>
      </c>
      <c r="AJ42">
        <v>13</v>
      </c>
    </row>
    <row r="43" spans="1:36" x14ac:dyDescent="0.2">
      <c r="A43" s="3">
        <f>IF(AND('Subject data'!$C43=$C43, 'Subject data'!$E43=$D43,'Subject data'!$F43=$E43, 'Subject data'!$H43=$G43),'Subject data'!A43)</f>
        <v>60</v>
      </c>
      <c r="B43" s="3">
        <f>IF(AND('Subject data'!$C43=$C43, 'Subject data'!$E43=$D43,'Subject data'!$F43=$E43, 'Subject data'!$H43=$G43),'Subject data'!B43)</f>
        <v>22</v>
      </c>
      <c r="C43" s="4" t="s">
        <v>16</v>
      </c>
      <c r="D43" s="3" t="s">
        <v>52</v>
      </c>
      <c r="E43" s="3" t="s">
        <v>73</v>
      </c>
      <c r="F43" s="3" t="s">
        <v>74</v>
      </c>
      <c r="G43" s="3">
        <v>2</v>
      </c>
      <c r="H43" s="16">
        <f t="shared" si="23"/>
        <v>1</v>
      </c>
      <c r="I43" s="16">
        <f t="shared" si="24"/>
        <v>1</v>
      </c>
      <c r="J43" s="16">
        <f t="shared" si="25"/>
        <v>1</v>
      </c>
      <c r="K43" s="16">
        <f t="shared" si="26"/>
        <v>1</v>
      </c>
      <c r="L43" s="16">
        <f t="shared" si="27"/>
        <v>1</v>
      </c>
      <c r="M43" s="16">
        <f t="shared" si="28"/>
        <v>1</v>
      </c>
      <c r="N43" s="16">
        <f t="shared" si="29"/>
        <v>1</v>
      </c>
      <c r="O43" s="17">
        <f t="shared" si="30"/>
        <v>7</v>
      </c>
      <c r="P43" s="17">
        <v>7</v>
      </c>
      <c r="Q43" s="20">
        <f t="shared" si="31"/>
        <v>1</v>
      </c>
      <c r="R43" s="17">
        <v>1</v>
      </c>
      <c r="S43" s="17">
        <v>2</v>
      </c>
      <c r="T43" s="17">
        <v>3</v>
      </c>
      <c r="U43" s="17">
        <v>2</v>
      </c>
      <c r="V43" s="17">
        <v>1</v>
      </c>
      <c r="W43" s="17">
        <v>2</v>
      </c>
      <c r="X43" s="17">
        <v>16</v>
      </c>
      <c r="AA43" s="26">
        <f t="shared" si="9"/>
        <v>2</v>
      </c>
      <c r="AB43" s="26">
        <f t="shared" si="10"/>
        <v>2</v>
      </c>
      <c r="AC43" s="26">
        <f t="shared" si="11"/>
        <v>100</v>
      </c>
      <c r="AD43" s="26" t="str">
        <f t="shared" si="12"/>
        <v>3-2</v>
      </c>
      <c r="AE43" s="26">
        <f t="shared" si="13"/>
        <v>9</v>
      </c>
      <c r="AF43">
        <v>1</v>
      </c>
      <c r="AI43">
        <f t="shared" si="14"/>
        <v>14</v>
      </c>
      <c r="AJ43">
        <v>13</v>
      </c>
    </row>
    <row r="44" spans="1:36" x14ac:dyDescent="0.2">
      <c r="A44" s="3">
        <f>IF(AND('Subject data'!$C45=$C44, 'Subject data'!$E45=$D44,'Subject data'!$F45=$E44, 'Subject data'!$H45=$G44),'Subject data'!A45)</f>
        <v>62</v>
      </c>
      <c r="B44" s="3">
        <f>IF(AND('Subject data'!$C45=$C44, 'Subject data'!$E45=$D44,'Subject data'!$F45=$E44, 'Subject data'!$H45=$G44),'Subject data'!B45)</f>
        <v>23</v>
      </c>
      <c r="C44" s="5" t="s">
        <v>33</v>
      </c>
      <c r="D44" s="3" t="s">
        <v>50</v>
      </c>
      <c r="E44" s="3" t="s">
        <v>73</v>
      </c>
      <c r="F44" s="3" t="s">
        <v>75</v>
      </c>
      <c r="G44" s="6">
        <v>4</v>
      </c>
      <c r="H44" s="16">
        <f t="shared" si="23"/>
        <v>1</v>
      </c>
      <c r="I44" s="16">
        <f t="shared" si="24"/>
        <v>0</v>
      </c>
      <c r="J44" s="16">
        <f t="shared" si="25"/>
        <v>1</v>
      </c>
      <c r="K44" s="16">
        <f t="shared" si="26"/>
        <v>1</v>
      </c>
      <c r="L44" s="16">
        <f t="shared" si="27"/>
        <v>1</v>
      </c>
      <c r="M44" s="16">
        <f t="shared" si="28"/>
        <v>1</v>
      </c>
      <c r="N44" s="16">
        <f t="shared" si="29"/>
        <v>1</v>
      </c>
      <c r="O44" s="17">
        <f t="shared" si="30"/>
        <v>6</v>
      </c>
      <c r="P44" s="17">
        <v>7</v>
      </c>
      <c r="Q44" s="20">
        <f t="shared" si="31"/>
        <v>0.8571428571428571</v>
      </c>
      <c r="R44" s="17">
        <v>1</v>
      </c>
      <c r="S44" s="17">
        <v>0</v>
      </c>
      <c r="T44" s="17">
        <v>12</v>
      </c>
      <c r="U44" s="17">
        <v>2</v>
      </c>
      <c r="V44" s="17">
        <v>1</v>
      </c>
      <c r="W44" s="17">
        <v>2</v>
      </c>
      <c r="X44" s="17">
        <v>12</v>
      </c>
      <c r="AA44" s="26">
        <f t="shared" si="9"/>
        <v>1</v>
      </c>
      <c r="AB44" s="26">
        <f t="shared" si="10"/>
        <v>2</v>
      </c>
      <c r="AC44" s="26">
        <f t="shared" si="11"/>
        <v>85.714285714285708</v>
      </c>
      <c r="AD44" s="26">
        <f t="shared" si="12"/>
        <v>0</v>
      </c>
      <c r="AE44" s="26">
        <f t="shared" si="13"/>
        <v>0</v>
      </c>
      <c r="AF44">
        <v>1</v>
      </c>
      <c r="AI44">
        <f t="shared" si="14"/>
        <v>16</v>
      </c>
      <c r="AJ44">
        <v>15</v>
      </c>
    </row>
    <row r="45" spans="1:36" hidden="1" x14ac:dyDescent="0.2">
      <c r="A45" s="3">
        <f>IF(AND('Subject data'!$C46=$C45, 'Subject data'!$E46=$D45,'Subject data'!$F46=$E45, 'Subject data'!$H46=$G45),'Subject data'!A46)</f>
        <v>64</v>
      </c>
      <c r="B45" s="3">
        <f>IF(AND('Subject data'!$C46=$C45, 'Subject data'!$E46=$D45,'Subject data'!$F46=$E45, 'Subject data'!$H46=$G45),'Subject data'!B46)</f>
        <v>23</v>
      </c>
      <c r="C45" s="5" t="s">
        <v>33</v>
      </c>
      <c r="D45" s="3" t="s">
        <v>52</v>
      </c>
      <c r="E45" s="3" t="s">
        <v>72</v>
      </c>
      <c r="F45" s="3" t="s">
        <v>75</v>
      </c>
      <c r="G45" s="6">
        <v>4</v>
      </c>
      <c r="H45" s="16">
        <f t="shared" si="23"/>
        <v>1</v>
      </c>
      <c r="I45" s="16">
        <f t="shared" si="24"/>
        <v>1</v>
      </c>
      <c r="J45" s="16">
        <f t="shared" si="25"/>
        <v>1</v>
      </c>
      <c r="K45" s="16">
        <f t="shared" si="26"/>
        <v>1</v>
      </c>
      <c r="L45" s="16">
        <f t="shared" si="27"/>
        <v>1</v>
      </c>
      <c r="M45" s="16">
        <f t="shared" si="28"/>
        <v>1</v>
      </c>
      <c r="N45" s="16">
        <f t="shared" si="29"/>
        <v>1</v>
      </c>
      <c r="O45" s="17">
        <f t="shared" si="30"/>
        <v>7</v>
      </c>
      <c r="P45" s="17">
        <v>7</v>
      </c>
      <c r="Q45" s="20">
        <f t="shared" si="31"/>
        <v>1</v>
      </c>
      <c r="R45" s="16">
        <v>1</v>
      </c>
      <c r="S45" s="19">
        <v>1</v>
      </c>
      <c r="T45" s="19">
        <v>4</v>
      </c>
      <c r="U45" s="19">
        <v>4</v>
      </c>
      <c r="V45" s="19">
        <v>2</v>
      </c>
      <c r="W45" s="19">
        <v>1</v>
      </c>
      <c r="X45" s="19">
        <v>6</v>
      </c>
      <c r="AA45" s="26">
        <f t="shared" si="9"/>
        <v>2</v>
      </c>
      <c r="AB45" s="26">
        <f t="shared" si="10"/>
        <v>3</v>
      </c>
      <c r="AC45" s="26">
        <f t="shared" si="11"/>
        <v>100</v>
      </c>
      <c r="AD45" s="26" t="str">
        <f t="shared" si="12"/>
        <v>2-3</v>
      </c>
      <c r="AE45" s="26">
        <f t="shared" si="13"/>
        <v>7</v>
      </c>
      <c r="AF45">
        <v>2</v>
      </c>
      <c r="AI45">
        <f t="shared" si="14"/>
        <v>16</v>
      </c>
      <c r="AJ45">
        <v>15</v>
      </c>
    </row>
    <row r="46" spans="1:36" x14ac:dyDescent="0.2">
      <c r="A46" s="3">
        <f>IF(AND('Subject data'!$C47=$C46, 'Subject data'!$E47=$D46,'Subject data'!$F47=$E46, 'Subject data'!$H47=$G46),'Subject data'!A47)</f>
        <v>65</v>
      </c>
      <c r="B46" s="3">
        <f>IF(AND('Subject data'!$C47=$C46, 'Subject data'!$E47=$D46,'Subject data'!$F47=$E46, 'Subject data'!$H47=$G46),'Subject data'!B47)</f>
        <v>24</v>
      </c>
      <c r="C46" s="4" t="s">
        <v>29</v>
      </c>
      <c r="D46" s="3" t="s">
        <v>50</v>
      </c>
      <c r="E46" s="3" t="s">
        <v>73</v>
      </c>
      <c r="F46" s="3" t="s">
        <v>74</v>
      </c>
      <c r="G46" s="3">
        <v>1</v>
      </c>
      <c r="H46" s="16"/>
      <c r="I46" s="16">
        <f t="shared" si="24"/>
        <v>1</v>
      </c>
      <c r="J46" s="16">
        <f t="shared" si="25"/>
        <v>1</v>
      </c>
      <c r="K46" s="16">
        <f t="shared" si="26"/>
        <v>1</v>
      </c>
      <c r="L46" s="16">
        <f t="shared" si="27"/>
        <v>0</v>
      </c>
      <c r="M46" s="16">
        <f t="shared" si="28"/>
        <v>1</v>
      </c>
      <c r="N46" s="16">
        <f t="shared" si="29"/>
        <v>1</v>
      </c>
      <c r="O46" s="17">
        <f t="shared" si="30"/>
        <v>5</v>
      </c>
      <c r="P46" s="17">
        <v>6</v>
      </c>
      <c r="Q46" s="20">
        <f t="shared" si="31"/>
        <v>0.83333333333333337</v>
      </c>
      <c r="R46" s="17"/>
      <c r="S46" s="17">
        <v>2</v>
      </c>
      <c r="T46" s="17">
        <v>12</v>
      </c>
      <c r="U46" s="17">
        <v>1</v>
      </c>
      <c r="V46" s="17">
        <v>0</v>
      </c>
      <c r="W46" s="17">
        <v>2</v>
      </c>
      <c r="X46" s="17">
        <v>1</v>
      </c>
      <c r="AA46" s="26">
        <f t="shared" si="9"/>
        <v>1</v>
      </c>
      <c r="AB46" s="26">
        <f t="shared" si="10"/>
        <v>2</v>
      </c>
      <c r="AC46" s="26">
        <f t="shared" si="11"/>
        <v>83.333333333333343</v>
      </c>
      <c r="AD46" s="26">
        <f t="shared" si="12"/>
        <v>0</v>
      </c>
      <c r="AE46" s="26">
        <f t="shared" si="13"/>
        <v>0</v>
      </c>
      <c r="AF46">
        <v>1</v>
      </c>
      <c r="AI46">
        <f t="shared" si="14"/>
        <v>13</v>
      </c>
      <c r="AJ46">
        <f t="shared" si="15"/>
        <v>4</v>
      </c>
    </row>
    <row r="47" spans="1:36" hidden="1" x14ac:dyDescent="0.2">
      <c r="A47" s="3">
        <f>IF(AND('Subject data'!$C48=$C47, 'Subject data'!$E48=$D47,'Subject data'!$F48=$E47, 'Subject data'!$H48=$G47),'Subject data'!A48)</f>
        <v>67</v>
      </c>
      <c r="B47" s="3">
        <f>IF(AND('Subject data'!$C48=$C47, 'Subject data'!$E48=$D47,'Subject data'!$F48=$E47, 'Subject data'!$H48=$G47),'Subject data'!B48)</f>
        <v>24</v>
      </c>
      <c r="C47" s="4" t="s">
        <v>29</v>
      </c>
      <c r="D47" s="3" t="s">
        <v>51</v>
      </c>
      <c r="E47" s="3" t="s">
        <v>72</v>
      </c>
      <c r="F47" s="3" t="s">
        <v>74</v>
      </c>
      <c r="G47" s="3">
        <v>1</v>
      </c>
      <c r="H47" s="16">
        <f t="shared" si="23"/>
        <v>0</v>
      </c>
      <c r="I47" s="16">
        <f t="shared" si="24"/>
        <v>1</v>
      </c>
      <c r="J47" s="16">
        <f t="shared" si="25"/>
        <v>1</v>
      </c>
      <c r="K47" s="16">
        <f t="shared" si="26"/>
        <v>0</v>
      </c>
      <c r="L47" s="16">
        <f t="shared" si="27"/>
        <v>1</v>
      </c>
      <c r="M47" s="16">
        <f t="shared" si="28"/>
        <v>1</v>
      </c>
      <c r="N47" s="16">
        <f t="shared" si="29"/>
        <v>0</v>
      </c>
      <c r="O47" s="17">
        <f t="shared" si="30"/>
        <v>4</v>
      </c>
      <c r="P47" s="17">
        <v>7</v>
      </c>
      <c r="Q47" s="20">
        <f t="shared" si="31"/>
        <v>0.5714285714285714</v>
      </c>
      <c r="R47" s="17">
        <v>0</v>
      </c>
      <c r="S47" s="17">
        <v>10</v>
      </c>
      <c r="T47" s="17">
        <v>1</v>
      </c>
      <c r="U47" s="17">
        <v>0</v>
      </c>
      <c r="V47" s="17">
        <v>11</v>
      </c>
      <c r="W47" s="17">
        <v>1</v>
      </c>
      <c r="X47" s="17">
        <v>0</v>
      </c>
      <c r="AA47" s="26">
        <f t="shared" si="9"/>
        <v>3</v>
      </c>
      <c r="AB47" s="26">
        <f t="shared" si="10"/>
        <v>3</v>
      </c>
      <c r="AC47" s="26">
        <f t="shared" si="11"/>
        <v>57.142857142857139</v>
      </c>
      <c r="AD47" s="26" t="str">
        <f t="shared" si="12"/>
        <v>2-3</v>
      </c>
      <c r="AE47" s="26">
        <f t="shared" si="13"/>
        <v>7</v>
      </c>
      <c r="AF47">
        <v>2</v>
      </c>
      <c r="AI47">
        <f t="shared" si="14"/>
        <v>13</v>
      </c>
      <c r="AJ47">
        <f t="shared" si="15"/>
        <v>4</v>
      </c>
    </row>
    <row r="48" spans="1:36" x14ac:dyDescent="0.2">
      <c r="A48" s="3">
        <f>IF(AND('Subject data'!$C49=$C48, 'Subject data'!$E49=$D48,'Subject data'!$F49=$E48, 'Subject data'!$H49=$G48),'Subject data'!A49)</f>
        <v>68</v>
      </c>
      <c r="B48" s="3">
        <f>IF(AND('Subject data'!$C49=$C48, 'Subject data'!$E49=$D48,'Subject data'!$F49=$E48, 'Subject data'!$H49=$G48),'Subject data'!B49)</f>
        <v>25</v>
      </c>
      <c r="C48" s="4" t="s">
        <v>26</v>
      </c>
      <c r="D48" s="3" t="s">
        <v>50</v>
      </c>
      <c r="E48" s="3" t="s">
        <v>73</v>
      </c>
      <c r="F48" s="3" t="s">
        <v>74</v>
      </c>
      <c r="G48" s="3">
        <v>4</v>
      </c>
      <c r="H48" s="16"/>
      <c r="I48" s="16">
        <f t="shared" si="24"/>
        <v>1</v>
      </c>
      <c r="J48" s="16">
        <f t="shared" si="25"/>
        <v>1</v>
      </c>
      <c r="K48" s="16">
        <f t="shared" si="26"/>
        <v>0</v>
      </c>
      <c r="L48" s="16">
        <f t="shared" si="27"/>
        <v>0</v>
      </c>
      <c r="M48" s="16">
        <f t="shared" si="28"/>
        <v>1</v>
      </c>
      <c r="N48" s="16">
        <f t="shared" si="29"/>
        <v>1</v>
      </c>
      <c r="O48" s="17">
        <f t="shared" si="30"/>
        <v>4</v>
      </c>
      <c r="P48" s="17">
        <v>6</v>
      </c>
      <c r="Q48" s="20">
        <f t="shared" si="31"/>
        <v>0.66666666666666663</v>
      </c>
      <c r="R48" s="17"/>
      <c r="S48" s="17">
        <v>2</v>
      </c>
      <c r="T48" s="17">
        <v>10</v>
      </c>
      <c r="U48" s="17">
        <v>0</v>
      </c>
      <c r="V48" s="17">
        <v>0</v>
      </c>
      <c r="W48" s="17">
        <v>1</v>
      </c>
      <c r="X48" s="17">
        <v>2</v>
      </c>
      <c r="AA48" s="26">
        <f t="shared" si="9"/>
        <v>1</v>
      </c>
      <c r="AB48" s="26">
        <f t="shared" si="10"/>
        <v>2</v>
      </c>
      <c r="AC48" s="26">
        <f t="shared" si="11"/>
        <v>66.666666666666657</v>
      </c>
      <c r="AD48" s="26">
        <f t="shared" si="12"/>
        <v>0</v>
      </c>
      <c r="AE48" s="26">
        <f t="shared" si="13"/>
        <v>0</v>
      </c>
      <c r="AF48">
        <v>1</v>
      </c>
      <c r="AI48">
        <f t="shared" si="14"/>
        <v>16</v>
      </c>
      <c r="AJ48">
        <v>15</v>
      </c>
    </row>
    <row r="49" spans="1:36" hidden="1" x14ac:dyDescent="0.2">
      <c r="A49" s="3">
        <f>IF(AND('Subject data'!$C50=$C49, 'Subject data'!$E50=$D49,'Subject data'!$F50=$E49, 'Subject data'!$H50=$G49),'Subject data'!A50)</f>
        <v>70</v>
      </c>
      <c r="B49" s="3">
        <f>IF(AND('Subject data'!$C50=$C49, 'Subject data'!$E50=$D49,'Subject data'!$F50=$E49, 'Subject data'!$H50=$G49),'Subject data'!B50)</f>
        <v>25</v>
      </c>
      <c r="C49" s="4" t="s">
        <v>26</v>
      </c>
      <c r="D49" s="3" t="s">
        <v>52</v>
      </c>
      <c r="E49" s="3" t="s">
        <v>72</v>
      </c>
      <c r="F49" s="3" t="s">
        <v>74</v>
      </c>
      <c r="G49" s="3">
        <v>4</v>
      </c>
      <c r="H49" s="16">
        <f t="shared" si="23"/>
        <v>0</v>
      </c>
      <c r="I49" s="16">
        <f t="shared" si="24"/>
        <v>1</v>
      </c>
      <c r="J49" s="16">
        <f t="shared" si="25"/>
        <v>1</v>
      </c>
      <c r="K49" s="16">
        <f t="shared" si="26"/>
        <v>1</v>
      </c>
      <c r="L49" s="16">
        <f t="shared" si="27"/>
        <v>1</v>
      </c>
      <c r="M49" s="16">
        <f t="shared" si="28"/>
        <v>1</v>
      </c>
      <c r="N49" s="16">
        <f t="shared" si="29"/>
        <v>1</v>
      </c>
      <c r="O49" s="17">
        <f t="shared" si="30"/>
        <v>6</v>
      </c>
      <c r="P49" s="17">
        <v>7</v>
      </c>
      <c r="Q49" s="20">
        <f t="shared" si="31"/>
        <v>0.8571428571428571</v>
      </c>
      <c r="R49" s="17">
        <v>0</v>
      </c>
      <c r="S49" s="17">
        <v>2</v>
      </c>
      <c r="T49" s="17">
        <v>4</v>
      </c>
      <c r="U49" s="17">
        <v>3</v>
      </c>
      <c r="V49" s="17">
        <v>3</v>
      </c>
      <c r="W49" s="17">
        <v>1</v>
      </c>
      <c r="X49" s="17">
        <v>6</v>
      </c>
      <c r="AA49" s="26">
        <f t="shared" si="9"/>
        <v>2</v>
      </c>
      <c r="AB49" s="26">
        <f t="shared" si="10"/>
        <v>3</v>
      </c>
      <c r="AC49" s="26">
        <f t="shared" si="11"/>
        <v>85.714285714285708</v>
      </c>
      <c r="AD49" s="26" t="str">
        <f t="shared" si="12"/>
        <v>2-3</v>
      </c>
      <c r="AE49" s="26">
        <f t="shared" si="13"/>
        <v>7</v>
      </c>
      <c r="AF49">
        <v>2</v>
      </c>
      <c r="AI49">
        <f t="shared" si="14"/>
        <v>16</v>
      </c>
      <c r="AJ49">
        <v>15</v>
      </c>
    </row>
    <row r="50" spans="1:36" hidden="1" x14ac:dyDescent="0.2">
      <c r="A50" s="3">
        <f>IF(AND('Subject data'!$C52=$C50, 'Subject data'!$E52=$D50,'Subject data'!$F52=$E50, 'Subject data'!$H52=$G50),'Subject data'!A52)</f>
        <v>73</v>
      </c>
      <c r="B50" s="3">
        <f>IF(AND('Subject data'!$C52=$C50, 'Subject data'!$E52=$D50,'Subject data'!$F52=$E50, 'Subject data'!$H52=$G50),'Subject data'!B52)</f>
        <v>26</v>
      </c>
      <c r="C50" s="4" t="s">
        <v>19</v>
      </c>
      <c r="D50" s="3" t="s">
        <v>50</v>
      </c>
      <c r="E50" s="3" t="s">
        <v>72</v>
      </c>
      <c r="F50" s="3" t="s">
        <v>74</v>
      </c>
      <c r="G50" s="3">
        <v>6</v>
      </c>
      <c r="H50" s="16"/>
      <c r="I50" s="16">
        <f t="shared" ref="I50:N50" si="35">IF(S50&gt;0,1,0)</f>
        <v>1</v>
      </c>
      <c r="J50" s="16">
        <f t="shared" si="35"/>
        <v>1</v>
      </c>
      <c r="K50" s="16">
        <f t="shared" si="35"/>
        <v>0</v>
      </c>
      <c r="L50" s="16">
        <f t="shared" si="35"/>
        <v>0</v>
      </c>
      <c r="M50" s="16">
        <f t="shared" si="35"/>
        <v>0</v>
      </c>
      <c r="N50" s="16">
        <f t="shared" si="35"/>
        <v>0</v>
      </c>
      <c r="O50" s="17">
        <f>SUM(H50:N50)</f>
        <v>2</v>
      </c>
      <c r="P50" s="17">
        <v>6</v>
      </c>
      <c r="Q50" s="20">
        <f>O50/P50</f>
        <v>0.33333333333333331</v>
      </c>
      <c r="R50" s="17"/>
      <c r="S50" s="17">
        <v>1</v>
      </c>
      <c r="T50" s="17">
        <v>1</v>
      </c>
      <c r="U50" s="17">
        <v>0</v>
      </c>
      <c r="V50" s="17">
        <v>0</v>
      </c>
      <c r="W50" s="17">
        <v>0</v>
      </c>
      <c r="X50" s="17">
        <v>0</v>
      </c>
      <c r="AA50" s="26">
        <f>IF(D50="cmdline",1,IF(D50="nametbl",2,3))</f>
        <v>1</v>
      </c>
      <c r="AB50" s="26">
        <f>IF(E50="Review",1,IF(E50="Structural",2,3))</f>
        <v>3</v>
      </c>
      <c r="AC50" s="26">
        <f>Q50*100</f>
        <v>33.333333333333329</v>
      </c>
      <c r="AD50" s="26">
        <f t="shared" si="12"/>
        <v>0</v>
      </c>
      <c r="AE50" s="26">
        <f t="shared" si="13"/>
        <v>0</v>
      </c>
      <c r="AF50">
        <v>2</v>
      </c>
      <c r="AI50">
        <f t="shared" si="14"/>
        <v>18</v>
      </c>
      <c r="AJ50">
        <f t="shared" si="15"/>
        <v>10</v>
      </c>
    </row>
    <row r="51" spans="1:36" x14ac:dyDescent="0.2">
      <c r="A51" s="3">
        <f>IF(AND('Subject data'!$C51=$C51, 'Subject data'!$E51=$D51,'Subject data'!$F51=$E51, 'Subject data'!$H51=$G51),'Subject data'!A51)</f>
        <v>71</v>
      </c>
      <c r="B51" s="3">
        <f>IF(AND('Subject data'!$C51=$C51, 'Subject data'!$E51=$D51,'Subject data'!$F51=$E51, 'Subject data'!$H51=$G51),'Subject data'!B51)</f>
        <v>26</v>
      </c>
      <c r="C51" s="4" t="s">
        <v>19</v>
      </c>
      <c r="D51" s="3" t="s">
        <v>51</v>
      </c>
      <c r="E51" s="3" t="s">
        <v>73</v>
      </c>
      <c r="F51" s="3" t="s">
        <v>74</v>
      </c>
      <c r="G51" s="3">
        <v>6</v>
      </c>
      <c r="H51" s="16">
        <f t="shared" si="23"/>
        <v>0</v>
      </c>
      <c r="I51" s="16">
        <f t="shared" si="24"/>
        <v>1</v>
      </c>
      <c r="J51" s="16">
        <f t="shared" si="25"/>
        <v>1</v>
      </c>
      <c r="K51" s="16">
        <f t="shared" si="26"/>
        <v>1</v>
      </c>
      <c r="L51" s="16">
        <f t="shared" si="27"/>
        <v>1</v>
      </c>
      <c r="M51" s="16">
        <f t="shared" si="28"/>
        <v>0</v>
      </c>
      <c r="N51" s="16">
        <f t="shared" si="29"/>
        <v>0</v>
      </c>
      <c r="O51" s="17">
        <f t="shared" si="30"/>
        <v>4</v>
      </c>
      <c r="P51" s="17">
        <v>7</v>
      </c>
      <c r="Q51" s="20">
        <f t="shared" si="31"/>
        <v>0.5714285714285714</v>
      </c>
      <c r="R51" s="17">
        <v>0</v>
      </c>
      <c r="S51" s="17">
        <v>1</v>
      </c>
      <c r="T51" s="17">
        <v>1</v>
      </c>
      <c r="U51" s="17">
        <v>1</v>
      </c>
      <c r="V51" s="17">
        <v>1</v>
      </c>
      <c r="W51" s="17">
        <v>0</v>
      </c>
      <c r="X51" s="17">
        <v>0</v>
      </c>
      <c r="AA51" s="26">
        <f t="shared" si="9"/>
        <v>3</v>
      </c>
      <c r="AB51" s="26">
        <f t="shared" si="10"/>
        <v>2</v>
      </c>
      <c r="AC51" s="26">
        <f t="shared" si="11"/>
        <v>57.142857142857139</v>
      </c>
      <c r="AD51" s="26" t="str">
        <f t="shared" si="12"/>
        <v>3-2</v>
      </c>
      <c r="AE51" s="26">
        <f t="shared" si="13"/>
        <v>9</v>
      </c>
      <c r="AF51">
        <v>1</v>
      </c>
      <c r="AI51">
        <f t="shared" si="14"/>
        <v>18</v>
      </c>
      <c r="AJ51">
        <f t="shared" si="15"/>
        <v>10</v>
      </c>
    </row>
    <row r="52" spans="1:36" hidden="1" x14ac:dyDescent="0.2">
      <c r="A52" s="3">
        <f>IF(AND('Subject data'!$C54=$C52, 'Subject data'!$E54=$D52,'Subject data'!$F54=$E52, 'Subject data'!$H54=$G52),'Subject data'!A54)</f>
        <v>76</v>
      </c>
      <c r="B52" s="3">
        <f>IF(AND('Subject data'!$C54=$C52, 'Subject data'!$E54=$D52,'Subject data'!$F54=$E52, 'Subject data'!$H54=$G52),'Subject data'!B54)</f>
        <v>27</v>
      </c>
      <c r="C52" s="4" t="s">
        <v>37</v>
      </c>
      <c r="D52" s="3" t="s">
        <v>52</v>
      </c>
      <c r="E52" s="3" t="s">
        <v>72</v>
      </c>
      <c r="F52" s="3" t="s">
        <v>74</v>
      </c>
      <c r="G52" s="3">
        <v>3</v>
      </c>
      <c r="H52" s="16">
        <f t="shared" ref="H52:N52" si="36">IF(R52&gt;0,1,0)</f>
        <v>1</v>
      </c>
      <c r="I52" s="16">
        <f t="shared" si="36"/>
        <v>1</v>
      </c>
      <c r="J52" s="16">
        <f t="shared" si="36"/>
        <v>1</v>
      </c>
      <c r="K52" s="16">
        <f t="shared" si="36"/>
        <v>1</v>
      </c>
      <c r="L52" s="16">
        <f t="shared" si="36"/>
        <v>1</v>
      </c>
      <c r="M52" s="16">
        <f t="shared" si="36"/>
        <v>1</v>
      </c>
      <c r="N52" s="16">
        <f t="shared" si="36"/>
        <v>0</v>
      </c>
      <c r="O52" s="17">
        <f>SUM(H52:N52)</f>
        <v>6</v>
      </c>
      <c r="P52" s="17">
        <v>7</v>
      </c>
      <c r="Q52" s="20">
        <f>O52/P52</f>
        <v>0.8571428571428571</v>
      </c>
      <c r="R52" s="17">
        <v>1</v>
      </c>
      <c r="S52" s="17">
        <v>1</v>
      </c>
      <c r="T52" s="17">
        <v>1</v>
      </c>
      <c r="U52" s="17">
        <v>2</v>
      </c>
      <c r="V52" s="17">
        <v>1</v>
      </c>
      <c r="W52" s="17">
        <v>2</v>
      </c>
      <c r="X52" s="17">
        <v>0</v>
      </c>
      <c r="AA52" s="26">
        <f>IF(D52="cmdline",1,IF(D52="nametbl",2,3))</f>
        <v>2</v>
      </c>
      <c r="AB52" s="26">
        <f>IF(E52="Review",1,IF(E52="Structural",2,3))</f>
        <v>3</v>
      </c>
      <c r="AC52" s="26">
        <f>Q52*100</f>
        <v>85.714285714285708</v>
      </c>
      <c r="AD52" s="26">
        <v>0</v>
      </c>
      <c r="AE52" s="26">
        <f t="shared" si="13"/>
        <v>0</v>
      </c>
      <c r="AF52">
        <v>2</v>
      </c>
      <c r="AI52">
        <f t="shared" si="14"/>
        <v>15</v>
      </c>
      <c r="AJ52">
        <v>14</v>
      </c>
    </row>
    <row r="53" spans="1:36" x14ac:dyDescent="0.2">
      <c r="A53" s="3">
        <f>IF(AND('Subject data'!$C53=$C53, 'Subject data'!$E53=$D53,'Subject data'!$F53=$E53, 'Subject data'!$H53=$G53),'Subject data'!A53)</f>
        <v>74</v>
      </c>
      <c r="B53" s="3">
        <f>IF(AND('Subject data'!$C53=$C53, 'Subject data'!$E53=$D53,'Subject data'!$F53=$E53, 'Subject data'!$H53=$G53),'Subject data'!B53)</f>
        <v>27</v>
      </c>
      <c r="C53" s="4" t="s">
        <v>37</v>
      </c>
      <c r="D53" s="3" t="s">
        <v>51</v>
      </c>
      <c r="E53" s="3" t="s">
        <v>73</v>
      </c>
      <c r="F53" s="3" t="s">
        <v>74</v>
      </c>
      <c r="G53" s="3">
        <v>3</v>
      </c>
      <c r="H53" s="16">
        <f t="shared" si="23"/>
        <v>1</v>
      </c>
      <c r="I53" s="16">
        <f t="shared" si="24"/>
        <v>1</v>
      </c>
      <c r="J53" s="16">
        <f t="shared" si="25"/>
        <v>1</v>
      </c>
      <c r="K53" s="16">
        <f t="shared" si="26"/>
        <v>1</v>
      </c>
      <c r="L53" s="16">
        <f t="shared" si="27"/>
        <v>1</v>
      </c>
      <c r="M53" s="16">
        <f t="shared" si="28"/>
        <v>1</v>
      </c>
      <c r="N53" s="16">
        <f t="shared" si="29"/>
        <v>0</v>
      </c>
      <c r="O53" s="17">
        <f t="shared" si="30"/>
        <v>6</v>
      </c>
      <c r="P53" s="17">
        <v>7</v>
      </c>
      <c r="Q53" s="20">
        <f t="shared" si="31"/>
        <v>0.8571428571428571</v>
      </c>
      <c r="R53" s="17">
        <v>1</v>
      </c>
      <c r="S53" s="17">
        <v>1</v>
      </c>
      <c r="T53" s="17">
        <v>1</v>
      </c>
      <c r="U53" s="17">
        <v>1</v>
      </c>
      <c r="V53" s="17">
        <v>1</v>
      </c>
      <c r="W53" s="17">
        <v>1</v>
      </c>
      <c r="X53" s="17">
        <v>0</v>
      </c>
      <c r="AA53" s="26">
        <f t="shared" si="9"/>
        <v>3</v>
      </c>
      <c r="AB53" s="26">
        <f t="shared" si="10"/>
        <v>2</v>
      </c>
      <c r="AC53" s="26">
        <f t="shared" si="11"/>
        <v>85.714285714285708</v>
      </c>
      <c r="AD53" s="26" t="str">
        <f t="shared" si="12"/>
        <v>3-2</v>
      </c>
      <c r="AE53" s="26">
        <f t="shared" si="13"/>
        <v>9</v>
      </c>
      <c r="AF53">
        <v>1</v>
      </c>
      <c r="AI53">
        <f t="shared" si="14"/>
        <v>15</v>
      </c>
      <c r="AJ53">
        <v>14</v>
      </c>
    </row>
    <row r="54" spans="1:36" x14ac:dyDescent="0.2">
      <c r="A54" s="3">
        <f>IF(AND('Subject data'!$C55=$C54, 'Subject data'!$E55=$D54,'Subject data'!$F55=$E54, 'Subject data'!$H55=$G54),'Subject data'!A55)</f>
        <v>77</v>
      </c>
      <c r="B54" s="3">
        <f>IF(AND('Subject data'!$C55=$C54, 'Subject data'!$E55=$D54,'Subject data'!$F55=$E54, 'Subject data'!$H55=$G54),'Subject data'!B55)</f>
        <v>28</v>
      </c>
      <c r="C54" s="4" t="s">
        <v>40</v>
      </c>
      <c r="D54" s="3" t="s">
        <v>50</v>
      </c>
      <c r="E54" s="3" t="s">
        <v>73</v>
      </c>
      <c r="F54" s="3" t="s">
        <v>75</v>
      </c>
      <c r="G54" s="3">
        <v>4</v>
      </c>
      <c r="H54" s="16">
        <f t="shared" si="23"/>
        <v>1</v>
      </c>
      <c r="I54" s="16">
        <f t="shared" si="24"/>
        <v>1</v>
      </c>
      <c r="J54" s="16">
        <f t="shared" si="25"/>
        <v>1</v>
      </c>
      <c r="K54" s="16">
        <f t="shared" si="26"/>
        <v>1</v>
      </c>
      <c r="L54" s="16">
        <f t="shared" si="27"/>
        <v>0</v>
      </c>
      <c r="M54" s="16">
        <f t="shared" si="28"/>
        <v>1</v>
      </c>
      <c r="N54" s="16">
        <f t="shared" si="29"/>
        <v>1</v>
      </c>
      <c r="O54" s="17">
        <f t="shared" si="30"/>
        <v>6</v>
      </c>
      <c r="P54" s="17">
        <v>7</v>
      </c>
      <c r="Q54" s="20">
        <f t="shared" si="31"/>
        <v>0.8571428571428571</v>
      </c>
      <c r="R54" s="17">
        <v>1</v>
      </c>
      <c r="S54" s="17">
        <v>1</v>
      </c>
      <c r="T54" s="17">
        <v>12</v>
      </c>
      <c r="U54" s="17">
        <v>1</v>
      </c>
      <c r="V54" s="17">
        <v>0</v>
      </c>
      <c r="W54" s="17">
        <v>1</v>
      </c>
      <c r="X54" s="17">
        <v>12</v>
      </c>
      <c r="AA54" s="26">
        <f t="shared" si="9"/>
        <v>1</v>
      </c>
      <c r="AB54" s="26">
        <f t="shared" si="10"/>
        <v>2</v>
      </c>
      <c r="AC54" s="26">
        <f t="shared" si="11"/>
        <v>85.714285714285708</v>
      </c>
      <c r="AD54" s="26">
        <f t="shared" si="12"/>
        <v>0</v>
      </c>
      <c r="AE54" s="26">
        <f t="shared" si="13"/>
        <v>0</v>
      </c>
      <c r="AF54">
        <v>1</v>
      </c>
      <c r="AI54">
        <f t="shared" si="14"/>
        <v>16</v>
      </c>
      <c r="AJ54">
        <v>15</v>
      </c>
    </row>
    <row r="55" spans="1:36" hidden="1" x14ac:dyDescent="0.2">
      <c r="A55" s="3">
        <f>IF(AND('Subject data'!$C56=$C55, 'Subject data'!$E56=$D55,'Subject data'!$F56=$E55, 'Subject data'!$H56=$G55),'Subject data'!A56)</f>
        <v>79</v>
      </c>
      <c r="B55" s="3">
        <f>IF(AND('Subject data'!$C56=$C55, 'Subject data'!$E56=$D55,'Subject data'!$F56=$E55, 'Subject data'!$H56=$G55),'Subject data'!B56)</f>
        <v>28</v>
      </c>
      <c r="C55" s="4" t="s">
        <v>40</v>
      </c>
      <c r="D55" s="3" t="s">
        <v>52</v>
      </c>
      <c r="E55" s="3" t="s">
        <v>72</v>
      </c>
      <c r="F55" s="3" t="s">
        <v>75</v>
      </c>
      <c r="G55" s="3">
        <v>4</v>
      </c>
      <c r="H55" s="16">
        <f t="shared" si="23"/>
        <v>1</v>
      </c>
      <c r="I55" s="16">
        <f t="shared" si="24"/>
        <v>1</v>
      </c>
      <c r="J55" s="16">
        <f t="shared" si="25"/>
        <v>1</v>
      </c>
      <c r="K55" s="16">
        <f t="shared" si="26"/>
        <v>1</v>
      </c>
      <c r="L55" s="16">
        <f t="shared" si="27"/>
        <v>0</v>
      </c>
      <c r="M55" s="16">
        <f t="shared" si="28"/>
        <v>1</v>
      </c>
      <c r="N55" s="16">
        <f t="shared" si="29"/>
        <v>1</v>
      </c>
      <c r="O55" s="17">
        <f t="shared" si="30"/>
        <v>6</v>
      </c>
      <c r="P55" s="17">
        <v>7</v>
      </c>
      <c r="Q55" s="20">
        <f t="shared" si="31"/>
        <v>0.8571428571428571</v>
      </c>
      <c r="R55" s="16">
        <v>1</v>
      </c>
      <c r="S55" s="19">
        <v>1</v>
      </c>
      <c r="T55" s="19">
        <v>1</v>
      </c>
      <c r="U55" s="19">
        <v>2</v>
      </c>
      <c r="V55" s="19">
        <v>0</v>
      </c>
      <c r="W55" s="19">
        <v>1</v>
      </c>
      <c r="X55" s="19">
        <v>1</v>
      </c>
      <c r="AA55" s="26">
        <f t="shared" si="9"/>
        <v>2</v>
      </c>
      <c r="AB55" s="26">
        <f t="shared" si="10"/>
        <v>3</v>
      </c>
      <c r="AC55" s="26">
        <f t="shared" si="11"/>
        <v>85.714285714285708</v>
      </c>
      <c r="AD55" s="26" t="str">
        <f t="shared" si="12"/>
        <v>2-3</v>
      </c>
      <c r="AE55" s="26">
        <f t="shared" si="13"/>
        <v>7</v>
      </c>
      <c r="AF55">
        <v>2</v>
      </c>
      <c r="AI55">
        <f t="shared" si="14"/>
        <v>16</v>
      </c>
      <c r="AJ55">
        <v>15</v>
      </c>
    </row>
    <row r="56" spans="1:36" hidden="1" x14ac:dyDescent="0.2">
      <c r="A56" s="3">
        <f>IF(AND('Subject data'!$C57=$C56, 'Subject data'!$E57=$D56,'Subject data'!$F57=$E56, 'Subject data'!$H57=$G56),'Subject data'!A57)</f>
        <v>80</v>
      </c>
      <c r="B56" s="3">
        <f>IF(AND('Subject data'!$C57=$C56, 'Subject data'!$E57=$D56,'Subject data'!$F57=$E56, 'Subject data'!$H57=$G56),'Subject data'!B57)</f>
        <v>30</v>
      </c>
      <c r="C56" s="4" t="s">
        <v>18</v>
      </c>
      <c r="D56" s="3" t="s">
        <v>50</v>
      </c>
      <c r="E56" s="3" t="s">
        <v>72</v>
      </c>
      <c r="F56" s="3" t="s">
        <v>74</v>
      </c>
      <c r="G56" s="3">
        <v>6</v>
      </c>
      <c r="H56" s="16"/>
      <c r="I56" s="16">
        <f t="shared" si="24"/>
        <v>0</v>
      </c>
      <c r="J56" s="16">
        <f t="shared" si="25"/>
        <v>1</v>
      </c>
      <c r="K56" s="16">
        <f t="shared" si="26"/>
        <v>0</v>
      </c>
      <c r="L56" s="16">
        <f t="shared" si="27"/>
        <v>1</v>
      </c>
      <c r="M56" s="16">
        <f t="shared" si="28"/>
        <v>1</v>
      </c>
      <c r="N56" s="16">
        <f t="shared" si="29"/>
        <v>0</v>
      </c>
      <c r="O56" s="17">
        <f t="shared" si="30"/>
        <v>3</v>
      </c>
      <c r="P56" s="17">
        <v>6</v>
      </c>
      <c r="Q56" s="20">
        <f t="shared" si="31"/>
        <v>0.5</v>
      </c>
      <c r="R56" s="17"/>
      <c r="S56" s="17">
        <v>0</v>
      </c>
      <c r="T56" s="17">
        <v>2</v>
      </c>
      <c r="U56" s="17">
        <v>0</v>
      </c>
      <c r="V56" s="17">
        <v>1</v>
      </c>
      <c r="W56" s="17">
        <v>1</v>
      </c>
      <c r="X56" s="17">
        <v>0</v>
      </c>
      <c r="AA56" s="26">
        <f t="shared" si="9"/>
        <v>1</v>
      </c>
      <c r="AB56" s="26">
        <f t="shared" si="10"/>
        <v>3</v>
      </c>
      <c r="AC56" s="26">
        <f t="shared" si="11"/>
        <v>50</v>
      </c>
      <c r="AD56" s="26">
        <f t="shared" si="12"/>
        <v>0</v>
      </c>
      <c r="AE56" s="26">
        <f t="shared" si="13"/>
        <v>0</v>
      </c>
      <c r="AF56">
        <v>2</v>
      </c>
      <c r="AI56">
        <f t="shared" si="14"/>
        <v>18</v>
      </c>
      <c r="AJ56">
        <f t="shared" si="15"/>
        <v>10</v>
      </c>
    </row>
    <row r="57" spans="1:36" x14ac:dyDescent="0.2">
      <c r="A57" s="3">
        <f>IF(AND('Subject data'!$C58=$C57, 'Subject data'!$E58=$D57,'Subject data'!$F58=$E57, 'Subject data'!$H58=$G57),'Subject data'!A58)</f>
        <v>81</v>
      </c>
      <c r="B57" s="3">
        <f>IF(AND('Subject data'!$C58=$C57, 'Subject data'!$E58=$D57,'Subject data'!$F58=$E57, 'Subject data'!$H58=$G57),'Subject data'!B58)</f>
        <v>29</v>
      </c>
      <c r="C57" s="4" t="s">
        <v>45</v>
      </c>
      <c r="D57" s="3" t="s">
        <v>52</v>
      </c>
      <c r="E57" s="3" t="s">
        <v>73</v>
      </c>
      <c r="F57" s="3" t="s">
        <v>74</v>
      </c>
      <c r="G57" s="3">
        <v>2</v>
      </c>
      <c r="H57" s="16">
        <f t="shared" si="23"/>
        <v>1</v>
      </c>
      <c r="I57" s="16">
        <f t="shared" si="24"/>
        <v>1</v>
      </c>
      <c r="J57" s="16">
        <f t="shared" si="25"/>
        <v>1</v>
      </c>
      <c r="K57" s="16">
        <f t="shared" si="26"/>
        <v>1</v>
      </c>
      <c r="L57" s="16">
        <f t="shared" si="27"/>
        <v>1</v>
      </c>
      <c r="M57" s="16">
        <f t="shared" si="28"/>
        <v>1</v>
      </c>
      <c r="N57" s="16">
        <f t="shared" si="29"/>
        <v>1</v>
      </c>
      <c r="O57" s="17">
        <f t="shared" si="30"/>
        <v>7</v>
      </c>
      <c r="P57" s="17">
        <v>7</v>
      </c>
      <c r="Q57" s="20">
        <f t="shared" si="31"/>
        <v>1</v>
      </c>
      <c r="R57" s="17">
        <v>1</v>
      </c>
      <c r="S57" s="17">
        <v>1</v>
      </c>
      <c r="T57" s="17">
        <v>1</v>
      </c>
      <c r="U57" s="17">
        <v>1</v>
      </c>
      <c r="V57" s="17">
        <v>1</v>
      </c>
      <c r="W57" s="17">
        <v>1</v>
      </c>
      <c r="X57" s="17">
        <v>1</v>
      </c>
      <c r="AA57" s="26">
        <f t="shared" si="9"/>
        <v>2</v>
      </c>
      <c r="AB57" s="26">
        <f t="shared" si="10"/>
        <v>2</v>
      </c>
      <c r="AC57" s="26">
        <f t="shared" si="11"/>
        <v>100</v>
      </c>
      <c r="AD57" s="26">
        <v>0</v>
      </c>
      <c r="AE57" s="26">
        <f t="shared" si="13"/>
        <v>0</v>
      </c>
      <c r="AF57">
        <v>1</v>
      </c>
      <c r="AI57">
        <f t="shared" si="14"/>
        <v>14</v>
      </c>
      <c r="AJ57">
        <v>13</v>
      </c>
    </row>
    <row r="58" spans="1:36" hidden="1" x14ac:dyDescent="0.2">
      <c r="A58" s="3">
        <f>IF(AND('Subject data'!$C61=$C58, 'Subject data'!$E61=$D58,'Subject data'!$F61=$E58, 'Subject data'!$H61=$G58),'Subject data'!A61)</f>
        <v>85</v>
      </c>
      <c r="B58" s="3">
        <f>IF(AND('Subject data'!$C61=$C58, 'Subject data'!$E61=$D58,'Subject data'!$F61=$E58, 'Subject data'!$H61=$G58),'Subject data'!B61)</f>
        <v>31</v>
      </c>
      <c r="C58" s="4" t="s">
        <v>15</v>
      </c>
      <c r="D58" s="3" t="s">
        <v>50</v>
      </c>
      <c r="E58" s="3" t="s">
        <v>72</v>
      </c>
      <c r="F58" s="3" t="s">
        <v>74</v>
      </c>
      <c r="G58" s="3">
        <v>2</v>
      </c>
      <c r="H58" s="16"/>
      <c r="I58" s="16">
        <f t="shared" ref="I58:N58" si="37">IF(S58&gt;0,1,0)</f>
        <v>1</v>
      </c>
      <c r="J58" s="16">
        <f t="shared" si="37"/>
        <v>1</v>
      </c>
      <c r="K58" s="16">
        <f t="shared" si="37"/>
        <v>1</v>
      </c>
      <c r="L58" s="16">
        <f t="shared" si="37"/>
        <v>0</v>
      </c>
      <c r="M58" s="16">
        <f t="shared" si="37"/>
        <v>0</v>
      </c>
      <c r="N58" s="16">
        <f t="shared" si="37"/>
        <v>0</v>
      </c>
      <c r="O58" s="17">
        <f>SUM(H58:N58)</f>
        <v>3</v>
      </c>
      <c r="P58" s="17">
        <v>6</v>
      </c>
      <c r="Q58" s="20">
        <f>O58/P58</f>
        <v>0.5</v>
      </c>
      <c r="R58" s="17"/>
      <c r="S58" s="17">
        <v>3</v>
      </c>
      <c r="T58" s="17">
        <v>2</v>
      </c>
      <c r="U58" s="17">
        <v>1</v>
      </c>
      <c r="V58" s="17">
        <v>0</v>
      </c>
      <c r="W58" s="17">
        <v>0</v>
      </c>
      <c r="X58" s="17">
        <v>0</v>
      </c>
      <c r="AA58" s="26">
        <f>IF(D58="cmdline",1,IF(D58="nametbl",2,3))</f>
        <v>1</v>
      </c>
      <c r="AB58" s="26">
        <f>IF(E58="Review",1,IF(E58="Structural",2,3))</f>
        <v>3</v>
      </c>
      <c r="AC58" s="26">
        <f>Q58*100</f>
        <v>50</v>
      </c>
      <c r="AD58" s="26">
        <f t="shared" si="12"/>
        <v>0</v>
      </c>
      <c r="AE58" s="26">
        <f t="shared" si="13"/>
        <v>0</v>
      </c>
      <c r="AF58">
        <v>2</v>
      </c>
      <c r="AI58">
        <f t="shared" si="14"/>
        <v>14</v>
      </c>
      <c r="AJ58">
        <v>13</v>
      </c>
    </row>
    <row r="59" spans="1:36" x14ac:dyDescent="0.2">
      <c r="A59" s="3">
        <f>IF(AND('Subject data'!$C59=$C59, 'Subject data'!$E59=$D59,'Subject data'!$F59=$E59, 'Subject data'!$H59=$G59),'Subject data'!A59)</f>
        <v>83</v>
      </c>
      <c r="B59" s="3">
        <f>IF(AND('Subject data'!$C59=$C59, 'Subject data'!$E59=$D59,'Subject data'!$F59=$E59, 'Subject data'!$H59=$G59),'Subject data'!B59)</f>
        <v>31</v>
      </c>
      <c r="C59" s="4" t="s">
        <v>15</v>
      </c>
      <c r="D59" s="3" t="s">
        <v>52</v>
      </c>
      <c r="E59" s="3" t="s">
        <v>73</v>
      </c>
      <c r="F59" s="3" t="s">
        <v>75</v>
      </c>
      <c r="G59" s="7">
        <v>2</v>
      </c>
      <c r="H59" s="16">
        <f t="shared" si="23"/>
        <v>1</v>
      </c>
      <c r="I59" s="16">
        <f t="shared" si="24"/>
        <v>1</v>
      </c>
      <c r="J59" s="16">
        <f t="shared" si="25"/>
        <v>1</v>
      </c>
      <c r="K59" s="16">
        <f t="shared" si="26"/>
        <v>1</v>
      </c>
      <c r="L59" s="16">
        <f t="shared" si="27"/>
        <v>0</v>
      </c>
      <c r="M59" s="16">
        <f t="shared" si="28"/>
        <v>1</v>
      </c>
      <c r="N59" s="16">
        <f t="shared" si="29"/>
        <v>1</v>
      </c>
      <c r="O59" s="17">
        <f t="shared" si="30"/>
        <v>6</v>
      </c>
      <c r="P59" s="17">
        <v>7</v>
      </c>
      <c r="Q59" s="20">
        <f t="shared" si="31"/>
        <v>0.8571428571428571</v>
      </c>
      <c r="R59" s="17">
        <v>1</v>
      </c>
      <c r="S59" s="17">
        <v>1</v>
      </c>
      <c r="T59" s="17">
        <v>1</v>
      </c>
      <c r="U59" s="17">
        <v>1</v>
      </c>
      <c r="V59" s="17">
        <v>0</v>
      </c>
      <c r="W59" s="17">
        <v>1</v>
      </c>
      <c r="X59" s="17">
        <v>1</v>
      </c>
      <c r="AA59" s="26">
        <f t="shared" si="9"/>
        <v>2</v>
      </c>
      <c r="AB59" s="26">
        <f t="shared" si="10"/>
        <v>2</v>
      </c>
      <c r="AC59" s="26">
        <f t="shared" si="11"/>
        <v>85.714285714285708</v>
      </c>
      <c r="AD59" s="26" t="str">
        <f t="shared" si="12"/>
        <v>3-2</v>
      </c>
      <c r="AE59" s="26">
        <f t="shared" si="13"/>
        <v>9</v>
      </c>
      <c r="AF59">
        <v>1</v>
      </c>
      <c r="AI59">
        <f t="shared" si="14"/>
        <v>14</v>
      </c>
      <c r="AJ59">
        <v>13</v>
      </c>
    </row>
    <row r="60" spans="1:36" x14ac:dyDescent="0.2">
      <c r="A60" s="3">
        <f>IF(AND('Subject data'!$C62=$C60, 'Subject data'!$E62=$D60,'Subject data'!$F62=$E60, 'Subject data'!$H62=$G60),'Subject data'!A62)</f>
        <v>86</v>
      </c>
      <c r="B60" s="3">
        <f>IF(AND('Subject data'!$C62=$C60, 'Subject data'!$E62=$D60,'Subject data'!$F62=$E60, 'Subject data'!$H62=$G60),'Subject data'!B62)</f>
        <v>32</v>
      </c>
      <c r="C60" s="5" t="s">
        <v>34</v>
      </c>
      <c r="D60" s="3" t="s">
        <v>50</v>
      </c>
      <c r="E60" s="3" t="s">
        <v>73</v>
      </c>
      <c r="F60" s="3" t="s">
        <v>75</v>
      </c>
      <c r="G60" s="6">
        <v>4</v>
      </c>
      <c r="H60" s="16">
        <f t="shared" si="23"/>
        <v>1</v>
      </c>
      <c r="I60" s="16">
        <f t="shared" si="24"/>
        <v>0</v>
      </c>
      <c r="J60" s="16">
        <f t="shared" si="25"/>
        <v>1</v>
      </c>
      <c r="K60" s="16">
        <f t="shared" si="26"/>
        <v>0</v>
      </c>
      <c r="L60" s="16">
        <f t="shared" si="27"/>
        <v>0</v>
      </c>
      <c r="M60" s="16">
        <f t="shared" si="28"/>
        <v>0</v>
      </c>
      <c r="N60" s="16">
        <f t="shared" si="29"/>
        <v>1</v>
      </c>
      <c r="O60" s="17">
        <f t="shared" si="30"/>
        <v>3</v>
      </c>
      <c r="P60" s="17">
        <v>7</v>
      </c>
      <c r="Q60" s="20">
        <f t="shared" si="31"/>
        <v>0.42857142857142855</v>
      </c>
      <c r="R60" s="17">
        <v>1</v>
      </c>
      <c r="S60" s="17">
        <v>0</v>
      </c>
      <c r="T60" s="17">
        <v>1</v>
      </c>
      <c r="U60" s="17">
        <v>0</v>
      </c>
      <c r="V60" s="17">
        <v>0</v>
      </c>
      <c r="W60" s="17">
        <v>0</v>
      </c>
      <c r="X60" s="17">
        <v>1</v>
      </c>
      <c r="AA60" s="26">
        <f t="shared" si="9"/>
        <v>1</v>
      </c>
      <c r="AB60" s="26">
        <f t="shared" si="10"/>
        <v>2</v>
      </c>
      <c r="AC60" s="26">
        <f t="shared" si="11"/>
        <v>42.857142857142854</v>
      </c>
      <c r="AD60" s="26">
        <f t="shared" si="12"/>
        <v>0</v>
      </c>
      <c r="AE60" s="26">
        <f t="shared" si="13"/>
        <v>0</v>
      </c>
      <c r="AF60">
        <v>1</v>
      </c>
      <c r="AI60">
        <f t="shared" si="14"/>
        <v>16</v>
      </c>
      <c r="AJ60">
        <v>15</v>
      </c>
    </row>
    <row r="61" spans="1:36" hidden="1" x14ac:dyDescent="0.2">
      <c r="A61" s="3">
        <f>IF(AND('Subject data'!$C63=$C61, 'Subject data'!$E63=$D61,'Subject data'!$F63=$E61, 'Subject data'!$H63=$G61),'Subject data'!A63)</f>
        <v>87</v>
      </c>
      <c r="B61" s="3">
        <f>IF(AND('Subject data'!$C63=$C61, 'Subject data'!$E63=$D61,'Subject data'!$F63=$E61, 'Subject data'!$H63=$G61),'Subject data'!B63)</f>
        <v>32</v>
      </c>
      <c r="C61" s="5" t="s">
        <v>34</v>
      </c>
      <c r="D61" s="3" t="s">
        <v>52</v>
      </c>
      <c r="E61" s="3" t="s">
        <v>72</v>
      </c>
      <c r="F61" s="3" t="s">
        <v>75</v>
      </c>
      <c r="G61" s="6">
        <v>4</v>
      </c>
      <c r="H61" s="16">
        <f t="shared" si="23"/>
        <v>1</v>
      </c>
      <c r="I61" s="16">
        <f t="shared" si="24"/>
        <v>1</v>
      </c>
      <c r="J61" s="16">
        <f t="shared" si="25"/>
        <v>1</v>
      </c>
      <c r="K61" s="16">
        <f t="shared" si="26"/>
        <v>1</v>
      </c>
      <c r="L61" s="16">
        <f t="shared" si="27"/>
        <v>0</v>
      </c>
      <c r="M61" s="16">
        <f t="shared" si="28"/>
        <v>1</v>
      </c>
      <c r="N61" s="16">
        <f t="shared" si="29"/>
        <v>1</v>
      </c>
      <c r="O61" s="17">
        <f t="shared" si="30"/>
        <v>6</v>
      </c>
      <c r="P61" s="17">
        <v>7</v>
      </c>
      <c r="Q61" s="20">
        <f t="shared" si="31"/>
        <v>0.8571428571428571</v>
      </c>
      <c r="R61" s="16">
        <v>2</v>
      </c>
      <c r="S61" s="19">
        <v>1</v>
      </c>
      <c r="T61" s="19">
        <v>1</v>
      </c>
      <c r="U61" s="19">
        <v>1</v>
      </c>
      <c r="V61" s="19">
        <v>0</v>
      </c>
      <c r="W61" s="19">
        <v>1</v>
      </c>
      <c r="X61" s="19">
        <v>2</v>
      </c>
      <c r="AA61" s="26">
        <f t="shared" si="9"/>
        <v>2</v>
      </c>
      <c r="AB61" s="26">
        <f t="shared" si="10"/>
        <v>3</v>
      </c>
      <c r="AC61" s="26">
        <f t="shared" si="11"/>
        <v>85.714285714285708</v>
      </c>
      <c r="AD61" s="26" t="str">
        <f t="shared" si="12"/>
        <v>2-3</v>
      </c>
      <c r="AE61" s="26">
        <f t="shared" si="13"/>
        <v>7</v>
      </c>
      <c r="AF61">
        <v>2</v>
      </c>
      <c r="AI61">
        <f t="shared" si="14"/>
        <v>16</v>
      </c>
      <c r="AJ61">
        <v>15</v>
      </c>
    </row>
    <row r="62" spans="1:36" hidden="1" x14ac:dyDescent="0.2">
      <c r="A62" s="3">
        <f>IF(AND('Subject data'!$C65=$C62, 'Subject data'!$E65=$D62,'Subject data'!$F65=$E62, 'Subject data'!$H65=$G62),'Subject data'!A65)</f>
        <v>90</v>
      </c>
      <c r="B62" s="3">
        <f>IF(AND('Subject data'!$C65=$C62, 'Subject data'!$E65=$D62,'Subject data'!$F65=$E62, 'Subject data'!$H65=$G62),'Subject data'!B65)</f>
        <v>33</v>
      </c>
      <c r="C62" s="4" t="s">
        <v>36</v>
      </c>
      <c r="D62" s="3" t="s">
        <v>52</v>
      </c>
      <c r="E62" s="3" t="s">
        <v>72</v>
      </c>
      <c r="F62" s="3" t="s">
        <v>74</v>
      </c>
      <c r="G62" s="3">
        <v>3</v>
      </c>
      <c r="H62" s="16">
        <f t="shared" ref="H62:N62" si="38">IF(R62&gt;0,1,0)</f>
        <v>0</v>
      </c>
      <c r="I62" s="16">
        <f t="shared" si="38"/>
        <v>1</v>
      </c>
      <c r="J62" s="16">
        <f t="shared" si="38"/>
        <v>1</v>
      </c>
      <c r="K62" s="16">
        <f t="shared" si="38"/>
        <v>1</v>
      </c>
      <c r="L62" s="16">
        <f t="shared" si="38"/>
        <v>1</v>
      </c>
      <c r="M62" s="16">
        <f t="shared" si="38"/>
        <v>0</v>
      </c>
      <c r="N62" s="16">
        <f t="shared" si="38"/>
        <v>0</v>
      </c>
      <c r="O62" s="17">
        <f>SUM(H62:N62)</f>
        <v>4</v>
      </c>
      <c r="P62" s="17">
        <v>7</v>
      </c>
      <c r="Q62" s="20">
        <f>O62/P62</f>
        <v>0.5714285714285714</v>
      </c>
      <c r="R62" s="17">
        <v>0</v>
      </c>
      <c r="S62" s="17">
        <v>1</v>
      </c>
      <c r="T62" s="17">
        <v>7</v>
      </c>
      <c r="U62" s="17">
        <v>4</v>
      </c>
      <c r="V62" s="17">
        <v>3</v>
      </c>
      <c r="W62" s="17">
        <v>0</v>
      </c>
      <c r="X62" s="17">
        <v>0</v>
      </c>
      <c r="AA62" s="26">
        <f>IF(D62="cmdline",1,IF(D62="nametbl",2,3))</f>
        <v>2</v>
      </c>
      <c r="AB62" s="26">
        <f>IF(E62="Review",1,IF(E62="Structural",2,3))</f>
        <v>3</v>
      </c>
      <c r="AC62" s="26">
        <f>Q62*100</f>
        <v>57.142857142857139</v>
      </c>
      <c r="AD62" s="26">
        <v>0</v>
      </c>
      <c r="AE62" s="26">
        <f t="shared" si="13"/>
        <v>0</v>
      </c>
      <c r="AF62">
        <v>2</v>
      </c>
      <c r="AI62">
        <f t="shared" si="14"/>
        <v>15</v>
      </c>
      <c r="AJ62">
        <v>14</v>
      </c>
    </row>
    <row r="63" spans="1:36" x14ac:dyDescent="0.2">
      <c r="A63" s="3">
        <f>IF(AND('Subject data'!$C64=$C63, 'Subject data'!$E64=$D63,'Subject data'!$F64=$E63, 'Subject data'!$H64=$G63),'Subject data'!A64)</f>
        <v>88</v>
      </c>
      <c r="B63" s="3">
        <f>IF(AND('Subject data'!$C64=$C63, 'Subject data'!$E64=$D63,'Subject data'!$F64=$E63, 'Subject data'!$H64=$G63),'Subject data'!B64)</f>
        <v>33</v>
      </c>
      <c r="C63" s="4" t="s">
        <v>36</v>
      </c>
      <c r="D63" s="3" t="s">
        <v>51</v>
      </c>
      <c r="E63" s="3" t="s">
        <v>73</v>
      </c>
      <c r="F63" s="3" t="s">
        <v>74</v>
      </c>
      <c r="G63" s="3">
        <v>3</v>
      </c>
      <c r="H63" s="16">
        <f t="shared" si="23"/>
        <v>0</v>
      </c>
      <c r="I63" s="16">
        <f t="shared" si="24"/>
        <v>1</v>
      </c>
      <c r="J63" s="16">
        <f t="shared" si="25"/>
        <v>1</v>
      </c>
      <c r="K63" s="16">
        <f t="shared" si="26"/>
        <v>1</v>
      </c>
      <c r="L63" s="16">
        <f t="shared" si="27"/>
        <v>1</v>
      </c>
      <c r="M63" s="16">
        <f t="shared" si="28"/>
        <v>1</v>
      </c>
      <c r="N63" s="16">
        <f t="shared" si="29"/>
        <v>0</v>
      </c>
      <c r="O63" s="17">
        <f t="shared" si="30"/>
        <v>5</v>
      </c>
      <c r="P63" s="17">
        <v>7</v>
      </c>
      <c r="Q63" s="20">
        <f t="shared" si="31"/>
        <v>0.7142857142857143</v>
      </c>
      <c r="R63" s="17">
        <v>0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0</v>
      </c>
      <c r="AA63" s="26">
        <f t="shared" si="9"/>
        <v>3</v>
      </c>
      <c r="AB63" s="26">
        <f t="shared" si="10"/>
        <v>2</v>
      </c>
      <c r="AC63" s="26">
        <f t="shared" si="11"/>
        <v>71.428571428571431</v>
      </c>
      <c r="AD63" s="26" t="str">
        <f t="shared" si="12"/>
        <v>3-2</v>
      </c>
      <c r="AE63" s="26">
        <f t="shared" si="13"/>
        <v>9</v>
      </c>
      <c r="AF63">
        <v>1</v>
      </c>
      <c r="AI63">
        <f t="shared" si="14"/>
        <v>15</v>
      </c>
      <c r="AJ63">
        <v>14</v>
      </c>
    </row>
  </sheetData>
  <autoFilter ref="A1:AJ63" xr:uid="{C9CB6BC5-3C64-FC4B-A0B2-79812C4316AB}">
    <filterColumn colId="4">
      <filters>
        <filter val="Structural"/>
      </filters>
    </filterColumn>
  </autoFilter>
  <sortState xmlns:xlrd2="http://schemas.microsoft.com/office/spreadsheetml/2017/richdata2" ref="A2:W63">
    <sortCondition ref="A2:A63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72DB-17D6-5D46-851C-93F0C4F96E7D}">
  <dimension ref="A1:H17"/>
  <sheetViews>
    <sheetView workbookViewId="0">
      <selection activeCell="H17" sqref="H17"/>
    </sheetView>
  </sheetViews>
  <sheetFormatPr baseColWidth="10" defaultRowHeight="15" x14ac:dyDescent="0.2"/>
  <cols>
    <col min="1" max="1" width="17" bestFit="1" customWidth="1"/>
    <col min="5" max="6" width="10.83203125" style="29"/>
  </cols>
  <sheetData>
    <row r="1" spans="1:8" ht="16" x14ac:dyDescent="0.2">
      <c r="A1" s="27" t="s">
        <v>82</v>
      </c>
      <c r="B1" s="27" t="s">
        <v>83</v>
      </c>
      <c r="C1" s="27" t="s">
        <v>84</v>
      </c>
      <c r="D1" s="27" t="s">
        <v>85</v>
      </c>
      <c r="E1" s="28" t="s">
        <v>86</v>
      </c>
      <c r="F1" s="28" t="s">
        <v>87</v>
      </c>
    </row>
    <row r="2" spans="1:8" x14ac:dyDescent="0.2">
      <c r="A2" t="s">
        <v>90</v>
      </c>
      <c r="B2">
        <v>-2.7E-2</v>
      </c>
      <c r="D2">
        <v>29</v>
      </c>
      <c r="E2" s="29">
        <f t="shared" ref="E2:E17" si="0">B2/SQRT(D2*2)</f>
        <v>-3.5452736872125089E-3</v>
      </c>
      <c r="F2" s="29">
        <f t="shared" ref="F2:F17" si="1">E2*E2</f>
        <v>1.2568965517241379E-5</v>
      </c>
      <c r="H2" t="s">
        <v>85</v>
      </c>
    </row>
    <row r="4" spans="1:8" x14ac:dyDescent="0.2">
      <c r="A4" t="s">
        <v>91</v>
      </c>
      <c r="B4">
        <v>-2.028</v>
      </c>
      <c r="D4">
        <v>9</v>
      </c>
      <c r="E4" s="29">
        <f t="shared" si="0"/>
        <v>-0.47800418408210615</v>
      </c>
      <c r="F4" s="29">
        <f t="shared" si="1"/>
        <v>0.22848800000000002</v>
      </c>
      <c r="H4" t="s">
        <v>89</v>
      </c>
    </row>
    <row r="5" spans="1:8" x14ac:dyDescent="0.2">
      <c r="A5" t="s">
        <v>92</v>
      </c>
      <c r="B5">
        <v>-0.41499999999999998</v>
      </c>
      <c r="D5">
        <v>10</v>
      </c>
      <c r="E5" s="29">
        <f t="shared" si="0"/>
        <v>-9.2796821066241264E-2</v>
      </c>
      <c r="F5" s="29">
        <f t="shared" si="1"/>
        <v>8.6112499999999991E-3</v>
      </c>
      <c r="H5" t="s">
        <v>85</v>
      </c>
    </row>
    <row r="6" spans="1:8" x14ac:dyDescent="0.2">
      <c r="A6" t="s">
        <v>93</v>
      </c>
      <c r="B6">
        <v>-1.1399999999999999</v>
      </c>
      <c r="D6">
        <v>10</v>
      </c>
      <c r="E6" s="29">
        <f t="shared" si="0"/>
        <v>-0.25491174943497596</v>
      </c>
      <c r="F6" s="29">
        <f t="shared" si="1"/>
        <v>6.4979999999999968E-2</v>
      </c>
      <c r="H6" t="s">
        <v>88</v>
      </c>
    </row>
    <row r="8" spans="1:8" x14ac:dyDescent="0.2">
      <c r="A8" t="s">
        <v>95</v>
      </c>
      <c r="B8">
        <v>-3.5999999999999997E-2</v>
      </c>
      <c r="D8">
        <v>21</v>
      </c>
      <c r="E8" s="29">
        <f>B8/SQRT(D8)</f>
        <v>-7.8558440484957255E-3</v>
      </c>
      <c r="F8" s="29">
        <f t="shared" si="1"/>
        <v>6.1714285714285712E-5</v>
      </c>
      <c r="H8" t="s">
        <v>85</v>
      </c>
    </row>
    <row r="9" spans="1:8" x14ac:dyDescent="0.2">
      <c r="A9" t="s">
        <v>96</v>
      </c>
      <c r="B9">
        <v>-0.28799999999999998</v>
      </c>
      <c r="D9">
        <v>21</v>
      </c>
      <c r="E9" s="29">
        <f t="shared" ref="E9:E17" si="2">B9/SQRT(D9)</f>
        <v>-6.2846752387965804E-2</v>
      </c>
      <c r="F9" s="29">
        <f t="shared" si="1"/>
        <v>3.9497142857142856E-3</v>
      </c>
      <c r="H9" t="s">
        <v>85</v>
      </c>
    </row>
    <row r="10" spans="1:8" x14ac:dyDescent="0.2">
      <c r="A10" t="s">
        <v>97</v>
      </c>
      <c r="B10">
        <v>-3.9E-2</v>
      </c>
      <c r="D10">
        <v>20</v>
      </c>
      <c r="E10" s="29">
        <f t="shared" si="2"/>
        <v>-8.7206651122491794E-3</v>
      </c>
      <c r="F10" s="29">
        <f t="shared" si="1"/>
        <v>7.6049999999999992E-5</v>
      </c>
      <c r="H10" t="s">
        <v>85</v>
      </c>
    </row>
    <row r="11" spans="1:8" x14ac:dyDescent="0.2">
      <c r="A11" t="s">
        <v>98</v>
      </c>
      <c r="B11">
        <v>-3.085</v>
      </c>
      <c r="D11">
        <v>20</v>
      </c>
      <c r="E11" s="29">
        <f t="shared" si="2"/>
        <v>-0.68982697105868507</v>
      </c>
      <c r="F11" s="29">
        <f t="shared" si="1"/>
        <v>0.4758612499999999</v>
      </c>
      <c r="H11" t="s">
        <v>89</v>
      </c>
    </row>
    <row r="12" spans="1:8" x14ac:dyDescent="0.2">
      <c r="A12" t="s">
        <v>99</v>
      </c>
      <c r="B12">
        <v>-2.3610000000000002</v>
      </c>
      <c r="D12">
        <v>21</v>
      </c>
      <c r="E12" s="29">
        <f t="shared" si="2"/>
        <v>-0.51521243884717804</v>
      </c>
      <c r="F12" s="29">
        <f t="shared" si="1"/>
        <v>0.26544385714285718</v>
      </c>
      <c r="H12" t="s">
        <v>89</v>
      </c>
    </row>
    <row r="13" spans="1:8" x14ac:dyDescent="0.2">
      <c r="A13" t="s">
        <v>100</v>
      </c>
      <c r="B13">
        <v>-1.3979999999999999</v>
      </c>
      <c r="D13">
        <v>21</v>
      </c>
      <c r="E13" s="29">
        <f t="shared" si="2"/>
        <v>-0.30506861054991735</v>
      </c>
      <c r="F13" s="29">
        <f t="shared" si="1"/>
        <v>9.3066857142857146E-2</v>
      </c>
      <c r="H13" t="s">
        <v>88</v>
      </c>
    </row>
    <row r="15" spans="1:8" x14ac:dyDescent="0.2">
      <c r="A15" t="s">
        <v>101</v>
      </c>
      <c r="B15">
        <v>-1.9570000000000001</v>
      </c>
      <c r="D15">
        <v>21</v>
      </c>
      <c r="E15" s="29">
        <f t="shared" si="2"/>
        <v>-0.42705241119183712</v>
      </c>
      <c r="F15" s="29">
        <f t="shared" si="1"/>
        <v>0.18237376190476193</v>
      </c>
      <c r="H15" t="s">
        <v>89</v>
      </c>
    </row>
    <row r="16" spans="1:8" x14ac:dyDescent="0.2">
      <c r="A16" t="s">
        <v>102</v>
      </c>
      <c r="B16">
        <v>-1.2869999999999999</v>
      </c>
      <c r="D16">
        <v>20</v>
      </c>
      <c r="E16" s="29">
        <f t="shared" si="2"/>
        <v>-0.28778194870422291</v>
      </c>
      <c r="F16" s="29">
        <f t="shared" si="1"/>
        <v>8.2818449999999988E-2</v>
      </c>
      <c r="H16" t="s">
        <v>88</v>
      </c>
    </row>
    <row r="17" spans="1:8" x14ac:dyDescent="0.2">
      <c r="A17" t="s">
        <v>103</v>
      </c>
      <c r="B17">
        <v>-0.14499999999999999</v>
      </c>
      <c r="D17">
        <v>21</v>
      </c>
      <c r="E17" s="29">
        <f t="shared" si="2"/>
        <v>-3.1641594084218891E-2</v>
      </c>
      <c r="F17" s="29">
        <f t="shared" si="1"/>
        <v>1.0011904761904758E-3</v>
      </c>
      <c r="H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807-0DA1-7442-9146-12347B9ED5DC}">
  <dimension ref="A1:B18"/>
  <sheetViews>
    <sheetView workbookViewId="0">
      <selection activeCell="B2" sqref="B2:B18"/>
    </sheetView>
  </sheetViews>
  <sheetFormatPr baseColWidth="10" defaultRowHeight="15" x14ac:dyDescent="0.2"/>
  <cols>
    <col min="1" max="1" width="10.83203125" style="31"/>
  </cols>
  <sheetData>
    <row r="1" spans="1:2" x14ac:dyDescent="0.2">
      <c r="A1" s="1" t="s">
        <v>104</v>
      </c>
    </row>
    <row r="2" spans="1:2" x14ac:dyDescent="0.2">
      <c r="A2" s="30">
        <v>5283.9620000000004</v>
      </c>
      <c r="B2" s="32">
        <f>SQRT(A2)</f>
        <v>72.690866001169638</v>
      </c>
    </row>
    <row r="3" spans="1:2" x14ac:dyDescent="0.2">
      <c r="A3" s="30">
        <v>5465.9179999999997</v>
      </c>
      <c r="B3" s="32">
        <f t="shared" ref="B3:B18" si="0">SQRT(A3)</f>
        <v>73.931846994377196</v>
      </c>
    </row>
    <row r="4" spans="1:2" x14ac:dyDescent="0.2">
      <c r="A4" s="30">
        <v>4319.625</v>
      </c>
      <c r="B4" s="32">
        <f t="shared" si="0"/>
        <v>65.723854117055552</v>
      </c>
    </row>
    <row r="5" spans="1:2" x14ac:dyDescent="0.2">
      <c r="A5" s="30">
        <v>5611.317</v>
      </c>
      <c r="B5" s="32">
        <f t="shared" si="0"/>
        <v>74.908724458503499</v>
      </c>
    </row>
    <row r="6" spans="1:2" x14ac:dyDescent="0.2">
      <c r="A6" s="30">
        <v>6193.8779999999997</v>
      </c>
      <c r="B6" s="32">
        <f t="shared" si="0"/>
        <v>78.701194400085186</v>
      </c>
    </row>
    <row r="7" spans="1:2" x14ac:dyDescent="0.2">
      <c r="A7" s="30">
        <v>3098.6390000000001</v>
      </c>
      <c r="B7" s="32">
        <f t="shared" si="0"/>
        <v>55.665420145724219</v>
      </c>
    </row>
    <row r="8" spans="1:2" x14ac:dyDescent="0.2">
      <c r="A8" s="30">
        <v>5732.8389999999999</v>
      </c>
      <c r="B8" s="32">
        <f t="shared" si="0"/>
        <v>75.715513601903282</v>
      </c>
    </row>
    <row r="9" spans="1:2" x14ac:dyDescent="0.2">
      <c r="A9" s="30">
        <v>7020.4080000000004</v>
      </c>
      <c r="B9" s="32">
        <f t="shared" si="0"/>
        <v>83.787875017809114</v>
      </c>
    </row>
    <row r="10" spans="1:2" x14ac:dyDescent="0.2">
      <c r="A10" s="30">
        <v>5367.3469999999998</v>
      </c>
      <c r="B10" s="32">
        <f t="shared" si="0"/>
        <v>73.262179874748469</v>
      </c>
    </row>
    <row r="11" spans="1:2" x14ac:dyDescent="0.2">
      <c r="A11" s="30">
        <v>5489.7960000000003</v>
      </c>
      <c r="B11" s="32">
        <f t="shared" si="0"/>
        <v>74.093157578821007</v>
      </c>
    </row>
    <row r="12" spans="1:2" x14ac:dyDescent="0.2">
      <c r="A12" s="30">
        <v>5540.61</v>
      </c>
      <c r="B12" s="32">
        <f t="shared" si="0"/>
        <v>74.435273896184455</v>
      </c>
    </row>
    <row r="13" spans="1:2" x14ac:dyDescent="0.2">
      <c r="A13" s="30">
        <v>3098.6390000000001</v>
      </c>
      <c r="B13" s="32">
        <f t="shared" si="0"/>
        <v>55.665420145724219</v>
      </c>
    </row>
    <row r="14" spans="1:2" x14ac:dyDescent="0.2">
      <c r="A14" s="30">
        <v>5540.61</v>
      </c>
      <c r="B14" s="32">
        <f t="shared" si="0"/>
        <v>74.435273896184455</v>
      </c>
    </row>
    <row r="15" spans="1:2" x14ac:dyDescent="0.2">
      <c r="A15" s="30">
        <v>5367.3469999999998</v>
      </c>
      <c r="B15" s="32">
        <f t="shared" si="0"/>
        <v>73.262179874748469</v>
      </c>
    </row>
    <row r="16" spans="1:2" x14ac:dyDescent="0.2">
      <c r="A16" s="30">
        <v>7020.4080000000004</v>
      </c>
      <c r="B16" s="32">
        <f t="shared" si="0"/>
        <v>83.787875017809114</v>
      </c>
    </row>
    <row r="17" spans="1:2" x14ac:dyDescent="0.2">
      <c r="A17" s="30">
        <v>5489.7960000000003</v>
      </c>
      <c r="B17" s="32">
        <f t="shared" si="0"/>
        <v>74.093157578821007</v>
      </c>
    </row>
    <row r="18" spans="1:2" x14ac:dyDescent="0.2">
      <c r="A18" s="30">
        <v>5732.8389999999999</v>
      </c>
      <c r="B18" s="32">
        <f t="shared" si="0"/>
        <v>75.715513601903282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DC5F-B1A4-164B-9F44-A1C9096BC41A}">
  <dimension ref="A1:I34"/>
  <sheetViews>
    <sheetView tabSelected="1" workbookViewId="0">
      <selection activeCell="K36" sqref="K36"/>
    </sheetView>
  </sheetViews>
  <sheetFormatPr baseColWidth="10" defaultRowHeight="15" x14ac:dyDescent="0.2"/>
  <sheetData>
    <row r="1" spans="1:9" x14ac:dyDescent="0.2">
      <c r="A1" t="s">
        <v>109</v>
      </c>
      <c r="B1" t="s">
        <v>108</v>
      </c>
      <c r="E1" t="s">
        <v>110</v>
      </c>
      <c r="G1" t="s">
        <v>111</v>
      </c>
      <c r="I1" t="s">
        <v>112</v>
      </c>
    </row>
    <row r="2" spans="1:9" x14ac:dyDescent="0.2">
      <c r="A2" s="26">
        <v>83.333333333333343</v>
      </c>
      <c r="B2" s="26">
        <v>85.714285714285708</v>
      </c>
      <c r="D2" s="3">
        <v>1</v>
      </c>
      <c r="E2" s="26">
        <v>83.333333333333343</v>
      </c>
      <c r="H2" s="3">
        <v>1</v>
      </c>
      <c r="I2" s="26">
        <v>85.714285714285708</v>
      </c>
    </row>
    <row r="3" spans="1:9" x14ac:dyDescent="0.2">
      <c r="A3" s="26">
        <v>85.714285714285708</v>
      </c>
      <c r="B3" s="26">
        <v>42.857142857142854</v>
      </c>
      <c r="D3" s="3">
        <v>2</v>
      </c>
      <c r="E3" s="26">
        <v>85.714285714285708</v>
      </c>
      <c r="H3" s="3">
        <v>2</v>
      </c>
      <c r="I3" s="26">
        <v>42.857142857142854</v>
      </c>
    </row>
    <row r="4" spans="1:9" x14ac:dyDescent="0.2">
      <c r="A4" s="26">
        <v>42.857142857142854</v>
      </c>
      <c r="B4" s="26">
        <v>42.857142857142854</v>
      </c>
      <c r="D4" s="3">
        <v>3</v>
      </c>
      <c r="E4" s="26">
        <v>42.857142857142854</v>
      </c>
      <c r="H4" s="3">
        <v>3</v>
      </c>
      <c r="I4" s="26">
        <v>42.857142857142854</v>
      </c>
    </row>
    <row r="5" spans="1:9" x14ac:dyDescent="0.2">
      <c r="A5" s="26">
        <v>71.428571428571431</v>
      </c>
      <c r="B5" s="26">
        <v>100</v>
      </c>
      <c r="F5" s="3">
        <v>4</v>
      </c>
      <c r="G5" s="26">
        <v>71.428571428571431</v>
      </c>
      <c r="H5" s="3">
        <v>4</v>
      </c>
      <c r="I5" s="26">
        <v>100</v>
      </c>
    </row>
    <row r="6" spans="1:9" x14ac:dyDescent="0.2">
      <c r="A6" s="26">
        <v>100</v>
      </c>
      <c r="B6" s="26">
        <v>85.714285714285708</v>
      </c>
      <c r="D6" s="3">
        <v>5</v>
      </c>
      <c r="E6" s="26">
        <v>85.714285714285708</v>
      </c>
      <c r="H6" s="3">
        <v>5</v>
      </c>
      <c r="I6" s="26">
        <v>100</v>
      </c>
    </row>
    <row r="7" spans="1:9" x14ac:dyDescent="0.2">
      <c r="A7" s="26">
        <v>28.571428571428569</v>
      </c>
      <c r="B7" s="26">
        <v>71.428571428571431</v>
      </c>
      <c r="D7" s="3">
        <v>6</v>
      </c>
      <c r="E7" s="26">
        <v>71.428571428571431</v>
      </c>
      <c r="H7" s="3">
        <v>6</v>
      </c>
      <c r="I7" s="26">
        <v>28.571428571428569</v>
      </c>
    </row>
    <row r="8" spans="1:9" x14ac:dyDescent="0.2">
      <c r="A8" s="26">
        <v>57.142857142857139</v>
      </c>
      <c r="B8" s="26">
        <v>71.428571428571431</v>
      </c>
      <c r="F8" s="3">
        <v>7</v>
      </c>
      <c r="G8" s="26">
        <v>57.142857142857139</v>
      </c>
      <c r="H8" s="3">
        <v>7</v>
      </c>
      <c r="I8" s="26">
        <v>71.428571428571431</v>
      </c>
    </row>
    <row r="9" spans="1:9" x14ac:dyDescent="0.2">
      <c r="A9" s="26">
        <v>66.666666666666657</v>
      </c>
      <c r="B9" s="26">
        <v>71.428571428571431</v>
      </c>
      <c r="D9" s="3">
        <v>8</v>
      </c>
      <c r="E9" s="26">
        <v>66.666666666666657</v>
      </c>
      <c r="F9" s="3">
        <v>8</v>
      </c>
      <c r="G9" s="26">
        <v>71.428571428571431</v>
      </c>
    </row>
    <row r="10" spans="1:9" x14ac:dyDescent="0.2">
      <c r="A10" s="26">
        <v>85.714285714285708</v>
      </c>
      <c r="B10" s="26">
        <v>71.428571428571431</v>
      </c>
      <c r="D10" s="3">
        <v>9</v>
      </c>
      <c r="E10" s="26">
        <v>85.714285714285708</v>
      </c>
      <c r="H10" s="3">
        <v>9</v>
      </c>
      <c r="I10" s="26">
        <v>71.428571428571431</v>
      </c>
    </row>
    <row r="11" spans="1:9" x14ac:dyDescent="0.2">
      <c r="A11" s="26">
        <v>42.857142857142854</v>
      </c>
      <c r="B11" s="26">
        <v>71.428571428571431</v>
      </c>
      <c r="F11" s="3">
        <v>10</v>
      </c>
      <c r="G11" s="26">
        <v>42.857142857142854</v>
      </c>
      <c r="H11" s="3">
        <v>10</v>
      </c>
      <c r="I11" s="26">
        <v>71.428571428571431</v>
      </c>
    </row>
    <row r="12" spans="1:9" x14ac:dyDescent="0.2">
      <c r="A12" s="26">
        <v>83.333333333333343</v>
      </c>
      <c r="B12" s="26">
        <v>71.428571428571431</v>
      </c>
      <c r="D12" s="3">
        <v>11</v>
      </c>
      <c r="E12" s="26">
        <v>83.333333333333343</v>
      </c>
      <c r="H12" s="3">
        <v>11</v>
      </c>
      <c r="I12" s="26">
        <v>71.428571428571431</v>
      </c>
    </row>
    <row r="13" spans="1:9" x14ac:dyDescent="0.2">
      <c r="A13" s="26">
        <v>85.714285714285708</v>
      </c>
      <c r="B13" s="26">
        <v>71.428571428571431</v>
      </c>
      <c r="F13" s="3">
        <v>12</v>
      </c>
      <c r="G13" s="26">
        <v>85.714285714285708</v>
      </c>
      <c r="H13" s="3">
        <v>12</v>
      </c>
      <c r="I13" s="26">
        <v>71.428571428571431</v>
      </c>
    </row>
    <row r="14" spans="1:9" x14ac:dyDescent="0.2">
      <c r="A14" s="26">
        <v>42.857142857142854</v>
      </c>
      <c r="B14" s="26">
        <v>71.428571428571431</v>
      </c>
      <c r="F14" s="3">
        <v>13</v>
      </c>
      <c r="G14" s="26">
        <v>42.857142857142854</v>
      </c>
      <c r="H14" s="3">
        <v>13</v>
      </c>
      <c r="I14" s="26">
        <v>71.428571428571431</v>
      </c>
    </row>
    <row r="15" spans="1:9" x14ac:dyDescent="0.2">
      <c r="A15" s="26">
        <v>42.857142857142854</v>
      </c>
      <c r="B15" s="26">
        <v>85.714285714285708</v>
      </c>
      <c r="F15" s="3">
        <v>14</v>
      </c>
      <c r="G15" s="26">
        <v>85.714285714285708</v>
      </c>
      <c r="H15" s="3">
        <v>14</v>
      </c>
      <c r="I15" s="26">
        <v>42.857142857142854</v>
      </c>
    </row>
    <row r="16" spans="1:9" x14ac:dyDescent="0.2">
      <c r="A16" s="26">
        <v>71.428571428571431</v>
      </c>
      <c r="B16" s="26">
        <v>71.428571428571431</v>
      </c>
      <c r="D16" s="3">
        <v>15</v>
      </c>
      <c r="E16" s="26">
        <v>71.428571428571431</v>
      </c>
      <c r="F16" s="3">
        <v>15</v>
      </c>
      <c r="G16" s="26">
        <v>71.428571428571431</v>
      </c>
    </row>
    <row r="17" spans="1:9" x14ac:dyDescent="0.2">
      <c r="A17" s="26"/>
      <c r="B17" s="26">
        <v>100</v>
      </c>
      <c r="H17" s="3">
        <v>16</v>
      </c>
      <c r="I17" s="26">
        <v>100</v>
      </c>
    </row>
    <row r="18" spans="1:9" x14ac:dyDescent="0.2">
      <c r="A18" s="26">
        <v>85.714285714285708</v>
      </c>
      <c r="B18" s="26">
        <v>33.333333333333329</v>
      </c>
      <c r="D18" s="3">
        <v>17</v>
      </c>
      <c r="E18" s="26">
        <v>33.333333333333329</v>
      </c>
      <c r="H18" s="3">
        <v>17</v>
      </c>
      <c r="I18" s="26">
        <v>85.714285714285708</v>
      </c>
    </row>
    <row r="19" spans="1:9" x14ac:dyDescent="0.2">
      <c r="A19" s="26">
        <v>100</v>
      </c>
      <c r="B19" s="26">
        <v>71.428571428571431</v>
      </c>
      <c r="F19" s="3">
        <v>18</v>
      </c>
      <c r="G19" s="26">
        <v>71.428571428571431</v>
      </c>
      <c r="H19" s="3">
        <v>18</v>
      </c>
      <c r="I19" s="26">
        <v>100</v>
      </c>
    </row>
    <row r="20" spans="1:9" x14ac:dyDescent="0.2">
      <c r="A20" s="26">
        <v>42.857142857142854</v>
      </c>
      <c r="B20" s="26">
        <v>57.142857142857139</v>
      </c>
      <c r="D20" s="3">
        <v>19</v>
      </c>
      <c r="E20" s="26">
        <v>57.142857142857139</v>
      </c>
      <c r="F20" s="3">
        <v>19</v>
      </c>
      <c r="G20" s="26">
        <v>42.857142857142854</v>
      </c>
    </row>
    <row r="21" spans="1:9" x14ac:dyDescent="0.2">
      <c r="A21" s="26">
        <v>85.714285714285708</v>
      </c>
      <c r="B21" s="26">
        <v>100</v>
      </c>
      <c r="F21" s="3">
        <v>20</v>
      </c>
      <c r="G21" s="26">
        <v>100</v>
      </c>
      <c r="H21" s="3">
        <v>20</v>
      </c>
      <c r="I21" s="26">
        <v>85.714285714285708</v>
      </c>
    </row>
    <row r="22" spans="1:9" x14ac:dyDescent="0.2">
      <c r="A22" s="26">
        <v>0</v>
      </c>
      <c r="D22" s="3">
        <v>21</v>
      </c>
      <c r="E22" s="26">
        <v>0</v>
      </c>
    </row>
    <row r="23" spans="1:9" x14ac:dyDescent="0.2">
      <c r="A23" s="26">
        <v>100</v>
      </c>
      <c r="B23" s="26">
        <v>33.333333333333329</v>
      </c>
      <c r="D23" s="3">
        <v>22</v>
      </c>
      <c r="E23" s="26">
        <v>33.333333333333329</v>
      </c>
      <c r="F23" s="3">
        <v>22</v>
      </c>
      <c r="G23" s="26">
        <v>100</v>
      </c>
    </row>
    <row r="24" spans="1:9" x14ac:dyDescent="0.2">
      <c r="A24" s="26">
        <v>85.714285714285708</v>
      </c>
      <c r="B24" s="26">
        <v>100</v>
      </c>
      <c r="D24" s="3">
        <v>23</v>
      </c>
      <c r="E24" s="26">
        <v>85.714285714285708</v>
      </c>
      <c r="F24" s="3">
        <v>23</v>
      </c>
      <c r="G24" s="26">
        <v>100</v>
      </c>
    </row>
    <row r="25" spans="1:9" x14ac:dyDescent="0.2">
      <c r="A25" s="26">
        <v>83.333333333333343</v>
      </c>
      <c r="B25" s="26">
        <v>57.142857142857139</v>
      </c>
      <c r="D25" s="3">
        <v>24</v>
      </c>
      <c r="E25" s="26">
        <v>83.333333333333343</v>
      </c>
      <c r="H25" s="3">
        <v>24</v>
      </c>
      <c r="I25" s="26">
        <v>57.142857142857139</v>
      </c>
    </row>
    <row r="26" spans="1:9" x14ac:dyDescent="0.2">
      <c r="A26" s="26">
        <v>66.666666666666657</v>
      </c>
      <c r="B26" s="26">
        <v>85.714285714285708</v>
      </c>
      <c r="D26" s="3">
        <v>25</v>
      </c>
      <c r="E26" s="26">
        <v>66.666666666666657</v>
      </c>
      <c r="F26" s="3">
        <v>25</v>
      </c>
      <c r="G26" s="26">
        <v>85.714285714285708</v>
      </c>
    </row>
    <row r="27" spans="1:9" x14ac:dyDescent="0.2">
      <c r="A27" s="26">
        <v>57.142857142857139</v>
      </c>
      <c r="B27" s="26">
        <v>33.333333333333329</v>
      </c>
      <c r="D27" s="3">
        <v>26</v>
      </c>
      <c r="E27" s="26">
        <v>33.333333333333329</v>
      </c>
      <c r="H27" s="3">
        <v>26</v>
      </c>
      <c r="I27" s="26">
        <v>57.142857142857139</v>
      </c>
    </row>
    <row r="28" spans="1:9" x14ac:dyDescent="0.2">
      <c r="A28" s="26">
        <v>85.714285714285708</v>
      </c>
      <c r="B28" s="26">
        <v>85.714285714285708</v>
      </c>
      <c r="F28" s="3">
        <v>27</v>
      </c>
      <c r="G28" s="26">
        <v>85.714285714285708</v>
      </c>
      <c r="H28" s="3">
        <v>27</v>
      </c>
      <c r="I28" s="26">
        <v>85.714285714285708</v>
      </c>
    </row>
    <row r="29" spans="1:9" x14ac:dyDescent="0.2">
      <c r="A29" s="26">
        <v>85.714285714285708</v>
      </c>
      <c r="B29" s="26">
        <v>85.714285714285708</v>
      </c>
      <c r="D29" s="3">
        <v>28</v>
      </c>
      <c r="E29" s="26">
        <v>85.714285714285708</v>
      </c>
      <c r="F29" s="3">
        <v>28</v>
      </c>
      <c r="G29" s="26">
        <v>85.714285714285708</v>
      </c>
    </row>
    <row r="30" spans="1:9" x14ac:dyDescent="0.2">
      <c r="A30" s="26">
        <v>100</v>
      </c>
      <c r="F30" s="3">
        <v>29</v>
      </c>
      <c r="G30" s="26">
        <v>100</v>
      </c>
    </row>
    <row r="31" spans="1:9" x14ac:dyDescent="0.2">
      <c r="B31" s="26">
        <v>50</v>
      </c>
      <c r="D31" s="3">
        <v>30</v>
      </c>
      <c r="E31" s="26">
        <v>50</v>
      </c>
    </row>
    <row r="32" spans="1:9" x14ac:dyDescent="0.2">
      <c r="A32" s="26">
        <v>85.714285714285708</v>
      </c>
      <c r="B32" s="26">
        <v>50</v>
      </c>
      <c r="D32" s="3">
        <v>31</v>
      </c>
      <c r="E32" s="26">
        <v>50</v>
      </c>
      <c r="F32" s="3">
        <v>31</v>
      </c>
      <c r="G32" s="26">
        <v>85.714285714285708</v>
      </c>
    </row>
    <row r="33" spans="1:9" x14ac:dyDescent="0.2">
      <c r="A33" s="26">
        <v>42.857142857142854</v>
      </c>
      <c r="B33" s="26">
        <v>85.714285714285708</v>
      </c>
      <c r="D33" s="3">
        <v>32</v>
      </c>
      <c r="E33" s="26">
        <v>42.857142857142854</v>
      </c>
      <c r="F33" s="3">
        <v>32</v>
      </c>
      <c r="G33" s="26">
        <v>85.714285714285708</v>
      </c>
    </row>
    <row r="34" spans="1:9" x14ac:dyDescent="0.2">
      <c r="A34" s="26">
        <v>71.428571428571431</v>
      </c>
      <c r="B34" s="26">
        <v>57.142857142857139</v>
      </c>
      <c r="F34" s="3">
        <v>33</v>
      </c>
      <c r="G34" s="26">
        <v>57.142857142857139</v>
      </c>
      <c r="H34" s="3">
        <v>33</v>
      </c>
      <c r="I34" s="26">
        <v>71.428571428571431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Subject data</vt:lpstr>
      <vt:lpstr>Observable faults</vt:lpstr>
      <vt:lpstr>Effect Size</vt:lpstr>
      <vt:lpstr>Transf</vt:lpstr>
      <vt:lpstr>Relacionadas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</dc:creator>
  <cp:lastModifiedBy>Usuario de Microsoft Office</cp:lastModifiedBy>
  <dcterms:created xsi:type="dcterms:W3CDTF">2009-03-04T21:44:56Z</dcterms:created>
  <dcterms:modified xsi:type="dcterms:W3CDTF">2019-10-28T13:07:18Z</dcterms:modified>
</cp:coreProperties>
</file>