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3" i="1"/>
  <c r="L4"/>
  <c r="I3"/>
  <c r="L5"/>
  <c r="L6"/>
  <c r="L7"/>
  <c r="L8"/>
  <c r="L9"/>
  <c r="L10"/>
  <c r="M3"/>
  <c r="N24" l="1"/>
  <c r="N20"/>
  <c r="N21"/>
  <c r="N22"/>
  <c r="N23"/>
  <c r="M24"/>
  <c r="L24"/>
  <c r="K24"/>
  <c r="M23"/>
  <c r="L23"/>
  <c r="K23"/>
  <c r="M22"/>
  <c r="L22"/>
  <c r="K22"/>
  <c r="M21"/>
  <c r="L21"/>
  <c r="K21"/>
  <c r="M20"/>
  <c r="L20"/>
  <c r="K20"/>
  <c r="M4"/>
  <c r="M8"/>
  <c r="H10"/>
  <c r="M10" s="1"/>
  <c r="H3"/>
  <c r="K3" s="1"/>
  <c r="H8"/>
  <c r="H4"/>
  <c r="K10" l="1"/>
  <c r="K4"/>
  <c r="K8"/>
  <c r="I8" l="1"/>
  <c r="H5"/>
  <c r="H6"/>
  <c r="H7"/>
  <c r="H9"/>
  <c r="G8"/>
  <c r="G23"/>
  <c r="F23" s="1"/>
  <c r="H23" s="1"/>
  <c r="I23" s="1"/>
  <c r="G22"/>
  <c r="F22" s="1"/>
  <c r="H22" s="1"/>
  <c r="I22" s="1"/>
  <c r="G21"/>
  <c r="F21" s="1"/>
  <c r="H21" s="1"/>
  <c r="I21" s="1"/>
  <c r="G20"/>
  <c r="F20" s="1"/>
  <c r="H20" s="1"/>
  <c r="I20" s="1"/>
  <c r="G19"/>
  <c r="F19" s="1"/>
  <c r="G24"/>
  <c r="F24" s="1"/>
  <c r="H24" s="1"/>
  <c r="I24" s="1"/>
  <c r="G3"/>
  <c r="G4"/>
  <c r="I4" s="1"/>
  <c r="G6"/>
  <c r="M9" l="1"/>
  <c r="K9"/>
  <c r="M5"/>
  <c r="K5"/>
  <c r="M6"/>
  <c r="K6"/>
  <c r="I6" s="1"/>
  <c r="J6" s="1"/>
  <c r="N6" s="1"/>
  <c r="M7"/>
  <c r="K7"/>
  <c r="J3"/>
  <c r="N3" s="1"/>
  <c r="G7"/>
  <c r="G5"/>
  <c r="J8"/>
  <c r="N8" s="1"/>
  <c r="G10"/>
  <c r="J4"/>
  <c r="N4" s="1"/>
  <c r="G9"/>
  <c r="I9" s="1"/>
  <c r="I7" l="1"/>
  <c r="J7" s="1"/>
  <c r="N7" s="1"/>
  <c r="I5"/>
  <c r="J5" s="1"/>
  <c r="N5" s="1"/>
  <c r="I10"/>
  <c r="J10" s="1"/>
  <c r="N10" s="1"/>
  <c r="J9"/>
  <c r="N9" s="1"/>
  <c r="L19"/>
  <c r="M19"/>
  <c r="I19"/>
  <c r="N19"/>
  <c r="K19"/>
  <c r="H19"/>
</calcChain>
</file>

<file path=xl/sharedStrings.xml><?xml version="1.0" encoding="utf-8"?>
<sst xmlns="http://schemas.openxmlformats.org/spreadsheetml/2006/main" count="59" uniqueCount="33">
  <si>
    <t>Modelo</t>
  </si>
  <si>
    <t>Precificação Relógios</t>
  </si>
  <si>
    <t>Custo</t>
  </si>
  <si>
    <t>Embalagem</t>
  </si>
  <si>
    <t>Frete</t>
  </si>
  <si>
    <t>Distribuidora</t>
  </si>
  <si>
    <t>Imposto</t>
  </si>
  <si>
    <t>Valor de VENDA</t>
  </si>
  <si>
    <t>LUCRO</t>
  </si>
  <si>
    <t>Custos TOTAIS</t>
  </si>
  <si>
    <t>XS9 ULTRA 2 MAX</t>
  </si>
  <si>
    <t>XWEAR</t>
  </si>
  <si>
    <t>GS9 MINI</t>
  </si>
  <si>
    <t>GS10 ULTRA MINI</t>
  </si>
  <si>
    <t>ROYALS CLASSIC</t>
  </si>
  <si>
    <t>Watch X MINI (MICROWEAR)</t>
  </si>
  <si>
    <t>D'QUEBRAS</t>
  </si>
  <si>
    <t>HW Ultra 2 5G</t>
  </si>
  <si>
    <t>N22 TWS</t>
  </si>
  <si>
    <t>Brinde</t>
  </si>
  <si>
    <t>,</t>
  </si>
  <si>
    <t>Precificação acessórios</t>
  </si>
  <si>
    <t>Pulseira Oceana</t>
  </si>
  <si>
    <t>Pulseira Milanesa</t>
  </si>
  <si>
    <t>Pulseira Aço 3 Elos</t>
  </si>
  <si>
    <t>Pelicula 3D Película de Vidro</t>
  </si>
  <si>
    <t>Capinha com Tela</t>
  </si>
  <si>
    <t>Carregador</t>
  </si>
  <si>
    <t>XH4 MAX</t>
  </si>
  <si>
    <t>Crédito</t>
  </si>
  <si>
    <t>Parceirando</t>
  </si>
  <si>
    <t>Afiliado</t>
  </si>
  <si>
    <t>LUCRO %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</si>
</sst>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sz val="11"/>
      <color theme="1"/>
      <name val="Franklin Gothic Demi Cond"/>
      <family val="2"/>
    </font>
    <font>
      <sz val="18"/>
      <color rgb="FFFFC000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rgb="FF4247B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FFC1"/>
        <bgColor indexed="64"/>
      </patternFill>
    </fill>
    <fill>
      <patternFill patternType="solid">
        <fgColor rgb="FFF5C3C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9F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44" fontId="0" fillId="3" borderId="1" xfId="1" applyFont="1" applyFill="1" applyBorder="1"/>
    <xf numFmtId="44" fontId="0" fillId="6" borderId="1" xfId="1" applyFont="1" applyFill="1" applyBorder="1"/>
    <xf numFmtId="44" fontId="0" fillId="6" borderId="1" xfId="0" applyNumberFormat="1" applyFill="1" applyBorder="1"/>
    <xf numFmtId="44" fontId="0" fillId="7" borderId="1" xfId="0" applyNumberFormat="1" applyFill="1" applyBorder="1"/>
    <xf numFmtId="44" fontId="0" fillId="5" borderId="1" xfId="0" applyNumberFormat="1" applyFill="1" applyBorder="1"/>
    <xf numFmtId="44" fontId="0" fillId="4" borderId="1" xfId="0" applyNumberFormat="1" applyFill="1" applyBorder="1"/>
    <xf numFmtId="0" fontId="0" fillId="0" borderId="0" xfId="0" applyAlignment="1">
      <alignment wrapText="1"/>
    </xf>
    <xf numFmtId="44" fontId="0" fillId="0" borderId="0" xfId="1" applyFont="1"/>
    <xf numFmtId="0" fontId="4" fillId="2" borderId="1" xfId="0" applyFont="1" applyFill="1" applyBorder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C6E9F6"/>
      <color rgb="FFFFFFCC"/>
      <color rgb="FFF5C3C3"/>
      <color rgb="FFE3FFC1"/>
      <color rgb="FF4247B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C3" zoomScale="130" zoomScaleNormal="130" workbookViewId="0">
      <selection activeCell="H20" sqref="H20"/>
    </sheetView>
  </sheetViews>
  <sheetFormatPr defaultRowHeight="15"/>
  <cols>
    <col min="1" max="1" width="19.85546875" bestFit="1" customWidth="1"/>
    <col min="2" max="2" width="12.5703125" bestFit="1" customWidth="1"/>
    <col min="3" max="3" width="11" bestFit="1" customWidth="1"/>
    <col min="4" max="4" width="9.85546875" bestFit="1" customWidth="1"/>
    <col min="5" max="5" width="11.28515625" bestFit="1" customWidth="1"/>
    <col min="6" max="6" width="9.85546875" bestFit="1" customWidth="1"/>
    <col min="7" max="7" width="13.5703125" bestFit="1" customWidth="1"/>
    <col min="8" max="8" width="15.28515625" bestFit="1" customWidth="1"/>
    <col min="9" max="9" width="13.7109375" bestFit="1" customWidth="1"/>
    <col min="10" max="10" width="11" bestFit="1" customWidth="1"/>
    <col min="11" max="13" width="9.85546875" bestFit="1" customWidth="1"/>
  </cols>
  <sheetData>
    <row r="1" spans="1:14" ht="25.5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</row>
    <row r="2" spans="1:14" ht="15.75">
      <c r="A2" s="1" t="s">
        <v>0</v>
      </c>
      <c r="B2" s="1" t="s">
        <v>5</v>
      </c>
      <c r="C2" s="2" t="s">
        <v>2</v>
      </c>
      <c r="D2" s="3" t="s">
        <v>4</v>
      </c>
      <c r="E2" s="3" t="s">
        <v>3</v>
      </c>
      <c r="F2" s="3" t="s">
        <v>19</v>
      </c>
      <c r="G2" s="3" t="s">
        <v>6</v>
      </c>
      <c r="H2" s="4" t="s">
        <v>7</v>
      </c>
      <c r="I2" s="5" t="s">
        <v>9</v>
      </c>
      <c r="J2" s="6" t="s">
        <v>8</v>
      </c>
      <c r="K2" t="s">
        <v>29</v>
      </c>
      <c r="L2" t="s">
        <v>30</v>
      </c>
      <c r="M2" t="s">
        <v>31</v>
      </c>
      <c r="N2" t="s">
        <v>32</v>
      </c>
    </row>
    <row r="3" spans="1:14">
      <c r="A3" s="7" t="s">
        <v>10</v>
      </c>
      <c r="B3" s="8" t="s">
        <v>11</v>
      </c>
      <c r="C3" s="9">
        <v>67</v>
      </c>
      <c r="D3" s="10">
        <v>12.99</v>
      </c>
      <c r="E3" s="10">
        <v>5</v>
      </c>
      <c r="F3" s="10"/>
      <c r="G3" s="11">
        <f>H3*4%</f>
        <v>8.3080000000000016</v>
      </c>
      <c r="H3" s="12">
        <f>C3*3.1</f>
        <v>207.70000000000002</v>
      </c>
      <c r="I3" s="13">
        <f>C3+D3+E3+G3+F3+K3+L3+M3</f>
        <v>135.91804000000002</v>
      </c>
      <c r="J3" s="14">
        <f>H3-I3</f>
        <v>71.781959999999998</v>
      </c>
      <c r="K3" s="18">
        <f>5.52%*H3</f>
        <v>11.46504</v>
      </c>
      <c r="L3" s="18">
        <f>5%*H3</f>
        <v>10.385000000000002</v>
      </c>
      <c r="M3" s="18">
        <f>10%*H3</f>
        <v>20.770000000000003</v>
      </c>
      <c r="N3">
        <f>J3/H3*100</f>
        <v>34.560404429465571</v>
      </c>
    </row>
    <row r="4" spans="1:14">
      <c r="A4" s="7" t="s">
        <v>12</v>
      </c>
      <c r="B4" s="8" t="s">
        <v>11</v>
      </c>
      <c r="C4" s="9">
        <v>80</v>
      </c>
      <c r="D4" s="10">
        <v>40</v>
      </c>
      <c r="E4" s="10">
        <v>5</v>
      </c>
      <c r="F4" s="10"/>
      <c r="G4" s="11">
        <f t="shared" ref="G4:G10" si="0">H4*4%</f>
        <v>11.200000000000001</v>
      </c>
      <c r="H4" s="12">
        <f>C4*3.5</f>
        <v>280</v>
      </c>
      <c r="I4" s="13">
        <f>C4+D4+E4+G4+F4+K4+L4+M4</f>
        <v>193.65599999999998</v>
      </c>
      <c r="J4" s="14">
        <f t="shared" ref="J4:J5" si="1">H4-I4</f>
        <v>86.344000000000023</v>
      </c>
      <c r="K4" s="18">
        <f>5.52%*H4</f>
        <v>15.456</v>
      </c>
      <c r="L4" s="18">
        <f>5%*H4</f>
        <v>14</v>
      </c>
      <c r="M4" s="18">
        <f>10%*H4</f>
        <v>28</v>
      </c>
      <c r="N4">
        <f>J4/H4*100</f>
        <v>30.837142857142862</v>
      </c>
    </row>
    <row r="5" spans="1:14">
      <c r="A5" s="7" t="s">
        <v>13</v>
      </c>
      <c r="B5" s="8" t="s">
        <v>11</v>
      </c>
      <c r="C5" s="9">
        <v>105</v>
      </c>
      <c r="D5" s="10">
        <v>40</v>
      </c>
      <c r="E5" s="10">
        <v>5</v>
      </c>
      <c r="F5" s="10"/>
      <c r="G5" s="11">
        <f t="shared" si="0"/>
        <v>12.6</v>
      </c>
      <c r="H5" s="12">
        <f t="shared" ref="H5:H6" si="2">C5*3</f>
        <v>315</v>
      </c>
      <c r="I5" s="13">
        <f>C5+D5+E5+G5+F5+K5+L5+M5</f>
        <v>227.238</v>
      </c>
      <c r="J5" s="14">
        <f t="shared" si="1"/>
        <v>87.762</v>
      </c>
      <c r="K5" s="18">
        <f>5.52%*H5</f>
        <v>17.387999999999998</v>
      </c>
      <c r="L5" s="18">
        <f>5%*H5</f>
        <v>15.75</v>
      </c>
      <c r="M5" s="18">
        <f>10%*H5</f>
        <v>31.5</v>
      </c>
      <c r="N5">
        <f>J5/H5*100</f>
        <v>27.86095238095238</v>
      </c>
    </row>
    <row r="6" spans="1:14">
      <c r="A6" s="7" t="s">
        <v>15</v>
      </c>
      <c r="B6" s="8" t="s">
        <v>16</v>
      </c>
      <c r="C6" s="9">
        <v>105</v>
      </c>
      <c r="D6" s="10">
        <v>40</v>
      </c>
      <c r="E6" s="10">
        <v>5</v>
      </c>
      <c r="F6" s="10">
        <v>10</v>
      </c>
      <c r="G6" s="11">
        <f t="shared" si="0"/>
        <v>12.6</v>
      </c>
      <c r="H6" s="12">
        <f t="shared" si="2"/>
        <v>315</v>
      </c>
      <c r="I6" s="13">
        <f>C6+D6+E6+G6+F6+K6+L6+M6</f>
        <v>237.238</v>
      </c>
      <c r="J6" s="14">
        <f>H6-I6</f>
        <v>77.762</v>
      </c>
      <c r="K6" s="18">
        <f>5.52%*H6</f>
        <v>17.387999999999998</v>
      </c>
      <c r="L6" s="18">
        <f>5%*H6</f>
        <v>15.75</v>
      </c>
      <c r="M6" s="18">
        <f>10%*H6</f>
        <v>31.5</v>
      </c>
      <c r="N6">
        <f>J6/H6*100</f>
        <v>24.686349206349206</v>
      </c>
    </row>
    <row r="7" spans="1:14">
      <c r="A7" s="7" t="s">
        <v>18</v>
      </c>
      <c r="B7" s="8" t="s">
        <v>11</v>
      </c>
      <c r="C7" s="9">
        <v>140</v>
      </c>
      <c r="D7" s="10">
        <v>40</v>
      </c>
      <c r="E7" s="10">
        <v>5</v>
      </c>
      <c r="F7" s="10"/>
      <c r="G7" s="11">
        <f>H7*4%</f>
        <v>14</v>
      </c>
      <c r="H7" s="12">
        <f>C7*2.5</f>
        <v>350</v>
      </c>
      <c r="I7" s="13">
        <f>C7+D7+E7+G7+F7+K7+L7+M7</f>
        <v>270.82</v>
      </c>
      <c r="J7" s="14">
        <f>H7-I7</f>
        <v>79.180000000000007</v>
      </c>
      <c r="K7" s="18">
        <f>5.52%*H7</f>
        <v>19.32</v>
      </c>
      <c r="L7" s="18">
        <f>5%*H7</f>
        <v>17.5</v>
      </c>
      <c r="M7" s="18">
        <f>10%*H7</f>
        <v>35</v>
      </c>
      <c r="N7">
        <f>J7/H7*100</f>
        <v>22.622857142857143</v>
      </c>
    </row>
    <row r="8" spans="1:14">
      <c r="A8" s="7" t="s">
        <v>28</v>
      </c>
      <c r="B8" s="8" t="s">
        <v>11</v>
      </c>
      <c r="C8" s="9">
        <v>155</v>
      </c>
      <c r="D8" s="10">
        <v>40</v>
      </c>
      <c r="E8" s="10">
        <v>5</v>
      </c>
      <c r="F8" s="10">
        <v>10</v>
      </c>
      <c r="G8" s="11">
        <f>H8*4%</f>
        <v>18.600000000000001</v>
      </c>
      <c r="H8" s="12">
        <f>C8*3</f>
        <v>465</v>
      </c>
      <c r="I8" s="13">
        <f>C8+D8+E8+G8+F8+K8+L8+M8</f>
        <v>324.01800000000003</v>
      </c>
      <c r="J8" s="14">
        <f>H8-I8</f>
        <v>140.98199999999997</v>
      </c>
      <c r="K8" s="18">
        <f>5.52%*H8</f>
        <v>25.667999999999999</v>
      </c>
      <c r="L8" s="18">
        <f>5%*H8</f>
        <v>23.25</v>
      </c>
      <c r="M8" s="18">
        <f>10%*H8</f>
        <v>46.5</v>
      </c>
      <c r="N8">
        <f>J8/H8*100</f>
        <v>30.318709677419349</v>
      </c>
    </row>
    <row r="9" spans="1:14">
      <c r="A9" s="7" t="s">
        <v>17</v>
      </c>
      <c r="B9" s="8" t="s">
        <v>16</v>
      </c>
      <c r="C9" s="9">
        <v>220</v>
      </c>
      <c r="D9" s="10">
        <v>40</v>
      </c>
      <c r="E9" s="10">
        <v>5</v>
      </c>
      <c r="F9" s="10"/>
      <c r="G9" s="11">
        <f t="shared" si="0"/>
        <v>22</v>
      </c>
      <c r="H9" s="12">
        <f>C9*2.5</f>
        <v>550</v>
      </c>
      <c r="I9" s="13">
        <f>C9+D9+E9+G9+F9+K9+L9+M9</f>
        <v>399.86</v>
      </c>
      <c r="J9" s="14">
        <f>H9-I9</f>
        <v>150.13999999999999</v>
      </c>
      <c r="K9" s="18">
        <f>5.52%*H9</f>
        <v>30.36</v>
      </c>
      <c r="L9" s="18">
        <f>5%*H9</f>
        <v>27.5</v>
      </c>
      <c r="M9" s="18">
        <f>10%*H9</f>
        <v>55</v>
      </c>
      <c r="N9">
        <f>J9/H9*100</f>
        <v>27.298181818181817</v>
      </c>
    </row>
    <row r="10" spans="1:14">
      <c r="A10" s="7" t="s">
        <v>14</v>
      </c>
      <c r="B10" s="8" t="s">
        <v>11</v>
      </c>
      <c r="C10" s="9">
        <v>245</v>
      </c>
      <c r="D10" s="10">
        <v>40</v>
      </c>
      <c r="E10" s="10">
        <v>5</v>
      </c>
      <c r="F10" s="10">
        <v>10</v>
      </c>
      <c r="G10" s="11">
        <f t="shared" si="0"/>
        <v>21.56</v>
      </c>
      <c r="H10" s="12">
        <f>C10*2.2</f>
        <v>539</v>
      </c>
      <c r="I10" s="13">
        <f>C10+D10+E10+G10+F10+K10+L10+M10</f>
        <v>432.16279999999995</v>
      </c>
      <c r="J10" s="14">
        <f>H10-I10</f>
        <v>106.83720000000005</v>
      </c>
      <c r="K10" s="18">
        <f>5.52%*H10</f>
        <v>29.752800000000001</v>
      </c>
      <c r="L10" s="18">
        <f>5%*H10</f>
        <v>26.950000000000003</v>
      </c>
      <c r="M10" s="18">
        <f>10%*H10</f>
        <v>53.900000000000006</v>
      </c>
      <c r="N10">
        <f>J10/H10*100</f>
        <v>19.821372912801493</v>
      </c>
    </row>
    <row r="16" spans="1:14">
      <c r="I16" t="s">
        <v>20</v>
      </c>
    </row>
    <row r="17" spans="1:14" ht="25.5">
      <c r="A17" s="17" t="s">
        <v>21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4" ht="15.75">
      <c r="A18" s="1" t="s">
        <v>0</v>
      </c>
      <c r="B18" s="1" t="s">
        <v>5</v>
      </c>
      <c r="C18" s="2" t="s">
        <v>2</v>
      </c>
      <c r="D18" s="3" t="s">
        <v>4</v>
      </c>
      <c r="E18" s="3" t="s">
        <v>3</v>
      </c>
      <c r="F18" s="3" t="s">
        <v>6</v>
      </c>
      <c r="G18" s="4" t="s">
        <v>7</v>
      </c>
      <c r="H18" s="5" t="s">
        <v>9</v>
      </c>
      <c r="I18" s="6" t="s">
        <v>8</v>
      </c>
      <c r="J18" s="6" t="s">
        <v>8</v>
      </c>
      <c r="K18" t="s">
        <v>29</v>
      </c>
      <c r="L18" t="s">
        <v>30</v>
      </c>
      <c r="M18" t="s">
        <v>31</v>
      </c>
      <c r="N18" t="s">
        <v>32</v>
      </c>
    </row>
    <row r="19" spans="1:14">
      <c r="A19" t="s">
        <v>22</v>
      </c>
      <c r="B19" t="s">
        <v>11</v>
      </c>
      <c r="C19" s="16">
        <v>5</v>
      </c>
      <c r="D19" s="16">
        <v>5</v>
      </c>
      <c r="E19" s="16"/>
      <c r="F19" s="16">
        <f>G19*4%</f>
        <v>0.6</v>
      </c>
      <c r="G19" s="16">
        <f>C19*3</f>
        <v>15</v>
      </c>
      <c r="H19" s="16">
        <f ca="1">C19+D19+F19+K19</f>
        <v>0</v>
      </c>
      <c r="I19" s="16">
        <f ca="1">G19-H19</f>
        <v>0</v>
      </c>
      <c r="J19" s="16"/>
      <c r="K19" s="18">
        <f ca="1">5.52%*H19</f>
        <v>0.58511999999999997</v>
      </c>
      <c r="L19" s="18">
        <f ca="1">5%*H19</f>
        <v>0.53</v>
      </c>
      <c r="M19" s="18">
        <f ca="1">10%*H19</f>
        <v>1.06</v>
      </c>
      <c r="N19">
        <f ca="1">I19/G19*100</f>
        <v>29.333333333333332</v>
      </c>
    </row>
    <row r="20" spans="1:14">
      <c r="A20" t="s">
        <v>23</v>
      </c>
      <c r="B20" t="s">
        <v>11</v>
      </c>
      <c r="C20" s="16">
        <v>8</v>
      </c>
      <c r="D20" s="16">
        <v>5</v>
      </c>
      <c r="E20" s="16"/>
      <c r="F20" s="16">
        <f t="shared" ref="F20:F24" si="3">G20*4%</f>
        <v>1.2</v>
      </c>
      <c r="G20" s="16">
        <f>30</f>
        <v>30</v>
      </c>
      <c r="H20" s="16">
        <f t="shared" ref="H20:H24" si="4">C20+D20+F20</f>
        <v>14.2</v>
      </c>
      <c r="I20" s="16">
        <f t="shared" ref="I20:I24" si="5">G20-H20</f>
        <v>15.8</v>
      </c>
      <c r="J20" s="16"/>
      <c r="K20" s="18">
        <f>5.52%*H20</f>
        <v>0.78383999999999998</v>
      </c>
      <c r="L20" s="18">
        <f>5%*H20</f>
        <v>0.71</v>
      </c>
      <c r="M20" s="18">
        <f>10%*H20</f>
        <v>1.42</v>
      </c>
      <c r="N20">
        <f t="shared" ref="N20:N23" si="6">I20/G20*100</f>
        <v>52.666666666666671</v>
      </c>
    </row>
    <row r="21" spans="1:14">
      <c r="A21" t="s">
        <v>24</v>
      </c>
      <c r="B21" t="s">
        <v>11</v>
      </c>
      <c r="C21" s="16">
        <v>28</v>
      </c>
      <c r="D21" s="16">
        <v>5</v>
      </c>
      <c r="E21" s="16"/>
      <c r="F21" s="16">
        <f t="shared" si="3"/>
        <v>2.3996</v>
      </c>
      <c r="G21" s="16">
        <f>59.99</f>
        <v>59.99</v>
      </c>
      <c r="H21" s="16">
        <f t="shared" si="4"/>
        <v>35.3996</v>
      </c>
      <c r="I21" s="16">
        <f t="shared" si="5"/>
        <v>24.590400000000002</v>
      </c>
      <c r="J21" s="16"/>
      <c r="K21" s="18">
        <f>5.52%*H21</f>
        <v>1.9540579199999999</v>
      </c>
      <c r="L21" s="18">
        <f>5%*H21</f>
        <v>1.7699800000000001</v>
      </c>
      <c r="M21" s="18">
        <f>10%*H21</f>
        <v>3.5399600000000002</v>
      </c>
      <c r="N21">
        <f t="shared" si="6"/>
        <v>40.990831805300886</v>
      </c>
    </row>
    <row r="22" spans="1:14">
      <c r="A22" t="s">
        <v>25</v>
      </c>
      <c r="B22" t="s">
        <v>11</v>
      </c>
      <c r="C22" s="16">
        <v>4</v>
      </c>
      <c r="D22" s="16">
        <v>5</v>
      </c>
      <c r="E22" s="16"/>
      <c r="F22" s="16">
        <f t="shared" si="3"/>
        <v>0.4</v>
      </c>
      <c r="G22" s="16">
        <f>10</f>
        <v>10</v>
      </c>
      <c r="H22" s="16">
        <f t="shared" si="4"/>
        <v>9.4</v>
      </c>
      <c r="I22" s="16">
        <f t="shared" si="5"/>
        <v>0.59999999999999964</v>
      </c>
      <c r="J22" s="16"/>
      <c r="K22" s="18">
        <f>5.52%*H22</f>
        <v>0.51888000000000001</v>
      </c>
      <c r="L22" s="18">
        <f>5%*H22</f>
        <v>0.47000000000000003</v>
      </c>
      <c r="M22" s="18">
        <f>10%*H22</f>
        <v>0.94000000000000006</v>
      </c>
      <c r="N22">
        <f t="shared" si="6"/>
        <v>5.9999999999999964</v>
      </c>
    </row>
    <row r="23" spans="1:14">
      <c r="A23" s="15" t="s">
        <v>26</v>
      </c>
      <c r="B23" t="s">
        <v>11</v>
      </c>
      <c r="C23" s="16">
        <v>3</v>
      </c>
      <c r="D23" s="16">
        <v>5</v>
      </c>
      <c r="E23" s="16"/>
      <c r="F23" s="16">
        <f t="shared" si="3"/>
        <v>0.4</v>
      </c>
      <c r="G23" s="16">
        <f>10</f>
        <v>10</v>
      </c>
      <c r="H23" s="16">
        <f t="shared" si="4"/>
        <v>8.4</v>
      </c>
      <c r="I23" s="16">
        <f t="shared" si="5"/>
        <v>1.5999999999999996</v>
      </c>
      <c r="J23" s="16"/>
      <c r="K23" s="18">
        <f>5.52%*H23</f>
        <v>0.46368000000000004</v>
      </c>
      <c r="L23" s="18">
        <f>5%*H23</f>
        <v>0.42000000000000004</v>
      </c>
      <c r="M23" s="18">
        <f>10%*H23</f>
        <v>0.84000000000000008</v>
      </c>
      <c r="N23">
        <f t="shared" si="6"/>
        <v>15.999999999999998</v>
      </c>
    </row>
    <row r="24" spans="1:14">
      <c r="A24" t="s">
        <v>27</v>
      </c>
      <c r="B24" t="s">
        <v>11</v>
      </c>
      <c r="C24" s="16">
        <v>15</v>
      </c>
      <c r="D24" s="16">
        <v>5</v>
      </c>
      <c r="E24" s="16"/>
      <c r="F24" s="16">
        <f t="shared" si="3"/>
        <v>1.2</v>
      </c>
      <c r="G24" s="16">
        <f t="shared" ref="G24" si="7">C24*2</f>
        <v>30</v>
      </c>
      <c r="H24" s="16">
        <f t="shared" si="4"/>
        <v>21.2</v>
      </c>
      <c r="I24" s="16">
        <f t="shared" si="5"/>
        <v>8.8000000000000007</v>
      </c>
      <c r="J24" s="16"/>
      <c r="K24" s="18">
        <f>5.52%*H24</f>
        <v>1.1702399999999999</v>
      </c>
      <c r="L24" s="18">
        <f>5%*H24</f>
        <v>1.06</v>
      </c>
      <c r="M24" s="18">
        <f>10%*H24</f>
        <v>2.12</v>
      </c>
      <c r="N24">
        <f>I24/G24*100</f>
        <v>29.333333333333332</v>
      </c>
    </row>
  </sheetData>
  <mergeCells count="2">
    <mergeCell ref="A1:J1"/>
    <mergeCell ref="A17:J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</dc:creator>
  <cp:lastModifiedBy>Celia</cp:lastModifiedBy>
  <dcterms:created xsi:type="dcterms:W3CDTF">2024-11-02T19:48:26Z</dcterms:created>
  <dcterms:modified xsi:type="dcterms:W3CDTF">2024-11-06T23:12:37Z</dcterms:modified>
</cp:coreProperties>
</file>