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_CODES\VISION\_FILE_TEMPLATE\DERGI\"/>
    </mc:Choice>
  </mc:AlternateContent>
  <bookViews>
    <workbookView xWindow="0" yWindow="0" windowWidth="25200" windowHeight="12570"/>
  </bookViews>
  <sheets>
    <sheet name="Budget Planner" sheetId="1" r:id="rId1"/>
  </sheets>
  <definedNames>
    <definedName name="Actual1">Housing[[#Totals],[Actual]]</definedName>
    <definedName name="Actual10">Taxes[[#Totals],[Actual]]</definedName>
    <definedName name="Actual11">Savings[[#Totals],[Actual]]</definedName>
    <definedName name="Actual12">Gifts[[#Totals],[Actual]]</definedName>
    <definedName name="Actual13">Legal[[#Totals],[Actual]]</definedName>
    <definedName name="Actual2">Transportation[[#Totals],[Actual]]</definedName>
    <definedName name="Actual3">Insurance[[#Totals],[Actual]]</definedName>
    <definedName name="Actual4">Food[[#Totals],[Actual]]</definedName>
    <definedName name="Actual5">Children[[#Totals],[Actual]]</definedName>
    <definedName name="Actual6">Pets[[#Totals],[Actual]]</definedName>
    <definedName name="Actual7">PersonalCare[[#Totals],[Actual]]</definedName>
    <definedName name="Actual8">Entertainment[[#Totals],[Actual]]</definedName>
    <definedName name="Actual9">Loans[[#Totals],[Actual]]</definedName>
    <definedName name="Projected1">Housing[[#Totals],[Projected]]</definedName>
    <definedName name="Projected10">Taxes[[#Totals],[Projected]]</definedName>
    <definedName name="Projected11">Savings[[#Totals],[Projected]]</definedName>
    <definedName name="Projected12">Gifts[[#Totals],[Projected]]</definedName>
    <definedName name="Projected13">Legal[[#Totals],[Projected]]</definedName>
    <definedName name="Projected2">Transportation[[#Totals],[Projected]]</definedName>
    <definedName name="Projected3">Insurance[[#Totals],[Projected]]</definedName>
    <definedName name="Projected4">Food[[#Totals],[Projected]]</definedName>
    <definedName name="Projected5">Children[[#Totals],[Projected]]</definedName>
    <definedName name="Projected6">Pets[[#Totals],[Projected]]</definedName>
    <definedName name="Projected7">PersonalCare[[#Totals],[Projected]]</definedName>
    <definedName name="Projected8">Entertainment[[#Totals],[Projected]]</definedName>
    <definedName name="Projected9">Loans[[#Totals],[Projected]]</definedName>
    <definedName name="totalExpenseActual">SUM(Actual1,Actual2,Actual3,Actual4,Actual5,Actual6,Actual7,Actual8,Actual9,Actual10,Actual11,Actual12,Actual13)</definedName>
    <definedName name="totalExpenseProjected">SUM(Projected1,Projected2,Projected3,Projected4,Projected5,Projected6,Projected7,Projected8,Projected9,Projected10,Projected11,Projected12,Projected13)</definedName>
  </definedNames>
  <calcPr calcId="152511" calcMode="manual"/>
</workbook>
</file>

<file path=xl/calcChain.xml><?xml version="1.0" encoding="utf-8"?>
<calcChain xmlns="http://schemas.openxmlformats.org/spreadsheetml/2006/main">
  <c r="F18" i="1" l="1"/>
  <c r="F19" i="1"/>
  <c r="F20" i="1"/>
  <c r="F21" i="1"/>
  <c r="E13" i="1"/>
  <c r="D13" i="1"/>
  <c r="D36" i="1"/>
  <c r="E36" i="1"/>
  <c r="E22" i="1"/>
  <c r="D22" i="1"/>
  <c r="E136" i="1"/>
  <c r="D136" i="1"/>
  <c r="F135" i="1"/>
  <c r="F134" i="1"/>
  <c r="F133" i="1"/>
  <c r="F132" i="1"/>
  <c r="E129" i="1"/>
  <c r="D129" i="1"/>
  <c r="F128" i="1"/>
  <c r="F127" i="1"/>
  <c r="F126" i="1"/>
  <c r="E123" i="1"/>
  <c r="D123" i="1"/>
  <c r="F122" i="1"/>
  <c r="F121" i="1"/>
  <c r="F120" i="1"/>
  <c r="F119" i="1"/>
  <c r="E116" i="1"/>
  <c r="D116" i="1"/>
  <c r="F115" i="1"/>
  <c r="F114" i="1"/>
  <c r="F113" i="1"/>
  <c r="F112" i="1"/>
  <c r="E109" i="1"/>
  <c r="D109" i="1"/>
  <c r="F108" i="1"/>
  <c r="F107" i="1"/>
  <c r="F106" i="1"/>
  <c r="F105" i="1"/>
  <c r="F104" i="1"/>
  <c r="F103" i="1"/>
  <c r="E100" i="1"/>
  <c r="D100" i="1"/>
  <c r="F99" i="1"/>
  <c r="F98" i="1"/>
  <c r="F97" i="1"/>
  <c r="F96" i="1"/>
  <c r="F95" i="1"/>
  <c r="F94" i="1"/>
  <c r="F93" i="1"/>
  <c r="F84" i="1"/>
  <c r="F85" i="1"/>
  <c r="E90" i="1"/>
  <c r="D90" i="1"/>
  <c r="F89" i="1"/>
  <c r="F88" i="1"/>
  <c r="F87" i="1"/>
  <c r="F86" i="1"/>
  <c r="F83" i="1"/>
  <c r="F76" i="1"/>
  <c r="E80" i="1"/>
  <c r="D80" i="1"/>
  <c r="F79" i="1"/>
  <c r="F78" i="1"/>
  <c r="F77" i="1"/>
  <c r="F75" i="1"/>
  <c r="F63" i="1"/>
  <c r="F64" i="1"/>
  <c r="F65" i="1"/>
  <c r="F66" i="1"/>
  <c r="F67" i="1"/>
  <c r="E72" i="1"/>
  <c r="D72" i="1"/>
  <c r="F71" i="1"/>
  <c r="F70" i="1"/>
  <c r="F69" i="1"/>
  <c r="F68" i="1"/>
  <c r="E60" i="1"/>
  <c r="D60" i="1"/>
  <c r="F59" i="1"/>
  <c r="F58" i="1"/>
  <c r="F57" i="1"/>
  <c r="F116" i="1" l="1"/>
  <c r="F123" i="1"/>
  <c r="F129" i="1"/>
  <c r="F13" i="1"/>
  <c r="F72" i="1"/>
  <c r="F100" i="1"/>
  <c r="F80" i="1"/>
  <c r="F90" i="1"/>
  <c r="F109" i="1"/>
  <c r="F60" i="1"/>
  <c r="F136" i="1"/>
  <c r="F22" i="1"/>
  <c r="E54" i="1"/>
  <c r="D54" i="1"/>
  <c r="F53" i="1"/>
  <c r="F52" i="1"/>
  <c r="F51" i="1"/>
  <c r="F50" i="1"/>
  <c r="E47" i="1"/>
  <c r="E14" i="1" s="1"/>
  <c r="D47" i="1"/>
  <c r="D14" i="1" s="1"/>
  <c r="D15" i="1" s="1"/>
  <c r="F46" i="1"/>
  <c r="F45" i="1"/>
  <c r="F44" i="1"/>
  <c r="F43" i="1"/>
  <c r="F42" i="1"/>
  <c r="F41" i="1"/>
  <c r="F40" i="1"/>
  <c r="F39" i="1"/>
  <c r="F25" i="1"/>
  <c r="F26" i="1"/>
  <c r="F27" i="1"/>
  <c r="F28" i="1"/>
  <c r="F29" i="1"/>
  <c r="F30" i="1"/>
  <c r="F31" i="1"/>
  <c r="F32" i="1"/>
  <c r="F33" i="1"/>
  <c r="F34" i="1"/>
  <c r="F35" i="1"/>
  <c r="F14" i="1" l="1"/>
  <c r="E15" i="1"/>
  <c r="F15" i="1" s="1"/>
  <c r="F47" i="1"/>
  <c r="F54" i="1"/>
  <c r="F36" i="1"/>
</calcChain>
</file>

<file path=xl/sharedStrings.xml><?xml version="1.0" encoding="utf-8"?>
<sst xmlns="http://schemas.openxmlformats.org/spreadsheetml/2006/main" count="162" uniqueCount="84">
  <si>
    <t>Projected</t>
  </si>
  <si>
    <t>Actual</t>
  </si>
  <si>
    <t>Mortgage or rent</t>
  </si>
  <si>
    <t>Second mortgage or rent</t>
  </si>
  <si>
    <t>Phone</t>
  </si>
  <si>
    <t>Electricity</t>
  </si>
  <si>
    <t>Gas</t>
  </si>
  <si>
    <t>Water and sewer</t>
  </si>
  <si>
    <t>Cable</t>
  </si>
  <si>
    <t>Waste removal</t>
  </si>
  <si>
    <t>Maintenance or repairs</t>
  </si>
  <si>
    <t>Supplies</t>
  </si>
  <si>
    <t>Other</t>
  </si>
  <si>
    <t>Variance</t>
  </si>
  <si>
    <t>Transportation</t>
  </si>
  <si>
    <t>Vehicle 1 payment</t>
  </si>
  <si>
    <t>Vehicle 2 payment</t>
  </si>
  <si>
    <t>Bus/taxi fare</t>
  </si>
  <si>
    <t>Insurance</t>
  </si>
  <si>
    <t>Licensing</t>
  </si>
  <si>
    <t>Fuel</t>
  </si>
  <si>
    <t>Maintenance</t>
  </si>
  <si>
    <t>Home</t>
  </si>
  <si>
    <t>Health</t>
  </si>
  <si>
    <t>Life</t>
  </si>
  <si>
    <t>Food</t>
  </si>
  <si>
    <t>Groceries</t>
  </si>
  <si>
    <t>Dining out</t>
  </si>
  <si>
    <t>Children</t>
  </si>
  <si>
    <t>Medical</t>
  </si>
  <si>
    <t>Clothing</t>
  </si>
  <si>
    <t>School tuition</t>
  </si>
  <si>
    <t>School supplies</t>
  </si>
  <si>
    <t>Organization dues or fees</t>
  </si>
  <si>
    <t>Lunch money</t>
  </si>
  <si>
    <t>Child care</t>
  </si>
  <si>
    <t>Toys/games</t>
  </si>
  <si>
    <t>Pets</t>
  </si>
  <si>
    <t>Grooming</t>
  </si>
  <si>
    <t>Toys</t>
  </si>
  <si>
    <t>Personal Care</t>
  </si>
  <si>
    <t>Hair/nails</t>
  </si>
  <si>
    <t>Dry cleaning</t>
  </si>
  <si>
    <t>Health club</t>
  </si>
  <si>
    <t>Entertainment</t>
  </si>
  <si>
    <t>Video/DVD</t>
  </si>
  <si>
    <t>CDs</t>
  </si>
  <si>
    <t>Movies</t>
  </si>
  <si>
    <t>Concerts</t>
  </si>
  <si>
    <t>Sporting events</t>
  </si>
  <si>
    <t>Live theater</t>
  </si>
  <si>
    <t>Loans</t>
  </si>
  <si>
    <t>Personal</t>
  </si>
  <si>
    <t>Student</t>
  </si>
  <si>
    <t>Credit card</t>
  </si>
  <si>
    <t>Taxes</t>
  </si>
  <si>
    <t>Federal</t>
  </si>
  <si>
    <t>State</t>
  </si>
  <si>
    <t>Local</t>
  </si>
  <si>
    <t>Savings or Investments</t>
  </si>
  <si>
    <t>Retirement account</t>
  </si>
  <si>
    <t>Investment account</t>
  </si>
  <si>
    <t>College</t>
  </si>
  <si>
    <t>Gifts and Donations</t>
  </si>
  <si>
    <t>Charity 1</t>
  </si>
  <si>
    <t>Charity 2</t>
  </si>
  <si>
    <t>Charity 3</t>
  </si>
  <si>
    <t>Legal</t>
  </si>
  <si>
    <t>Attorney</t>
  </si>
  <si>
    <t>Alimony</t>
  </si>
  <si>
    <t>Payments on lien or judgment</t>
  </si>
  <si>
    <t>Monthly Income</t>
  </si>
  <si>
    <t>Income 1</t>
  </si>
  <si>
    <t>Income 2</t>
  </si>
  <si>
    <t>Extra income</t>
  </si>
  <si>
    <t>Housing Expense</t>
  </si>
  <si>
    <t>Total Income</t>
  </si>
  <si>
    <t>Total Expense</t>
  </si>
  <si>
    <t>Cash Flow</t>
  </si>
  <si>
    <t>TOTAL CASH FLOW</t>
  </si>
  <si>
    <t>TOTAL INCOME</t>
  </si>
  <si>
    <t>SUBTOTAL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</si>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</sst>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 tint="0.499984740745262"/>
      <name val="Trebuchet MS"/>
      <family val="2"/>
      <scheme val="minor"/>
    </font>
    <font>
      <b/>
      <sz val="20"/>
      <color theme="1"/>
      <name val="Trebuchet MS"/>
      <family val="2"/>
      <scheme val="minor"/>
    </font>
    <font>
      <sz val="11"/>
      <color theme="1" tint="0.499984740745262"/>
      <name val="Century"/>
      <family val="1"/>
      <scheme val="major"/>
    </font>
    <font>
      <b/>
      <sz val="10"/>
      <color theme="0"/>
      <name val="Trebuchet MS"/>
      <family val="2"/>
      <scheme val="minor"/>
    </font>
    <font>
      <sz val="12"/>
      <color theme="1" tint="0.499984740745262"/>
      <name val="Century"/>
      <family val="1"/>
      <scheme val="major"/>
    </font>
    <font>
      <sz val="10"/>
      <color theme="1" tint="0.499984740745262"/>
      <name val="Century"/>
      <family val="1"/>
      <scheme val="major"/>
    </font>
    <font>
      <b/>
      <sz val="18"/>
      <color theme="1" tint="0.499984740745262"/>
      <name val="Centur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 applyAlignment="1">
      <alignment horizontal="right" indent="2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 inden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3" fontId="0" fillId="0" borderId="0" xfId="0" applyNumberFormat="1" applyFont="1" applyFill="1" applyBorder="1" applyAlignment="1">
      <alignment horizontal="right" vertical="center" indent="1"/>
    </xf>
    <xf numFmtId="0" fontId="0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 indent="1"/>
    </xf>
    <xf numFmtId="3" fontId="2" fillId="0" borderId="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3" fontId="3" fillId="2" borderId="0" xfId="0" applyNumberFormat="1" applyFont="1" applyFill="1" applyBorder="1" applyAlignment="1">
      <alignment horizontal="right" vertical="center" indent="1"/>
    </xf>
    <xf numFmtId="3" fontId="0" fillId="0" borderId="0" xfId="0" applyNumberFormat="1" applyFill="1" applyAlignment="1">
      <alignment horizontal="right" indent="2"/>
    </xf>
    <xf numFmtId="0" fontId="0" fillId="0" borderId="0" xfId="0"/>
    <xf numFmtId="0" fontId="0" fillId="0" borderId="0" xfId="0" applyAlignment="1">
      <alignment horizontal="center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97">
    <dxf>
      <numFmt numFmtId="3" formatCode="#,##0"/>
      <alignment horizontal="right" vertical="center" textRotation="0" wrapText="0" indent="1" justifyLastLine="0" shrinkToFit="0" readingOrder="0"/>
    </dxf>
    <dxf>
      <numFmt numFmtId="3" formatCode="#,##0"/>
      <alignment horizontal="right" vertical="center" textRotation="0" wrapText="0" indent="1" justifyLastLine="0" shrinkToFit="0" readingOrder="0"/>
    </dxf>
    <dxf>
      <numFmt numFmtId="3" formatCode="#,##0"/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entury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entury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entury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entury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entury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entury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entury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entury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entury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entury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entury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entury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entury"/>
        <scheme val="major"/>
      </font>
    </dxf>
    <dxf>
      <fill>
        <patternFill patternType="none">
          <bgColor auto="1"/>
        </patternFill>
      </fill>
      <border diagonalUp="0" diagonalDown="0">
        <left/>
        <right style="thick">
          <color theme="8" tint="0.59996337778862885"/>
        </right>
        <top/>
        <bottom/>
        <vertical/>
        <horizontal/>
      </border>
    </dxf>
    <dxf>
      <border diagonalUp="0" diagonalDown="0">
        <left/>
        <right style="thick">
          <color theme="8" tint="0.59996337778862885"/>
        </right>
        <top/>
        <bottom/>
        <vertical/>
        <horizontal/>
      </border>
    </dxf>
    <dxf>
      <font>
        <color theme="1" tint="0.499984740745262"/>
      </font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  <border diagonalUp="0" diagonalDown="0">
        <left/>
        <right style="thick">
          <color theme="8" tint="0.59996337778862885"/>
        </right>
        <top/>
        <bottom/>
        <vertical/>
        <horizontal/>
      </border>
    </dxf>
    <dxf>
      <font>
        <b/>
        <i val="0"/>
        <color theme="0"/>
      </font>
      <fill>
        <patternFill>
          <bgColor theme="8"/>
        </patternFill>
      </fill>
      <border>
        <top style="thin">
          <color theme="8"/>
        </top>
      </border>
    </dxf>
    <dxf>
      <font>
        <b val="0"/>
        <i val="0"/>
        <color theme="8"/>
      </font>
      <fill>
        <patternFill patternType="none">
          <fgColor indexed="64"/>
          <bgColor auto="1"/>
        </patternFill>
      </fill>
      <border>
        <bottom style="double">
          <color theme="8" tint="0.59996337778862885"/>
        </bottom>
      </border>
    </dxf>
    <dxf>
      <font>
        <color theme="1" tint="0.499984740745262"/>
      </font>
      <fill>
        <patternFill patternType="none">
          <bgColor auto="1"/>
        </patternFill>
      </fill>
      <border>
        <left style="thick">
          <color theme="8" tint="0.59996337778862885"/>
        </left>
        <right style="thick">
          <color theme="8" tint="0.59996337778862885"/>
        </right>
        <top style="thick">
          <color theme="8" tint="0.59996337778862885"/>
        </top>
        <bottom style="thick">
          <color theme="8" tint="0.59996337778862885"/>
        </bottom>
        <vertical style="dotted">
          <color theme="8" tint="0.59996337778862885"/>
        </vertical>
        <horizontal style="dotted">
          <color theme="8" tint="0.59996337778862885"/>
        </horizontal>
      </border>
    </dxf>
    <dxf>
      <fill>
        <patternFill patternType="none">
          <bgColor auto="1"/>
        </patternFill>
      </fill>
      <border diagonalUp="0" diagonalDown="0">
        <left/>
        <right style="thick">
          <color theme="7" tint="0.59996337778862885"/>
        </right>
        <top/>
        <bottom/>
        <vertical/>
        <horizontal/>
      </border>
    </dxf>
    <dxf>
      <border diagonalUp="0" diagonalDown="0">
        <left/>
        <right style="thick">
          <color theme="7" tint="0.59996337778862885"/>
        </right>
        <top/>
        <bottom/>
        <vertical/>
        <horizontal/>
      </border>
    </dxf>
    <dxf>
      <font>
        <color theme="1" tint="0.499984740745262"/>
      </font>
      <fill>
        <patternFill>
          <bgColor theme="0" tint="-4.9989318521683403E-2"/>
        </patternFill>
      </fill>
    </dxf>
    <dxf>
      <border diagonalUp="0" diagonalDown="0">
        <left/>
        <right style="thick">
          <color theme="7" tint="0.59996337778862885"/>
        </right>
        <top/>
        <bottom/>
        <vertical/>
        <horizontal/>
      </border>
    </dxf>
    <dxf>
      <font>
        <b/>
        <i val="0"/>
        <color theme="0"/>
      </font>
      <fill>
        <patternFill>
          <bgColor theme="7"/>
        </patternFill>
      </fill>
      <border>
        <top style="thin">
          <color theme="7"/>
        </top>
      </border>
    </dxf>
    <dxf>
      <font>
        <b val="0"/>
        <i val="0"/>
        <color theme="7"/>
      </font>
      <fill>
        <patternFill patternType="none">
          <fgColor indexed="64"/>
          <bgColor auto="1"/>
        </patternFill>
      </fill>
      <border>
        <bottom style="double">
          <color theme="7" tint="0.59996337778862885"/>
        </bottom>
      </border>
    </dxf>
    <dxf>
      <font>
        <color theme="1" tint="0.499984740745262"/>
      </font>
      <fill>
        <patternFill patternType="none">
          <bgColor auto="1"/>
        </patternFill>
      </fill>
      <border>
        <left style="thick">
          <color theme="7" tint="0.59996337778862885"/>
        </left>
        <right style="thick">
          <color theme="7" tint="0.59996337778862885"/>
        </right>
        <top style="thick">
          <color theme="7" tint="0.59996337778862885"/>
        </top>
        <bottom style="thick">
          <color theme="7" tint="0.59996337778862885"/>
        </bottom>
        <vertical style="dotted">
          <color theme="7" tint="0.79998168889431442"/>
        </vertical>
        <horizontal style="dotted">
          <color theme="7" tint="0.79998168889431442"/>
        </horizontal>
      </border>
    </dxf>
    <dxf>
      <fill>
        <patternFill patternType="none">
          <bgColor auto="1"/>
        </patternFill>
      </fill>
      <border diagonalUp="0" diagonalDown="0">
        <left/>
        <right style="thick">
          <color theme="5" tint="0.59996337778862885"/>
        </right>
        <top/>
        <bottom/>
        <vertical/>
        <horizontal/>
      </border>
    </dxf>
    <dxf>
      <border diagonalUp="0" diagonalDown="0">
        <left/>
        <right style="thick">
          <color theme="5" tint="0.59996337778862885"/>
        </right>
        <top/>
        <bottom/>
        <vertical/>
        <horizontal/>
      </border>
    </dxf>
    <dxf>
      <font>
        <color theme="1" tint="0.499984740745262"/>
      </font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  <border diagonalUp="0" diagonalDown="0">
        <left/>
        <right style="thick">
          <color theme="5" tint="0.59996337778862885"/>
        </right>
        <top/>
        <bottom/>
        <vertical/>
        <horizontal/>
      </border>
    </dxf>
    <dxf>
      <font>
        <b/>
        <i val="0"/>
        <color theme="0"/>
      </font>
      <fill>
        <patternFill>
          <bgColor theme="5"/>
        </patternFill>
      </fill>
      <border>
        <top style="double">
          <color theme="5"/>
        </top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>
        <bottom style="double">
          <color theme="5" tint="0.59996337778862885"/>
        </bottom>
      </border>
    </dxf>
    <dxf>
      <font>
        <color theme="1" tint="0.499984740745262"/>
      </font>
      <fill>
        <patternFill patternType="none">
          <bgColor auto="1"/>
        </patternFill>
      </fill>
      <border>
        <left style="thick">
          <color theme="5" tint="0.59996337778862885"/>
        </left>
        <right style="thick">
          <color theme="5" tint="0.59996337778862885"/>
        </right>
        <top style="thick">
          <color theme="5" tint="0.59996337778862885"/>
        </top>
        <bottom style="thick">
          <color theme="5" tint="0.59996337778862885"/>
        </bottom>
        <vertical style="dotted">
          <color theme="5" tint="0.59996337778862885"/>
        </vertical>
        <horizontal style="dotted">
          <color theme="5" tint="0.59996337778862885"/>
        </horizontal>
      </border>
    </dxf>
  </dxfs>
  <tableStyles count="3" defaultTableStyle="Monthly Expenses" defaultPivotStyle="PivotStyleLight2">
    <tableStyle name="Cash Flow" pivot="0" count="7">
      <tableStyleElement type="wholeTable" dxfId="96"/>
      <tableStyleElement type="headerRow" dxfId="95"/>
      <tableStyleElement type="totalRow" dxfId="94"/>
      <tableStyleElement type="firstColumn" dxfId="93"/>
      <tableStyleElement type="lastColumn" dxfId="92"/>
      <tableStyleElement type="firstHeaderCell" dxfId="91"/>
      <tableStyleElement type="firstTotalCell" dxfId="90"/>
    </tableStyle>
    <tableStyle name="Monthly Expenses" pivot="0" count="7">
      <tableStyleElement type="wholeTable" dxfId="89"/>
      <tableStyleElement type="headerRow" dxfId="88"/>
      <tableStyleElement type="totalRow" dxfId="87"/>
      <tableStyleElement type="firstColumn" dxfId="86"/>
      <tableStyleElement type="lastColumn" dxfId="85"/>
      <tableStyleElement type="firstHeaderCell" dxfId="84"/>
      <tableStyleElement type="firstTotalCell" dxfId="83"/>
    </tableStyle>
    <tableStyle name="Monthly Income" pivot="0" count="7">
      <tableStyleElement type="wholeTable" dxfId="82"/>
      <tableStyleElement type="headerRow" dxfId="81"/>
      <tableStyleElement type="totalRow" dxfId="80"/>
      <tableStyleElement type="firstColumn" dxfId="79"/>
      <tableStyleElement type="lastColumn" dxfId="78"/>
      <tableStyleElement type="firstHeaderCell" dxfId="77"/>
      <tableStyleElement type="firstTotalCell" dxfId="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915294250696219E-2"/>
          <c:y val="6.0731525791553061E-2"/>
          <c:w val="0.66407356423104458"/>
          <c:h val="0.81458539104668637"/>
        </c:manualLayout>
      </c:layout>
      <c:barChart>
        <c:barDir val="col"/>
        <c:grouping val="clustered"/>
        <c:varyColors val="0"/>
        <c:ser>
          <c:idx val="0"/>
          <c:order val="0"/>
          <c:tx>
            <c:v>PROJECTED</c:v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3"/>
              <c:pt idx="0">
                <c:v>TOTAL INCOME</c:v>
              </c:pt>
              <c:pt idx="1">
                <c:v> TOTAL EXPENSE</c:v>
              </c:pt>
              <c:pt idx="2">
                <c:v> TOTAL CASH FLOW</c:v>
              </c:pt>
            </c:strLit>
          </c:cat>
          <c:val>
            <c:numRef>
              <c:f>'Budget Planner'!$D$13:$D$15</c:f>
              <c:numCache>
                <c:formatCode>#,##0</c:formatCode>
                <c:ptCount val="3"/>
                <c:pt idx="0">
                  <c:v>5600</c:v>
                </c:pt>
                <c:pt idx="1">
                  <c:v>1195</c:v>
                </c:pt>
                <c:pt idx="2">
                  <c:v>4405</c:v>
                </c:pt>
              </c:numCache>
            </c:numRef>
          </c:val>
        </c:ser>
        <c:ser>
          <c:idx val="1"/>
          <c:order val="1"/>
          <c:tx>
            <c:v>ACTUAL</c:v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3"/>
              <c:pt idx="0">
                <c:v>TOTAL INCOME</c:v>
              </c:pt>
              <c:pt idx="1">
                <c:v> TOTAL EXPENSE</c:v>
              </c:pt>
              <c:pt idx="2">
                <c:v> TOTAL CASH FLOW</c:v>
              </c:pt>
            </c:strLit>
          </c:cat>
          <c:val>
            <c:numRef>
              <c:f>'Budget Planner'!$E$13:$E$15</c:f>
              <c:numCache>
                <c:formatCode>#,##0</c:formatCode>
                <c:ptCount val="3"/>
                <c:pt idx="0">
                  <c:v>4700</c:v>
                </c:pt>
                <c:pt idx="1">
                  <c:v>737</c:v>
                </c:pt>
                <c:pt idx="2">
                  <c:v>3963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9"/>
        <c:axId val="282353520"/>
        <c:axId val="282353912"/>
      </c:barChart>
      <c:catAx>
        <c:axId val="282353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700"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900" b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tr-TR"/>
          </a:p>
        </c:txPr>
        <c:crossAx val="282353912"/>
        <c:crosses val="autoZero"/>
        <c:auto val="1"/>
        <c:lblAlgn val="ctr"/>
        <c:lblOffset val="100"/>
        <c:noMultiLvlLbl val="0"/>
      </c:catAx>
      <c:valAx>
        <c:axId val="28235391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ln w="12700"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tr-TR"/>
          </a:p>
        </c:txPr>
        <c:crossAx val="28235352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761371648482559"/>
          <c:y val="0.40341557231094538"/>
          <c:w val="0.21495463521843125"/>
          <c:h val="0.19316885537810918"/>
        </c:manualLayout>
      </c:layout>
      <c:overlay val="0"/>
      <c:txPr>
        <a:bodyPr/>
        <a:lstStyle/>
        <a:p>
          <a:pPr>
            <a:defRPr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tr-T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1042935</xdr:colOff>
      <xdr:row>2</xdr:row>
      <xdr:rowOff>157162</xdr:rowOff>
    </xdr:from>
    <xdr:to>
      <xdr:col>5</xdr:col>
      <xdr:colOff>1114425</xdr:colOff>
      <xdr:row>9</xdr:row>
      <xdr:rowOff>123825</xdr:rowOff>
    </xdr:to>
    <xdr:graphicFrame macro="">
      <xdr:nvGraphicFramePr>
        <xdr:cNvPr id="2" name="Monthly Expenses" descr="Column chart comparing Projected and Actual Total Income, Total Expenses, and Total Cash Flow." title="Budget Summa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11</xdr:row>
      <xdr:rowOff>9525</xdr:rowOff>
    </xdr:from>
    <xdr:to>
      <xdr:col>1</xdr:col>
      <xdr:colOff>1933575</xdr:colOff>
      <xdr:row>13</xdr:row>
      <xdr:rowOff>238125</xdr:rowOff>
    </xdr:to>
    <xdr:grpSp>
      <xdr:nvGrpSpPr>
        <xdr:cNvPr id="35" name="Cash Flow" descr="&quot;&quot;" title="Table title: Cash Flow"/>
        <xdr:cNvGrpSpPr/>
      </xdr:nvGrpSpPr>
      <xdr:grpSpPr>
        <a:xfrm>
          <a:off x="200025" y="3676650"/>
          <a:ext cx="1914525" cy="895350"/>
          <a:chOff x="438150" y="3648075"/>
          <a:chExt cx="1914525" cy="895350"/>
        </a:xfrm>
      </xdr:grpSpPr>
      <xdr:sp macro="" textlink="">
        <xdr:nvSpPr>
          <xdr:cNvPr id="32" name="TextBox 31"/>
          <xdr:cNvSpPr txBox="1"/>
        </xdr:nvSpPr>
        <xdr:spPr>
          <a:xfrm>
            <a:off x="438150" y="3648075"/>
            <a:ext cx="1914525" cy="895350"/>
          </a:xfrm>
          <a:prstGeom prst="rect">
            <a:avLst/>
          </a:prstGeom>
          <a:noFill/>
          <a:ln w="38100" cmpd="sng">
            <a:solidFill>
              <a:schemeClr val="accent2">
                <a:lumMod val="40000"/>
                <a:lumOff val="60000"/>
              </a:schemeClr>
            </a:solidFill>
            <a:miter lim="800000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grpSp>
        <xdr:nvGrpSpPr>
          <xdr:cNvPr id="34" name="Group 33"/>
          <xdr:cNvGrpSpPr/>
        </xdr:nvGrpSpPr>
        <xdr:grpSpPr>
          <a:xfrm>
            <a:off x="495300" y="3705225"/>
            <a:ext cx="1800225" cy="781050"/>
            <a:chOff x="495300" y="3705225"/>
            <a:chExt cx="1800225" cy="781050"/>
          </a:xfrm>
        </xdr:grpSpPr>
        <xdr:sp macro="" textlink="">
          <xdr:nvSpPr>
            <xdr:cNvPr id="31" name="TextBox 30"/>
            <xdr:cNvSpPr txBox="1"/>
          </xdr:nvSpPr>
          <xdr:spPr>
            <a:xfrm>
              <a:off x="495300" y="3705225"/>
              <a:ext cx="1800225" cy="781050"/>
            </a:xfrm>
            <a:prstGeom prst="rect">
              <a:avLst/>
            </a:prstGeom>
            <a:solidFill>
              <a:schemeClr val="accent2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  <xdr:grpSp>
          <xdr:nvGrpSpPr>
            <xdr:cNvPr id="33" name="Group 32"/>
            <xdr:cNvGrpSpPr/>
          </xdr:nvGrpSpPr>
          <xdr:grpSpPr>
            <a:xfrm>
              <a:off x="695325" y="3819525"/>
              <a:ext cx="1371600" cy="542925"/>
              <a:chOff x="695325" y="3819525"/>
              <a:chExt cx="1371600" cy="542925"/>
            </a:xfrm>
          </xdr:grpSpPr>
          <xdr:sp macro="" textlink="">
            <xdr:nvSpPr>
              <xdr:cNvPr id="29" name="TextBox 28"/>
              <xdr:cNvSpPr txBox="1"/>
            </xdr:nvSpPr>
            <xdr:spPr>
              <a:xfrm>
                <a:off x="695325" y="3819525"/>
                <a:ext cx="1371600" cy="2857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b"/>
              <a:lstStyle/>
              <a:p>
                <a:pPr algn="l"/>
                <a:r>
                  <a:rPr lang="en-US" sz="2100">
                    <a:solidFill>
                      <a:schemeClr val="bg1"/>
                    </a:solidFill>
                    <a:latin typeface="+mj-lt"/>
                  </a:rPr>
                  <a:t>Cash</a:t>
                </a:r>
              </a:p>
            </xdr:txBody>
          </xdr:sp>
          <xdr:sp macro="" textlink="">
            <xdr:nvSpPr>
              <xdr:cNvPr id="30" name="TextBox 29"/>
              <xdr:cNvSpPr txBox="1"/>
            </xdr:nvSpPr>
            <xdr:spPr>
              <a:xfrm>
                <a:off x="695325" y="4076700"/>
                <a:ext cx="1371600" cy="2857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b"/>
              <a:lstStyle/>
              <a:p>
                <a:pPr algn="l"/>
                <a:r>
                  <a:rPr lang="en-US" sz="2100">
                    <a:solidFill>
                      <a:schemeClr val="bg1"/>
                    </a:solidFill>
                    <a:latin typeface="+mj-lt"/>
                  </a:rPr>
                  <a:t>Flow</a:t>
                </a:r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16</xdr:row>
      <xdr:rowOff>9525</xdr:rowOff>
    </xdr:from>
    <xdr:to>
      <xdr:col>1</xdr:col>
      <xdr:colOff>1914525</xdr:colOff>
      <xdr:row>18</xdr:row>
      <xdr:rowOff>238125</xdr:rowOff>
    </xdr:to>
    <xdr:grpSp>
      <xdr:nvGrpSpPr>
        <xdr:cNvPr id="36" name="Monthly Income" descr="&quot;&quot;" title="Table title: Monthly Income"/>
        <xdr:cNvGrpSpPr/>
      </xdr:nvGrpSpPr>
      <xdr:grpSpPr>
        <a:xfrm>
          <a:off x="180975" y="5343525"/>
          <a:ext cx="1914525" cy="895350"/>
          <a:chOff x="438150" y="3648075"/>
          <a:chExt cx="1914525" cy="895350"/>
        </a:xfrm>
      </xdr:grpSpPr>
      <xdr:sp macro="" textlink="">
        <xdr:nvSpPr>
          <xdr:cNvPr id="37" name="TextBox 36"/>
          <xdr:cNvSpPr txBox="1"/>
        </xdr:nvSpPr>
        <xdr:spPr>
          <a:xfrm>
            <a:off x="438150" y="3648075"/>
            <a:ext cx="1914525" cy="895350"/>
          </a:xfrm>
          <a:prstGeom prst="rect">
            <a:avLst/>
          </a:prstGeom>
          <a:noFill/>
          <a:ln w="38100" cmpd="sng">
            <a:solidFill>
              <a:schemeClr val="accent5">
                <a:lumMod val="40000"/>
                <a:lumOff val="60000"/>
              </a:schemeClr>
            </a:solidFill>
            <a:miter lim="800000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grpSp>
        <xdr:nvGrpSpPr>
          <xdr:cNvPr id="38" name="Group 37"/>
          <xdr:cNvGrpSpPr/>
        </xdr:nvGrpSpPr>
        <xdr:grpSpPr>
          <a:xfrm>
            <a:off x="495300" y="3705225"/>
            <a:ext cx="1800225" cy="781050"/>
            <a:chOff x="495300" y="3705225"/>
            <a:chExt cx="1800225" cy="781050"/>
          </a:xfrm>
        </xdr:grpSpPr>
        <xdr:sp macro="" textlink="">
          <xdr:nvSpPr>
            <xdr:cNvPr id="39" name="TextBox 38"/>
            <xdr:cNvSpPr txBox="1"/>
          </xdr:nvSpPr>
          <xdr:spPr>
            <a:xfrm>
              <a:off x="495300" y="3705225"/>
              <a:ext cx="1800225" cy="781050"/>
            </a:xfrm>
            <a:prstGeom prst="rect">
              <a:avLst/>
            </a:prstGeom>
            <a:solidFill>
              <a:schemeClr val="accent5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  <xdr:grpSp>
          <xdr:nvGrpSpPr>
            <xdr:cNvPr id="40" name="Group 39"/>
            <xdr:cNvGrpSpPr/>
          </xdr:nvGrpSpPr>
          <xdr:grpSpPr>
            <a:xfrm>
              <a:off x="695325" y="3819525"/>
              <a:ext cx="1371600" cy="542925"/>
              <a:chOff x="695325" y="3819525"/>
              <a:chExt cx="1371600" cy="542925"/>
            </a:xfrm>
          </xdr:grpSpPr>
          <xdr:sp macro="" textlink="">
            <xdr:nvSpPr>
              <xdr:cNvPr id="41" name="TextBox 40"/>
              <xdr:cNvSpPr txBox="1"/>
            </xdr:nvSpPr>
            <xdr:spPr>
              <a:xfrm>
                <a:off x="695325" y="3819525"/>
                <a:ext cx="1371600" cy="2857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b"/>
              <a:lstStyle/>
              <a:p>
                <a:pPr algn="l"/>
                <a:r>
                  <a:rPr lang="en-US" sz="2100">
                    <a:solidFill>
                      <a:schemeClr val="bg1"/>
                    </a:solidFill>
                    <a:latin typeface="+mj-lt"/>
                  </a:rPr>
                  <a:t>Monthly</a:t>
                </a:r>
              </a:p>
            </xdr:txBody>
          </xdr:sp>
          <xdr:sp macro="" textlink="">
            <xdr:nvSpPr>
              <xdr:cNvPr id="42" name="TextBox 41"/>
              <xdr:cNvSpPr txBox="1"/>
            </xdr:nvSpPr>
            <xdr:spPr>
              <a:xfrm>
                <a:off x="695325" y="4076700"/>
                <a:ext cx="1371600" cy="2857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b"/>
              <a:lstStyle/>
              <a:p>
                <a:pPr algn="l"/>
                <a:r>
                  <a:rPr lang="en-US" sz="2100">
                    <a:solidFill>
                      <a:schemeClr val="bg1"/>
                    </a:solidFill>
                    <a:latin typeface="+mj-lt"/>
                  </a:rPr>
                  <a:t>Income</a:t>
                </a:r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23</xdr:row>
      <xdr:rowOff>0</xdr:rowOff>
    </xdr:from>
    <xdr:to>
      <xdr:col>1</xdr:col>
      <xdr:colOff>1914525</xdr:colOff>
      <xdr:row>25</xdr:row>
      <xdr:rowOff>228600</xdr:rowOff>
    </xdr:to>
    <xdr:grpSp>
      <xdr:nvGrpSpPr>
        <xdr:cNvPr id="43" name="Monthly Expenses" title="Table title: Monthly Expenses"/>
        <xdr:cNvGrpSpPr/>
      </xdr:nvGrpSpPr>
      <xdr:grpSpPr>
        <a:xfrm>
          <a:off x="180975" y="7667625"/>
          <a:ext cx="1914525" cy="895350"/>
          <a:chOff x="438150" y="3648075"/>
          <a:chExt cx="1914525" cy="895350"/>
        </a:xfrm>
      </xdr:grpSpPr>
      <xdr:sp macro="" textlink="">
        <xdr:nvSpPr>
          <xdr:cNvPr id="44" name="TextBox 43"/>
          <xdr:cNvSpPr txBox="1"/>
        </xdr:nvSpPr>
        <xdr:spPr>
          <a:xfrm>
            <a:off x="438150" y="3648075"/>
            <a:ext cx="1914525" cy="895350"/>
          </a:xfrm>
          <a:prstGeom prst="rect">
            <a:avLst/>
          </a:prstGeom>
          <a:noFill/>
          <a:ln w="38100" cmpd="sng">
            <a:solidFill>
              <a:schemeClr val="accent4">
                <a:lumMod val="40000"/>
                <a:lumOff val="60000"/>
              </a:schemeClr>
            </a:solidFill>
            <a:miter lim="800000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grpSp>
        <xdr:nvGrpSpPr>
          <xdr:cNvPr id="45" name="Group 44"/>
          <xdr:cNvGrpSpPr/>
        </xdr:nvGrpSpPr>
        <xdr:grpSpPr>
          <a:xfrm>
            <a:off x="495300" y="3705225"/>
            <a:ext cx="1800225" cy="781050"/>
            <a:chOff x="495300" y="3705225"/>
            <a:chExt cx="1800225" cy="781050"/>
          </a:xfrm>
        </xdr:grpSpPr>
        <xdr:sp macro="" textlink="">
          <xdr:nvSpPr>
            <xdr:cNvPr id="46" name="TextBox 45"/>
            <xdr:cNvSpPr txBox="1"/>
          </xdr:nvSpPr>
          <xdr:spPr>
            <a:xfrm>
              <a:off x="495300" y="3705225"/>
              <a:ext cx="1800225" cy="781050"/>
            </a:xfrm>
            <a:prstGeom prst="rect">
              <a:avLst/>
            </a:prstGeom>
            <a:solidFill>
              <a:schemeClr val="accent4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  <xdr:grpSp>
          <xdr:nvGrpSpPr>
            <xdr:cNvPr id="47" name="Group 46"/>
            <xdr:cNvGrpSpPr/>
          </xdr:nvGrpSpPr>
          <xdr:grpSpPr>
            <a:xfrm>
              <a:off x="695325" y="3819525"/>
              <a:ext cx="1371600" cy="542925"/>
              <a:chOff x="695325" y="3819525"/>
              <a:chExt cx="1371600" cy="542925"/>
            </a:xfrm>
          </xdr:grpSpPr>
          <xdr:sp macro="" textlink="">
            <xdr:nvSpPr>
              <xdr:cNvPr id="48" name="TextBox 47"/>
              <xdr:cNvSpPr txBox="1"/>
            </xdr:nvSpPr>
            <xdr:spPr>
              <a:xfrm>
                <a:off x="695325" y="3819525"/>
                <a:ext cx="1371600" cy="2857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b"/>
              <a:lstStyle/>
              <a:p>
                <a:pPr algn="l"/>
                <a:r>
                  <a:rPr lang="en-US" sz="2100">
                    <a:solidFill>
                      <a:schemeClr val="bg1"/>
                    </a:solidFill>
                    <a:latin typeface="+mj-lt"/>
                  </a:rPr>
                  <a:t>Monthly</a:t>
                </a:r>
              </a:p>
            </xdr:txBody>
          </xdr:sp>
          <xdr:sp macro="" textlink="">
            <xdr:nvSpPr>
              <xdr:cNvPr id="49" name="TextBox 48"/>
              <xdr:cNvSpPr txBox="1"/>
            </xdr:nvSpPr>
            <xdr:spPr>
              <a:xfrm>
                <a:off x="695325" y="4076700"/>
                <a:ext cx="1371600" cy="2857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b"/>
              <a:lstStyle/>
              <a:p>
                <a:pPr algn="l"/>
                <a:r>
                  <a:rPr lang="en-US" sz="2100">
                    <a:solidFill>
                      <a:schemeClr val="bg1"/>
                    </a:solidFill>
                    <a:latin typeface="+mj-lt"/>
                  </a:rPr>
                  <a:t>Expenses</a:t>
                </a:r>
              </a:p>
            </xdr:txBody>
          </xdr:sp>
        </xdr:grpSp>
      </xdr:grpSp>
    </xdr:grpSp>
    <xdr:clientData/>
  </xdr:twoCellAnchor>
  <xdr:twoCellAnchor>
    <xdr:from>
      <xdr:col>1</xdr:col>
      <xdr:colOff>85624</xdr:colOff>
      <xdr:row>1</xdr:row>
      <xdr:rowOff>57149</xdr:rowOff>
    </xdr:from>
    <xdr:to>
      <xdr:col>2</xdr:col>
      <xdr:colOff>845112</xdr:colOff>
      <xdr:row>9</xdr:row>
      <xdr:rowOff>133349</xdr:rowOff>
    </xdr:to>
    <xdr:grpSp>
      <xdr:nvGrpSpPr>
        <xdr:cNvPr id="6" name="Sheet title" descr="Family Montly Budget Planner" title="Sheet title"/>
        <xdr:cNvGrpSpPr/>
      </xdr:nvGrpSpPr>
      <xdr:grpSpPr>
        <a:xfrm>
          <a:off x="266599" y="390524"/>
          <a:ext cx="2921663" cy="2743200"/>
          <a:chOff x="403124" y="390524"/>
          <a:chExt cx="2918488" cy="2743200"/>
        </a:xfrm>
      </xdr:grpSpPr>
      <xdr:sp macro="" textlink="">
        <xdr:nvSpPr>
          <xdr:cNvPr id="11" name="TextBox 10"/>
          <xdr:cNvSpPr txBox="1"/>
        </xdr:nvSpPr>
        <xdr:spPr>
          <a:xfrm>
            <a:off x="403124" y="390524"/>
            <a:ext cx="2918488" cy="2743200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2" name="TextBox 11" descr="&quot;&quot;" title="Text box text: Family Monthly"/>
          <xdr:cNvSpPr txBox="1"/>
        </xdr:nvSpPr>
        <xdr:spPr>
          <a:xfrm>
            <a:off x="612356" y="685800"/>
            <a:ext cx="2507629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b"/>
          <a:lstStyle/>
          <a:p>
            <a:pPr algn="l"/>
            <a:r>
              <a:rPr lang="en-US" sz="1600">
                <a:solidFill>
                  <a:schemeClr val="bg1"/>
                </a:solidFill>
              </a:rPr>
              <a:t>FAMILY</a:t>
            </a:r>
            <a:r>
              <a:rPr lang="en-US" sz="1600" baseline="0">
                <a:solidFill>
                  <a:schemeClr val="bg1"/>
                </a:solidFill>
              </a:rPr>
              <a:t> MONTHLY</a:t>
            </a:r>
            <a:endParaRPr lang="en-US" sz="1600">
              <a:solidFill>
                <a:schemeClr val="bg1"/>
              </a:solidFill>
            </a:endParaRPr>
          </a:p>
        </xdr:txBody>
      </xdr:sp>
      <xdr:grpSp>
        <xdr:nvGrpSpPr>
          <xdr:cNvPr id="3" name="Group 2"/>
          <xdr:cNvGrpSpPr/>
        </xdr:nvGrpSpPr>
        <xdr:grpSpPr>
          <a:xfrm>
            <a:off x="593334" y="1247775"/>
            <a:ext cx="2507631" cy="1085851"/>
            <a:chOff x="599684" y="1247775"/>
            <a:chExt cx="2510806" cy="1085851"/>
          </a:xfrm>
        </xdr:grpSpPr>
        <xdr:sp macro="" textlink="">
          <xdr:nvSpPr>
            <xdr:cNvPr id="16" name="TextBox 15" descr="&quot;&quot;" title="Text in text box: Budget"/>
            <xdr:cNvSpPr txBox="1"/>
          </xdr:nvSpPr>
          <xdr:spPr>
            <a:xfrm>
              <a:off x="599686" y="1247775"/>
              <a:ext cx="2510804" cy="5810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b"/>
            <a:lstStyle/>
            <a:p>
              <a:pPr algn="l"/>
              <a:r>
                <a:rPr lang="en-US" sz="4200">
                  <a:solidFill>
                    <a:schemeClr val="bg1"/>
                  </a:solidFill>
                  <a:latin typeface="+mj-lt"/>
                </a:rPr>
                <a:t>Budget</a:t>
              </a:r>
            </a:p>
          </xdr:txBody>
        </xdr:sp>
        <xdr:sp macro="" textlink="">
          <xdr:nvSpPr>
            <xdr:cNvPr id="17" name="TextBox 16" descr="&quot;&quot;" title="Text in text box: Planner"/>
            <xdr:cNvSpPr txBox="1"/>
          </xdr:nvSpPr>
          <xdr:spPr>
            <a:xfrm>
              <a:off x="599684" y="1752600"/>
              <a:ext cx="2510804" cy="5810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b"/>
            <a:lstStyle/>
            <a:p>
              <a:pPr algn="l"/>
              <a:r>
                <a:rPr lang="en-US" sz="4200">
                  <a:solidFill>
                    <a:schemeClr val="bg1"/>
                  </a:solidFill>
                  <a:latin typeface="+mj-lt"/>
                </a:rPr>
                <a:t>Planner</a:t>
              </a:r>
            </a:p>
          </xdr:txBody>
        </xdr:sp>
      </xdr:grpSp>
      <xdr:grpSp>
        <xdr:nvGrpSpPr>
          <xdr:cNvPr id="22" name="Group 21"/>
          <xdr:cNvGrpSpPr/>
        </xdr:nvGrpSpPr>
        <xdr:grpSpPr>
          <a:xfrm>
            <a:off x="612357" y="2371725"/>
            <a:ext cx="2308159" cy="95250"/>
            <a:chOff x="9363075" y="6781800"/>
            <a:chExt cx="2314575" cy="95250"/>
          </a:xfrm>
        </xdr:grpSpPr>
        <xdr:cxnSp macro="">
          <xdr:nvCxnSpPr>
            <xdr:cNvPr id="18" name="Straight Connector 17" descr="&quot;&quot;" title="Dashed border"/>
            <xdr:cNvCxnSpPr/>
          </xdr:nvCxnSpPr>
          <xdr:spPr>
            <a:xfrm>
              <a:off x="9363075" y="6781800"/>
              <a:ext cx="2314575" cy="0"/>
            </a:xfrm>
            <a:prstGeom prst="line">
              <a:avLst/>
            </a:prstGeom>
            <a:ln w="12700">
              <a:solidFill>
                <a:schemeClr val="bg1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Connector 18" descr="&quot;&quot;" title="Workbook title border"/>
            <xdr:cNvCxnSpPr/>
          </xdr:nvCxnSpPr>
          <xdr:spPr>
            <a:xfrm>
              <a:off x="9363075" y="6877050"/>
              <a:ext cx="2314575" cy="0"/>
            </a:xfrm>
            <a:prstGeom prst="line">
              <a:avLst/>
            </a:prstGeom>
            <a:ln w="79375">
              <a:solidFill>
                <a:schemeClr val="bg1"/>
              </a:solidFill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4" name="Straight Connector 13" descr="&quot;&quot;" title="Dashed border"/>
          <xdr:cNvCxnSpPr/>
        </xdr:nvCxnSpPr>
        <xdr:spPr>
          <a:xfrm>
            <a:off x="612357" y="1009650"/>
            <a:ext cx="2307906" cy="0"/>
          </a:xfrm>
          <a:prstGeom prst="line">
            <a:avLst/>
          </a:prstGeom>
          <a:ln w="12700">
            <a:solidFill>
              <a:schemeClr val="bg1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9526</xdr:colOff>
      <xdr:row>0</xdr:row>
      <xdr:rowOff>323851</xdr:rowOff>
    </xdr:from>
    <xdr:to>
      <xdr:col>6</xdr:col>
      <xdr:colOff>1</xdr:colOff>
      <xdr:row>9</xdr:row>
      <xdr:rowOff>209550</xdr:rowOff>
    </xdr:to>
    <xdr:sp macro="" textlink="">
      <xdr:nvSpPr>
        <xdr:cNvPr id="7" name="Title border" descr="&quot;&quot;" title="Title border"/>
        <xdr:cNvSpPr/>
      </xdr:nvSpPr>
      <xdr:spPr>
        <a:xfrm>
          <a:off x="190501" y="323851"/>
          <a:ext cx="8077200" cy="2886074"/>
        </a:xfrm>
        <a:prstGeom prst="rect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294856</xdr:colOff>
      <xdr:row>7</xdr:row>
      <xdr:rowOff>142875</xdr:rowOff>
    </xdr:from>
    <xdr:to>
      <xdr:col>2</xdr:col>
      <xdr:colOff>643485</xdr:colOff>
      <xdr:row>8</xdr:row>
      <xdr:rowOff>123825</xdr:rowOff>
    </xdr:to>
    <xdr:sp macro="" textlink="">
      <xdr:nvSpPr>
        <xdr:cNvPr id="21" name="Current Month" descr="Displays current budget month and year." title="Current Month"/>
        <xdr:cNvSpPr txBox="1"/>
      </xdr:nvSpPr>
      <xdr:spPr>
        <a:xfrm>
          <a:off x="612356" y="2476500"/>
          <a:ext cx="2507629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b"/>
        <a:lstStyle/>
        <a:p>
          <a:pPr algn="l"/>
          <a:r>
            <a:rPr lang="en-US" sz="1500">
              <a:solidFill>
                <a:schemeClr val="bg1"/>
              </a:solidFill>
              <a:latin typeface="+mj-lt"/>
            </a:rPr>
            <a:t>March</a:t>
          </a:r>
          <a:r>
            <a:rPr lang="en-US" sz="1500" baseline="0">
              <a:solidFill>
                <a:schemeClr val="bg1"/>
              </a:solidFill>
              <a:latin typeface="+mj-lt"/>
            </a:rPr>
            <a:t> 2011</a:t>
          </a:r>
          <a:endParaRPr lang="en-US" sz="15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Housing" displayName="Housing" ref="C24:F36" totalsRowCount="1" headerRowDxfId="75">
  <autoFilter ref="C24:F35"/>
  <tableColumns count="4">
    <tableColumn id="1" name="Housing Expense" totalsRowLabel="SUBTOTAL" totalsRowDxfId="74"/>
    <tableColumn id="2" name="Projected" totalsRowFunction="sum" totalsRowDxfId="73"/>
    <tableColumn id="3" name="Actual" totalsRowFunction="sum" totalsRowDxfId="72"/>
    <tableColumn id="4" name="Variance" totalsRowFunction="sum" totalsRowDxfId="71">
      <calculatedColumnFormula>Housing[[#This Row],[Projected]]-Housing[[#This Row],[Actual]]</calculatedColumnFormula>
    </tableColumn>
  </tableColumns>
  <tableStyleInfo name="Monthly Expenses" showFirstColumn="0" showLastColumn="1" showRowStripes="1" showColumnStripes="0"/>
  <extLst>
    <ext xmlns:x14="http://schemas.microsoft.com/office/spreadsheetml/2009/9/main" uri="{504A1905-F514-4f6f-8877-14C23A59335A}">
      <x14:table altText="Housing expenses" altTextSummary="List of housing expenses such as mortgage or rent, phone, electricity, etc. along with projected, actual, and calculated variance."/>
    </ext>
  </extLst>
</table>
</file>

<file path=xl/tables/table10.xml><?xml version="1.0" encoding="utf-8"?>
<table xmlns="http://schemas.openxmlformats.org/spreadsheetml/2006/main" id="10" name="Taxes" displayName="Taxes" ref="C111:F116" totalsRowCount="1" headerRowDxfId="30">
  <autoFilter ref="C111:F115"/>
  <tableColumns count="4">
    <tableColumn id="1" name="Taxes" totalsRowLabel="SUBTOTAL" totalsRowDxfId="29"/>
    <tableColumn id="2" name="Projected" totalsRowFunction="sum" totalsRowDxfId="28"/>
    <tableColumn id="3" name="Actual" totalsRowFunction="sum" totalsRowDxfId="27"/>
    <tableColumn id="4" name="Variance" totalsRowFunction="sum" totalsRowDxfId="26">
      <calculatedColumnFormula>Taxes[[#This Row],[Projected]]-Taxes[[#This Row],[Actual]]</calculatedColumnFormula>
    </tableColumn>
  </tableColumns>
  <tableStyleInfo name="Monthly Expenses" showFirstColumn="0" showLastColumn="1" showRowStripes="1" showColumnStripes="0"/>
  <extLst>
    <ext xmlns:x14="http://schemas.microsoft.com/office/spreadsheetml/2009/9/main" uri="{504A1905-F514-4f6f-8877-14C23A59335A}">
      <x14:table altText="Tax expenses" altTextSummary="List of tax expenses such as federal, state, local, etc. along with projected, actual, and calculated variance."/>
    </ext>
  </extLst>
</table>
</file>

<file path=xl/tables/table11.xml><?xml version="1.0" encoding="utf-8"?>
<table xmlns="http://schemas.openxmlformats.org/spreadsheetml/2006/main" id="11" name="Savings" displayName="Savings" ref="C118:F123" totalsRowCount="1" headerRowDxfId="25">
  <autoFilter ref="C118:F122"/>
  <tableColumns count="4">
    <tableColumn id="1" name="Savings or Investments" totalsRowLabel="SUBTOTAL" totalsRowDxfId="24"/>
    <tableColumn id="2" name="Projected" totalsRowFunction="sum" totalsRowDxfId="23"/>
    <tableColumn id="3" name="Actual" totalsRowFunction="sum" totalsRowDxfId="22"/>
    <tableColumn id="4" name="Variance" totalsRowFunction="sum" totalsRowDxfId="21">
      <calculatedColumnFormula>Savings[[#This Row],[Projected]]-Savings[[#This Row],[Actual]]</calculatedColumnFormula>
    </tableColumn>
  </tableColumns>
  <tableStyleInfo name="Monthly Expenses" showFirstColumn="0" showLastColumn="1" showRowStripes="1" showColumnStripes="0"/>
  <extLst>
    <ext xmlns:x14="http://schemas.microsoft.com/office/spreadsheetml/2009/9/main" uri="{504A1905-F514-4f6f-8877-14C23A59335A}">
      <x14:table altText="Savings or Investments" altTextSummary="List of savings or investments such as retirement account, investment account college, etc. along with projected, actual, and calculated variance."/>
    </ext>
  </extLst>
</table>
</file>

<file path=xl/tables/table12.xml><?xml version="1.0" encoding="utf-8"?>
<table xmlns="http://schemas.openxmlformats.org/spreadsheetml/2006/main" id="12" name="Gifts" displayName="Gifts" ref="C125:F129" totalsRowCount="1" headerRowDxfId="20">
  <autoFilter ref="C125:F128"/>
  <tableColumns count="4">
    <tableColumn id="1" name="Gifts and Donations" totalsRowLabel="SUBTOTAL" totalsRowDxfId="19"/>
    <tableColumn id="2" name="Projected" totalsRowFunction="sum" totalsRowDxfId="18"/>
    <tableColumn id="3" name="Actual" totalsRowFunction="sum" totalsRowDxfId="17"/>
    <tableColumn id="4" name="Variance" totalsRowFunction="sum" totalsRowDxfId="16">
      <calculatedColumnFormula>Gifts[[#This Row],[Projected]]-Gifts[[#This Row],[Actual]]</calculatedColumnFormula>
    </tableColumn>
  </tableColumns>
  <tableStyleInfo name="Monthly Expenses" showFirstColumn="0" showLastColumn="1" showRowStripes="1" showColumnStripes="0"/>
  <extLst>
    <ext xmlns:x14="http://schemas.microsoft.com/office/spreadsheetml/2009/9/main" uri="{504A1905-F514-4f6f-8877-14C23A59335A}">
      <x14:table altText="Gifts and Donations" altTextSummary="List of gifts and donations to charities along with projected, actual, and calculated variance. "/>
    </ext>
  </extLst>
</table>
</file>

<file path=xl/tables/table13.xml><?xml version="1.0" encoding="utf-8"?>
<table xmlns="http://schemas.openxmlformats.org/spreadsheetml/2006/main" id="13" name="Legal" displayName="Legal" ref="C131:F136" totalsRowCount="1" headerRowDxfId="15">
  <autoFilter ref="C131:F135"/>
  <tableColumns count="4">
    <tableColumn id="1" name="Legal" totalsRowLabel="SUBTOTAL" totalsRowDxfId="14"/>
    <tableColumn id="2" name="Projected" totalsRowFunction="sum" totalsRowDxfId="13"/>
    <tableColumn id="3" name="Actual" totalsRowFunction="sum" totalsRowDxfId="12"/>
    <tableColumn id="4" name="Variance" totalsRowFunction="sum" totalsRowDxfId="11">
      <calculatedColumnFormula>Legal[[#This Row],[Projected]]-Legal[[#This Row],[Actual]]</calculatedColumnFormula>
    </tableColumn>
  </tableColumns>
  <tableStyleInfo name="Monthly Expenses" showFirstColumn="0" showLastColumn="1" showRowStripes="1" showColumnStripes="0"/>
  <extLst>
    <ext xmlns:x14="http://schemas.microsoft.com/office/spreadsheetml/2009/9/main" uri="{504A1905-F514-4f6f-8877-14C23A59335A}">
      <x14:table altText="Legal expenses" altTextSummary="List of legal expenses such as attorney, alimony, etc. along with projected, actual, and calculated variance. "/>
    </ext>
  </extLst>
</table>
</file>

<file path=xl/tables/table14.xml><?xml version="1.0" encoding="utf-8"?>
<table xmlns="http://schemas.openxmlformats.org/spreadsheetml/2006/main" id="15" name="Income" displayName="Income" ref="B17:F22" totalsRowCount="1">
  <tableColumns count="5">
    <tableColumn id="5" name=" " totalsRowDxfId="10"/>
    <tableColumn id="1" name="Monthly Income" totalsRowLabel="TOTAL INCOME" totalsRowDxfId="9"/>
    <tableColumn id="2" name="Projected" totalsRowFunction="sum" totalsRowDxfId="8"/>
    <tableColumn id="3" name="Actual" totalsRowFunction="sum" totalsRowDxfId="7"/>
    <tableColumn id="4" name="Variance" totalsRowFunction="sum" totalsRowDxfId="6">
      <calculatedColumnFormula>Income[[#This Row],[Actual]]-Income[[#This Row],[Projected]]</calculatedColumnFormula>
    </tableColumn>
  </tableColumns>
  <tableStyleInfo name="Monthly Income" showFirstColumn="1" showLastColumn="1" showRowStripes="0" showColumnStripes="0"/>
  <extLst>
    <ext xmlns:x14="http://schemas.microsoft.com/office/spreadsheetml/2009/9/main" uri="{504A1905-F514-4f6f-8877-14C23A59335A}">
      <x14:table altText="Monthly Income" altTextSummary="List of monthly incomes such as income 1, income 2, extratIncome, and other, along with projected, actual, and calculated variance."/>
    </ext>
  </extLst>
</table>
</file>

<file path=xl/tables/table15.xml><?xml version="1.0" encoding="utf-8"?>
<table xmlns="http://schemas.openxmlformats.org/spreadsheetml/2006/main" id="16" name="CashFlow" displayName="CashFlow" ref="B12:F15" totalsRowDxfId="5">
  <tableColumns count="5">
    <tableColumn id="5" name="  " totalsRowDxfId="4"/>
    <tableColumn id="1" name="Cash Flow" totalsRowLabel="TOTAL CASH FLOW" totalsRowDxfId="3"/>
    <tableColumn id="2" name="Projected" totalsRowFunction="custom" totalsRowDxfId="2">
      <totalsRowFormula>D13-D14</totalsRowFormula>
    </tableColumn>
    <tableColumn id="3" name="Actual" totalsRowFunction="custom" totalsRowDxfId="1">
      <totalsRowFormula>E13-E14</totalsRowFormula>
    </tableColumn>
    <tableColumn id="4" name="Variance" totalsRowFunction="custom" totalsRowDxfId="0">
      <totalsRowFormula>CashFlow[[#Totals],[Actual]]-CashFlow[[#Totals],[Projected]]</totalsRowFormula>
    </tableColumn>
  </tableColumns>
  <tableStyleInfo name="Cash Flow" showFirstColumn="1" showLastColumn="1" showRowStripes="0" showColumnStripes="0"/>
  <extLst>
    <ext xmlns:x14="http://schemas.microsoft.com/office/spreadsheetml/2009/9/main" uri="{504A1905-F514-4f6f-8877-14C23A59335A}">
      <x14:table altText="Cash Flow" altTextSummary="Projected, actual, and calculated variance for total income and expenses."/>
    </ext>
  </extLst>
</table>
</file>

<file path=xl/tables/table2.xml><?xml version="1.0" encoding="utf-8"?>
<table xmlns="http://schemas.openxmlformats.org/spreadsheetml/2006/main" id="2" name="Transportation" displayName="Transportation" ref="C38:F47" totalsRowCount="1" headerRowDxfId="70">
  <autoFilter ref="C38:F46"/>
  <tableColumns count="4">
    <tableColumn id="1" name="Transportation" totalsRowLabel="SUBTOTAL" totalsRowDxfId="69"/>
    <tableColumn id="2" name="Projected" totalsRowFunction="sum" totalsRowDxfId="68"/>
    <tableColumn id="3" name="Actual" totalsRowFunction="sum" totalsRowDxfId="67"/>
    <tableColumn id="4" name="Variance" totalsRowFunction="sum" totalsRowDxfId="66">
      <calculatedColumnFormula>Transportation[[#This Row],[Projected]]-Transportation[[#This Row],[Actual]]</calculatedColumnFormula>
    </tableColumn>
  </tableColumns>
  <tableStyleInfo name="Monthly Expenses" showFirstColumn="0" showLastColumn="1" showRowStripes="0" showColumnStripes="0"/>
  <extLst>
    <ext xmlns:x14="http://schemas.microsoft.com/office/spreadsheetml/2009/9/main" uri="{504A1905-F514-4f6f-8877-14C23A59335A}">
      <x14:table altText="Transportation Expenses" altTextSummary="List of transportation expenses such as vehicle payments, insurance, etc. along with projected, actual, and calculated variance."/>
    </ext>
  </extLst>
</table>
</file>

<file path=xl/tables/table3.xml><?xml version="1.0" encoding="utf-8"?>
<table xmlns="http://schemas.openxmlformats.org/spreadsheetml/2006/main" id="3" name="Insurance" displayName="Insurance" ref="C49:F54" totalsRowCount="1" headerRowDxfId="65">
  <autoFilter ref="C49:F53"/>
  <tableColumns count="4">
    <tableColumn id="1" name="Insurance" totalsRowLabel="SUBTOTAL" totalsRowDxfId="64"/>
    <tableColumn id="2" name="Projected" totalsRowFunction="sum" totalsRowDxfId="63"/>
    <tableColumn id="3" name="Actual" totalsRowFunction="sum" totalsRowDxfId="62"/>
    <tableColumn id="4" name="Variance" totalsRowFunction="sum" totalsRowDxfId="61">
      <calculatedColumnFormula>Insurance[[#This Row],[Projected]]-Insurance[[#This Row],[Actual]]</calculatedColumnFormula>
    </tableColumn>
  </tableColumns>
  <tableStyleInfo name="Monthly Expenses" showFirstColumn="0" showLastColumn="1" showRowStripes="1" showColumnStripes="0"/>
  <extLst>
    <ext xmlns:x14="http://schemas.microsoft.com/office/spreadsheetml/2009/9/main" uri="{504A1905-F514-4f6f-8877-14C23A59335A}">
      <x14:table altText="Insurance expenses" altTextSummary="List of insurance expenses such as home, health, life, etc. along with projected, actual, and calculated variance."/>
    </ext>
  </extLst>
</table>
</file>

<file path=xl/tables/table4.xml><?xml version="1.0" encoding="utf-8"?>
<table xmlns="http://schemas.openxmlformats.org/spreadsheetml/2006/main" id="4" name="Food" displayName="Food" ref="C56:F60" totalsRowCount="1" headerRowDxfId="60">
  <autoFilter ref="C56:F59"/>
  <tableColumns count="4">
    <tableColumn id="1" name="Food" totalsRowLabel="SUBTOTAL" totalsRowDxfId="59"/>
    <tableColumn id="2" name="Projected" totalsRowFunction="sum" totalsRowDxfId="58"/>
    <tableColumn id="3" name="Actual" totalsRowFunction="sum" totalsRowDxfId="57"/>
    <tableColumn id="4" name="Variance" totalsRowFunction="sum" totalsRowDxfId="56">
      <calculatedColumnFormula>Food[[#This Row],[Projected]]-Food[[#This Row],[Actual]]</calculatedColumnFormula>
    </tableColumn>
  </tableColumns>
  <tableStyleInfo name="Monthly Expenses" showFirstColumn="0" showLastColumn="1" showRowStripes="1" showColumnStripes="0"/>
  <extLst>
    <ext xmlns:x14="http://schemas.microsoft.com/office/spreadsheetml/2009/9/main" uri="{504A1905-F514-4f6f-8877-14C23A59335A}">
      <x14:table altText="Food expenses" altTextSummary="List of food expenses such as groceries, dining out, etc. along with projected, actual, and calculated variance."/>
    </ext>
  </extLst>
</table>
</file>

<file path=xl/tables/table5.xml><?xml version="1.0" encoding="utf-8"?>
<table xmlns="http://schemas.openxmlformats.org/spreadsheetml/2006/main" id="5" name="Children" displayName="Children" ref="C62:F72" totalsRowCount="1" headerRowDxfId="55">
  <autoFilter ref="C62:F71"/>
  <tableColumns count="4">
    <tableColumn id="1" name="Children" totalsRowLabel="SUBTOTAL" totalsRowDxfId="54"/>
    <tableColumn id="2" name="Projected" totalsRowFunction="sum" totalsRowDxfId="53"/>
    <tableColumn id="3" name="Actual" totalsRowFunction="sum" totalsRowDxfId="52"/>
    <tableColumn id="4" name="Variance" totalsRowFunction="sum" totalsRowDxfId="51">
      <calculatedColumnFormula>Children[[#This Row],[Projected]]-Children[[#This Row],[Actual]]</calculatedColumnFormula>
    </tableColumn>
  </tableColumns>
  <tableStyleInfo name="Monthly Expenses" showFirstColumn="0" showLastColumn="1" showRowStripes="1" showColumnStripes="0"/>
  <extLst>
    <ext xmlns:x14="http://schemas.microsoft.com/office/spreadsheetml/2009/9/main" uri="{504A1905-F514-4f6f-8877-14C23A59335A}">
      <x14:table altText="Children expenses" altTextSummary="List of children expenses such as medical, clothing, school supplies, etc.  along with projected, actual, and calculated variance."/>
    </ext>
  </extLst>
</table>
</file>

<file path=xl/tables/table6.xml><?xml version="1.0" encoding="utf-8"?>
<table xmlns="http://schemas.openxmlformats.org/spreadsheetml/2006/main" id="6" name="Pets" displayName="Pets" ref="C74:F80" totalsRowCount="1" headerRowDxfId="50">
  <autoFilter ref="C74:F79"/>
  <tableColumns count="4">
    <tableColumn id="1" name="Pets" totalsRowLabel="SUBTOTAL" totalsRowDxfId="49"/>
    <tableColumn id="2" name="Projected" totalsRowFunction="sum" totalsRowDxfId="48"/>
    <tableColumn id="3" name="Actual" totalsRowFunction="sum" totalsRowDxfId="47"/>
    <tableColumn id="4" name="Variance" totalsRowFunction="sum" totalsRowDxfId="46">
      <calculatedColumnFormula>Pets[[#This Row],[Projected]]-Pets[[#This Row],[Actual]]</calculatedColumnFormula>
    </tableColumn>
  </tableColumns>
  <tableStyleInfo name="Monthly Expenses" showFirstColumn="0" showLastColumn="1" showRowStripes="1" showColumnStripes="0"/>
  <extLst>
    <ext xmlns:x14="http://schemas.microsoft.com/office/spreadsheetml/2009/9/main" uri="{504A1905-F514-4f6f-8877-14C23A59335A}">
      <x14:table altText="Pet expenses" altTextSummary="List of pet expenses such as food, medical, grooming, etc. along with projected, actual, and calculated variance."/>
    </ext>
  </extLst>
</table>
</file>

<file path=xl/tables/table7.xml><?xml version="1.0" encoding="utf-8"?>
<table xmlns="http://schemas.openxmlformats.org/spreadsheetml/2006/main" id="7" name="PersonalCare" displayName="PersonalCare" ref="C82:F90" totalsRowCount="1" headerRowDxfId="45">
  <autoFilter ref="C82:F89"/>
  <tableColumns count="4">
    <tableColumn id="1" name="Personal Care" totalsRowLabel="SUBTOTAL" totalsRowDxfId="44"/>
    <tableColumn id="2" name="Projected" totalsRowFunction="sum" totalsRowDxfId="43"/>
    <tableColumn id="3" name="Actual" totalsRowFunction="sum" totalsRowDxfId="42"/>
    <tableColumn id="4" name="Variance" totalsRowFunction="sum" totalsRowDxfId="41">
      <calculatedColumnFormula>PersonalCare[[#This Row],[Projected]]-PersonalCare[[#This Row],[Actual]]</calculatedColumnFormula>
    </tableColumn>
  </tableColumns>
  <tableStyleInfo name="Monthly Expenses" showFirstColumn="0" showLastColumn="1" showRowStripes="1" showColumnStripes="0"/>
  <extLst>
    <ext xmlns:x14="http://schemas.microsoft.com/office/spreadsheetml/2009/9/main" uri="{504A1905-F514-4f6f-8877-14C23A59335A}">
      <x14:table altText="Personal Care expenese" altTextSummary="List of personal care expenses such as medical, hair/nails, clothing, etc. along with projected, actual, and calculated variance."/>
    </ext>
  </extLst>
</table>
</file>

<file path=xl/tables/table8.xml><?xml version="1.0" encoding="utf-8"?>
<table xmlns="http://schemas.openxmlformats.org/spreadsheetml/2006/main" id="8" name="Entertainment" displayName="Entertainment" ref="C92:F100" totalsRowCount="1" headerRowDxfId="40">
  <autoFilter ref="C92:F99"/>
  <tableColumns count="4">
    <tableColumn id="1" name="Entertainment" totalsRowLabel="SUBTOTAL" totalsRowDxfId="39"/>
    <tableColumn id="2" name="Projected" totalsRowFunction="sum" totalsRowDxfId="38"/>
    <tableColumn id="3" name="Actual" totalsRowFunction="sum" totalsRowDxfId="37"/>
    <tableColumn id="4" name="Variance" totalsRowFunction="sum" totalsRowDxfId="36">
      <calculatedColumnFormula>Entertainment[[#This Row],[Projected]]-Entertainment[[#This Row],[Actual]]</calculatedColumnFormula>
    </tableColumn>
  </tableColumns>
  <tableStyleInfo name="Monthly Expenses" showFirstColumn="0" showLastColumn="1" showRowStripes="1" showColumnStripes="0"/>
  <extLst>
    <ext xmlns:x14="http://schemas.microsoft.com/office/spreadsheetml/2009/9/main" uri="{504A1905-F514-4f6f-8877-14C23A59335A}">
      <x14:table altText="Entertainment expeneses" altTextSummary="List of entertainment expenses such as CDs, movies, concerts, etc. along with projected, actual, and calculated variance."/>
    </ext>
  </extLst>
</table>
</file>

<file path=xl/tables/table9.xml><?xml version="1.0" encoding="utf-8"?>
<table xmlns="http://schemas.openxmlformats.org/spreadsheetml/2006/main" id="9" name="Loans" displayName="Loans" ref="C102:F109" totalsRowCount="1" headerRowDxfId="35">
  <autoFilter ref="C102:F108"/>
  <tableColumns count="4">
    <tableColumn id="1" name="Loans" totalsRowLabel="SUBTOTAL" totalsRowDxfId="34"/>
    <tableColumn id="2" name="Projected" totalsRowFunction="sum" totalsRowDxfId="33"/>
    <tableColumn id="3" name="Actual" totalsRowFunction="sum" totalsRowDxfId="32"/>
    <tableColumn id="4" name="Variance" totalsRowFunction="sum" totalsRowDxfId="31">
      <calculatedColumnFormula>Loans[[#This Row],[Projected]]-Loans[[#This Row],[Actual]]</calculatedColumnFormula>
    </tableColumn>
  </tableColumns>
  <tableStyleInfo name="Monthly Expenses" showFirstColumn="0" showLastColumn="1" showRowStripes="1" showColumnStripes="0"/>
  <extLst>
    <ext xmlns:x14="http://schemas.microsoft.com/office/spreadsheetml/2009/9/main" uri="{504A1905-F514-4f6f-8877-14C23A59335A}">
      <x14:table altText="Loan expenses" altTextSummary="List of loan expenses such as persona, student credit card, etc. along with projected, actual, and calculated variance."/>
    </ext>
  </extLst>
</table>
</file>

<file path=xl/theme/theme1.xml><?xml version="1.0" encoding="utf-8"?>
<a:theme xmlns:a="http://schemas.openxmlformats.org/drawingml/2006/main" name="Office Theme">
  <a:themeElements>
    <a:clrScheme name="Budget Planner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F922B"/>
      </a:accent1>
      <a:accent2>
        <a:srgbClr val="69CF8A"/>
      </a:accent2>
      <a:accent3>
        <a:srgbClr val="FFBD3B"/>
      </a:accent3>
      <a:accent4>
        <a:srgbClr val="FA5C30"/>
      </a:accent4>
      <a:accent5>
        <a:srgbClr val="63C6C9"/>
      </a:accent5>
      <a:accent6>
        <a:srgbClr val="DC5681"/>
      </a:accent6>
      <a:hlink>
        <a:srgbClr val="63C6C9"/>
      </a:hlink>
      <a:folHlink>
        <a:srgbClr val="955197"/>
      </a:folHlink>
    </a:clrScheme>
    <a:fontScheme name="Budget Planner">
      <a:majorFont>
        <a:latin typeface="Century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G137"/>
  <sheetViews>
    <sheetView showGridLines="0" tabSelected="1" zoomScaleNormal="100" workbookViewId="0">
      <selection activeCell="C12" sqref="C12"/>
    </sheetView>
  </sheetViews>
  <sheetFormatPr defaultRowHeight="26.25" customHeight="1" x14ac:dyDescent="0.3"/>
  <cols>
    <col min="1" max="1" width="2.7109375" customWidth="1"/>
    <col min="2" max="2" width="32.42578125" customWidth="1"/>
    <col min="3" max="3" width="37" style="2" customWidth="1"/>
    <col min="4" max="6" width="17.28515625" style="1" customWidth="1"/>
    <col min="7" max="7" width="2.7109375" customWidth="1"/>
  </cols>
  <sheetData>
    <row r="1" spans="2:7" ht="26.25" customHeight="1" x14ac:dyDescent="0.45">
      <c r="C1" s="3"/>
      <c r="F1" s="14"/>
      <c r="G1" t="s">
        <v>83</v>
      </c>
    </row>
    <row r="2" spans="2:7" ht="26.25" customHeight="1" x14ac:dyDescent="0.3">
      <c r="C2" s="4"/>
      <c r="G2" t="s">
        <v>83</v>
      </c>
    </row>
    <row r="6" spans="2:7" ht="26.25" customHeight="1" x14ac:dyDescent="0.3">
      <c r="G6" t="s">
        <v>83</v>
      </c>
    </row>
    <row r="9" spans="2:7" ht="26.25" customHeight="1" x14ac:dyDescent="0.3">
      <c r="G9" t="s">
        <v>83</v>
      </c>
    </row>
    <row r="12" spans="2:7" ht="26.25" customHeight="1" x14ac:dyDescent="0.3">
      <c r="B12" s="5" t="s">
        <v>82</v>
      </c>
      <c r="C12" s="9" t="s">
        <v>78</v>
      </c>
      <c r="D12" s="10" t="s">
        <v>0</v>
      </c>
      <c r="E12" s="10" t="s">
        <v>1</v>
      </c>
      <c r="F12" s="10" t="s">
        <v>13</v>
      </c>
    </row>
    <row r="13" spans="2:7" ht="26.25" customHeight="1" x14ac:dyDescent="0.3">
      <c r="B13" s="8"/>
      <c r="C13" s="6" t="s">
        <v>76</v>
      </c>
      <c r="D13" s="7">
        <f>SUM(Income[Projected])</f>
        <v>5600</v>
      </c>
      <c r="E13" s="7">
        <f>SUM(Income[Actual])</f>
        <v>4700</v>
      </c>
      <c r="F13" s="7">
        <f>SUM(Income[Variance])</f>
        <v>-900</v>
      </c>
    </row>
    <row r="14" spans="2:7" ht="26.25" customHeight="1" x14ac:dyDescent="0.3">
      <c r="B14" s="8"/>
      <c r="C14" s="6" t="s">
        <v>77</v>
      </c>
      <c r="D14" s="7">
        <f>totalExpenseProjected</f>
        <v>1195</v>
      </c>
      <c r="E14" s="7">
        <f>totalExpenseActual</f>
        <v>737</v>
      </c>
      <c r="F14" s="7">
        <f>CashFlow[[#This Row],[Projected]]-CashFlow[[#This Row],[Actual]]</f>
        <v>458</v>
      </c>
    </row>
    <row r="15" spans="2:7" ht="26.25" customHeight="1" x14ac:dyDescent="0.3">
      <c r="B15" s="8"/>
      <c r="C15" s="12" t="s">
        <v>79</v>
      </c>
      <c r="D15" s="13">
        <f>D13-D14</f>
        <v>4405</v>
      </c>
      <c r="E15" s="13">
        <f t="shared" ref="E15" si="0">E13-E14</f>
        <v>3963</v>
      </c>
      <c r="F15" s="13">
        <f>CashFlow[[#This Row],[Actual]]-CashFlow[[#This Row],[Projected]]</f>
        <v>-442</v>
      </c>
    </row>
    <row r="16" spans="2:7" ht="26.25" customHeight="1" x14ac:dyDescent="0.3">
      <c r="B16" s="15"/>
      <c r="C16" s="15"/>
      <c r="D16" s="15"/>
      <c r="E16" s="15"/>
      <c r="F16" s="15"/>
    </row>
    <row r="17" spans="2:6" ht="26.25" customHeight="1" x14ac:dyDescent="0.3">
      <c r="B17" s="5" t="s">
        <v>83</v>
      </c>
      <c r="C17" s="9" t="s">
        <v>71</v>
      </c>
      <c r="D17" s="10" t="s">
        <v>0</v>
      </c>
      <c r="E17" s="10" t="s">
        <v>1</v>
      </c>
      <c r="F17" s="10" t="s">
        <v>13</v>
      </c>
    </row>
    <row r="18" spans="2:6" ht="26.25" customHeight="1" x14ac:dyDescent="0.3">
      <c r="B18" s="8"/>
      <c r="C18" s="6" t="s">
        <v>72</v>
      </c>
      <c r="D18" s="7">
        <v>4000</v>
      </c>
      <c r="E18" s="7">
        <v>3000</v>
      </c>
      <c r="F18" s="7">
        <f>Income[[#This Row],[Actual]]-Income[[#This Row],[Projected]]</f>
        <v>-1000</v>
      </c>
    </row>
    <row r="19" spans="2:6" ht="26.25" customHeight="1" x14ac:dyDescent="0.3">
      <c r="B19" s="8"/>
      <c r="C19" s="6" t="s">
        <v>73</v>
      </c>
      <c r="D19" s="7">
        <v>1300</v>
      </c>
      <c r="E19" s="7">
        <v>1400</v>
      </c>
      <c r="F19" s="7">
        <f>Income[[#This Row],[Actual]]-Income[[#This Row],[Projected]]</f>
        <v>100</v>
      </c>
    </row>
    <row r="20" spans="2:6" ht="26.25" customHeight="1" x14ac:dyDescent="0.3">
      <c r="B20" s="8"/>
      <c r="C20" s="6" t="s">
        <v>74</v>
      </c>
      <c r="D20" s="7">
        <v>300</v>
      </c>
      <c r="E20" s="7">
        <v>300</v>
      </c>
      <c r="F20" s="7">
        <f>Income[[#This Row],[Actual]]-Income[[#This Row],[Projected]]</f>
        <v>0</v>
      </c>
    </row>
    <row r="21" spans="2:6" ht="26.25" customHeight="1" x14ac:dyDescent="0.3">
      <c r="B21" s="8"/>
      <c r="C21" s="6" t="s">
        <v>12</v>
      </c>
      <c r="D21" s="7"/>
      <c r="E21" s="7"/>
      <c r="F21" s="7">
        <f>Income[[#This Row],[Actual]]-Income[[#This Row],[Projected]]</f>
        <v>0</v>
      </c>
    </row>
    <row r="22" spans="2:6" ht="26.25" customHeight="1" x14ac:dyDescent="0.3">
      <c r="B22" s="8"/>
      <c r="C22" s="6" t="s">
        <v>80</v>
      </c>
      <c r="D22" s="7">
        <f>SUBTOTAL(109,Income[Projected])</f>
        <v>5600</v>
      </c>
      <c r="E22" s="7">
        <f>SUBTOTAL(109,Income[Actual])</f>
        <v>4700</v>
      </c>
      <c r="F22" s="7">
        <f>SUBTOTAL(109,Income[Variance])</f>
        <v>-900</v>
      </c>
    </row>
    <row r="23" spans="2:6" ht="26.25" customHeight="1" x14ac:dyDescent="0.3">
      <c r="B23" s="16"/>
      <c r="C23" s="16"/>
      <c r="D23" s="16"/>
      <c r="E23" s="16"/>
      <c r="F23" s="16"/>
    </row>
    <row r="24" spans="2:6" ht="26.25" customHeight="1" x14ac:dyDescent="0.3">
      <c r="C24" s="9" t="s">
        <v>75</v>
      </c>
      <c r="D24" s="11" t="s">
        <v>0</v>
      </c>
      <c r="E24" s="11" t="s">
        <v>1</v>
      </c>
      <c r="F24" s="11" t="s">
        <v>13</v>
      </c>
    </row>
    <row r="25" spans="2:6" ht="26.25" customHeight="1" x14ac:dyDescent="0.3">
      <c r="C25" s="6" t="s">
        <v>2</v>
      </c>
      <c r="D25" s="7">
        <v>1000</v>
      </c>
      <c r="E25" s="7">
        <v>500</v>
      </c>
      <c r="F25" s="7">
        <f>Housing[[#This Row],[Projected]]-Housing[[#This Row],[Actual]]</f>
        <v>500</v>
      </c>
    </row>
    <row r="26" spans="2:6" ht="26.25" customHeight="1" x14ac:dyDescent="0.3">
      <c r="C26" s="6" t="s">
        <v>3</v>
      </c>
      <c r="D26" s="7">
        <v>0</v>
      </c>
      <c r="E26" s="7">
        <v>0</v>
      </c>
      <c r="F26" s="7">
        <f>Housing[[#This Row],[Projected]]-Housing[[#This Row],[Actual]]</f>
        <v>0</v>
      </c>
    </row>
    <row r="27" spans="2:6" ht="26.25" customHeight="1" x14ac:dyDescent="0.3">
      <c r="C27" s="6" t="s">
        <v>4</v>
      </c>
      <c r="D27" s="7">
        <v>54</v>
      </c>
      <c r="E27" s="7">
        <v>100</v>
      </c>
      <c r="F27" s="7">
        <f>Housing[[#This Row],[Projected]]-Housing[[#This Row],[Actual]]</f>
        <v>-46</v>
      </c>
    </row>
    <row r="28" spans="2:6" ht="26.25" customHeight="1" x14ac:dyDescent="0.3">
      <c r="C28" s="6" t="s">
        <v>5</v>
      </c>
      <c r="D28" s="7">
        <v>44</v>
      </c>
      <c r="E28" s="7">
        <v>56</v>
      </c>
      <c r="F28" s="7">
        <f>Housing[[#This Row],[Projected]]-Housing[[#This Row],[Actual]]</f>
        <v>-12</v>
      </c>
    </row>
    <row r="29" spans="2:6" ht="26.25" customHeight="1" x14ac:dyDescent="0.3">
      <c r="C29" s="6" t="s">
        <v>6</v>
      </c>
      <c r="D29" s="7">
        <v>22</v>
      </c>
      <c r="E29" s="7">
        <v>28</v>
      </c>
      <c r="F29" s="7">
        <f>Housing[[#This Row],[Projected]]-Housing[[#This Row],[Actual]]</f>
        <v>-6</v>
      </c>
    </row>
    <row r="30" spans="2:6" ht="26.25" customHeight="1" x14ac:dyDescent="0.3">
      <c r="C30" s="6" t="s">
        <v>7</v>
      </c>
      <c r="D30" s="7">
        <v>8</v>
      </c>
      <c r="E30" s="7">
        <v>8</v>
      </c>
      <c r="F30" s="7">
        <f>Housing[[#This Row],[Projected]]-Housing[[#This Row],[Actual]]</f>
        <v>0</v>
      </c>
    </row>
    <row r="31" spans="2:6" ht="26.25" customHeight="1" x14ac:dyDescent="0.3">
      <c r="C31" s="6" t="s">
        <v>8</v>
      </c>
      <c r="D31" s="7">
        <v>34</v>
      </c>
      <c r="E31" s="7">
        <v>34</v>
      </c>
      <c r="F31" s="7">
        <f>Housing[[#This Row],[Projected]]-Housing[[#This Row],[Actual]]</f>
        <v>0</v>
      </c>
    </row>
    <row r="32" spans="2:6" ht="26.25" customHeight="1" x14ac:dyDescent="0.3">
      <c r="C32" s="6" t="s">
        <v>9</v>
      </c>
      <c r="D32" s="7">
        <v>10</v>
      </c>
      <c r="E32" s="7">
        <v>10</v>
      </c>
      <c r="F32" s="7">
        <f>Housing[[#This Row],[Projected]]-Housing[[#This Row],[Actual]]</f>
        <v>0</v>
      </c>
    </row>
    <row r="33" spans="3:6" ht="26.25" customHeight="1" x14ac:dyDescent="0.3">
      <c r="C33" s="6" t="s">
        <v>10</v>
      </c>
      <c r="D33" s="7">
        <v>23</v>
      </c>
      <c r="E33" s="7">
        <v>0</v>
      </c>
      <c r="F33" s="7">
        <f>Housing[[#This Row],[Projected]]-Housing[[#This Row],[Actual]]</f>
        <v>23</v>
      </c>
    </row>
    <row r="34" spans="3:6" ht="26.25" customHeight="1" x14ac:dyDescent="0.3">
      <c r="C34" s="6" t="s">
        <v>11</v>
      </c>
      <c r="D34" s="7">
        <v>0</v>
      </c>
      <c r="E34" s="7">
        <v>0</v>
      </c>
      <c r="F34" s="7">
        <f>Housing[[#This Row],[Projected]]-Housing[[#This Row],[Actual]]</f>
        <v>0</v>
      </c>
    </row>
    <row r="35" spans="3:6" ht="26.25" customHeight="1" x14ac:dyDescent="0.3">
      <c r="C35" s="6" t="s">
        <v>12</v>
      </c>
      <c r="D35" s="7">
        <v>0</v>
      </c>
      <c r="E35" s="7">
        <v>0</v>
      </c>
      <c r="F35" s="7">
        <f>Housing[[#This Row],[Projected]]-Housing[[#This Row],[Actual]]</f>
        <v>0</v>
      </c>
    </row>
    <row r="36" spans="3:6" ht="26.25" customHeight="1" x14ac:dyDescent="0.3">
      <c r="C36" s="6" t="s">
        <v>81</v>
      </c>
      <c r="D36" s="7">
        <f>SUBTOTAL(109,Housing[Projected])</f>
        <v>1195</v>
      </c>
      <c r="E36" s="7">
        <f>SUBTOTAL(109,Housing[Actual])</f>
        <v>736</v>
      </c>
      <c r="F36" s="7">
        <f>SUBTOTAL(109,Housing[Variance])</f>
        <v>459</v>
      </c>
    </row>
    <row r="37" spans="3:6" ht="26.25" customHeight="1" x14ac:dyDescent="0.3">
      <c r="C37" s="16"/>
      <c r="D37" s="16"/>
      <c r="E37" s="16"/>
      <c r="F37" s="16"/>
    </row>
    <row r="38" spans="3:6" ht="26.25" customHeight="1" x14ac:dyDescent="0.3">
      <c r="C38" s="9" t="s">
        <v>14</v>
      </c>
      <c r="D38" s="11" t="s">
        <v>0</v>
      </c>
      <c r="E38" s="11" t="s">
        <v>1</v>
      </c>
      <c r="F38" s="11" t="s">
        <v>13</v>
      </c>
    </row>
    <row r="39" spans="3:6" ht="26.25" customHeight="1" x14ac:dyDescent="0.3">
      <c r="C39" s="6" t="s">
        <v>15</v>
      </c>
      <c r="D39" s="7"/>
      <c r="E39" s="7">
        <v>1</v>
      </c>
      <c r="F39" s="7">
        <f>Transportation[[#This Row],[Projected]]-Transportation[[#This Row],[Actual]]</f>
        <v>-1</v>
      </c>
    </row>
    <row r="40" spans="3:6" ht="26.25" customHeight="1" x14ac:dyDescent="0.3">
      <c r="C40" s="6" t="s">
        <v>16</v>
      </c>
      <c r="D40" s="7"/>
      <c r="E40" s="7"/>
      <c r="F40" s="7">
        <f>Transportation[[#This Row],[Projected]]-Transportation[[#This Row],[Actual]]</f>
        <v>0</v>
      </c>
    </row>
    <row r="41" spans="3:6" ht="26.25" customHeight="1" x14ac:dyDescent="0.3">
      <c r="C41" s="6" t="s">
        <v>17</v>
      </c>
      <c r="D41" s="7"/>
      <c r="E41" s="7"/>
      <c r="F41" s="7">
        <f>Transportation[[#This Row],[Projected]]-Transportation[[#This Row],[Actual]]</f>
        <v>0</v>
      </c>
    </row>
    <row r="42" spans="3:6" ht="26.25" customHeight="1" x14ac:dyDescent="0.3">
      <c r="C42" s="6" t="s">
        <v>18</v>
      </c>
      <c r="D42" s="7"/>
      <c r="E42" s="7"/>
      <c r="F42" s="7">
        <f>Transportation[[#This Row],[Projected]]-Transportation[[#This Row],[Actual]]</f>
        <v>0</v>
      </c>
    </row>
    <row r="43" spans="3:6" ht="26.25" customHeight="1" x14ac:dyDescent="0.3">
      <c r="C43" s="6" t="s">
        <v>19</v>
      </c>
      <c r="D43" s="7"/>
      <c r="E43" s="7"/>
      <c r="F43" s="7">
        <f>Transportation[[#This Row],[Projected]]-Transportation[[#This Row],[Actual]]</f>
        <v>0</v>
      </c>
    </row>
    <row r="44" spans="3:6" ht="26.25" customHeight="1" x14ac:dyDescent="0.3">
      <c r="C44" s="6" t="s">
        <v>20</v>
      </c>
      <c r="D44" s="7"/>
      <c r="E44" s="7"/>
      <c r="F44" s="7">
        <f>Transportation[[#This Row],[Projected]]-Transportation[[#This Row],[Actual]]</f>
        <v>0</v>
      </c>
    </row>
    <row r="45" spans="3:6" ht="26.25" customHeight="1" x14ac:dyDescent="0.3">
      <c r="C45" s="6" t="s">
        <v>21</v>
      </c>
      <c r="D45" s="7"/>
      <c r="E45" s="7"/>
      <c r="F45" s="7">
        <f>Transportation[[#This Row],[Projected]]-Transportation[[#This Row],[Actual]]</f>
        <v>0</v>
      </c>
    </row>
    <row r="46" spans="3:6" ht="26.25" customHeight="1" x14ac:dyDescent="0.3">
      <c r="C46" s="6" t="s">
        <v>12</v>
      </c>
      <c r="D46" s="7"/>
      <c r="E46" s="7"/>
      <c r="F46" s="7">
        <f>Transportation[[#This Row],[Projected]]-Transportation[[#This Row],[Actual]]</f>
        <v>0</v>
      </c>
    </row>
    <row r="47" spans="3:6" ht="26.25" customHeight="1" x14ac:dyDescent="0.3">
      <c r="C47" s="6" t="s">
        <v>81</v>
      </c>
      <c r="D47" s="7">
        <f>SUBTOTAL(109,Transportation[Projected])</f>
        <v>0</v>
      </c>
      <c r="E47" s="7">
        <f>SUBTOTAL(109,Transportation[Actual])</f>
        <v>1</v>
      </c>
      <c r="F47" s="7">
        <f>SUBTOTAL(109,Transportation[Variance])</f>
        <v>-1</v>
      </c>
    </row>
    <row r="48" spans="3:6" ht="26.25" customHeight="1" x14ac:dyDescent="0.3">
      <c r="C48" s="16"/>
      <c r="D48" s="16"/>
      <c r="E48" s="16"/>
      <c r="F48" s="16"/>
    </row>
    <row r="49" spans="3:6" ht="26.25" customHeight="1" x14ac:dyDescent="0.3">
      <c r="C49" s="9" t="s">
        <v>18</v>
      </c>
      <c r="D49" s="11" t="s">
        <v>0</v>
      </c>
      <c r="E49" s="11" t="s">
        <v>1</v>
      </c>
      <c r="F49" s="11" t="s">
        <v>13</v>
      </c>
    </row>
    <row r="50" spans="3:6" ht="26.25" customHeight="1" x14ac:dyDescent="0.3">
      <c r="C50" s="6" t="s">
        <v>22</v>
      </c>
      <c r="D50" s="7"/>
      <c r="E50" s="7"/>
      <c r="F50" s="7">
        <f>Insurance[[#This Row],[Projected]]-Insurance[[#This Row],[Actual]]</f>
        <v>0</v>
      </c>
    </row>
    <row r="51" spans="3:6" ht="26.25" customHeight="1" x14ac:dyDescent="0.3">
      <c r="C51" s="6" t="s">
        <v>23</v>
      </c>
      <c r="D51" s="7"/>
      <c r="E51" s="7"/>
      <c r="F51" s="7">
        <f>Insurance[[#This Row],[Projected]]-Insurance[[#This Row],[Actual]]</f>
        <v>0</v>
      </c>
    </row>
    <row r="52" spans="3:6" ht="26.25" customHeight="1" x14ac:dyDescent="0.3">
      <c r="C52" s="6" t="s">
        <v>24</v>
      </c>
      <c r="D52" s="7"/>
      <c r="E52" s="7"/>
      <c r="F52" s="7">
        <f>Insurance[[#This Row],[Projected]]-Insurance[[#This Row],[Actual]]</f>
        <v>0</v>
      </c>
    </row>
    <row r="53" spans="3:6" ht="26.25" customHeight="1" x14ac:dyDescent="0.3">
      <c r="C53" s="6" t="s">
        <v>12</v>
      </c>
      <c r="D53" s="7"/>
      <c r="E53" s="7"/>
      <c r="F53" s="7">
        <f>Insurance[[#This Row],[Projected]]-Insurance[[#This Row],[Actual]]</f>
        <v>0</v>
      </c>
    </row>
    <row r="54" spans="3:6" ht="26.25" customHeight="1" x14ac:dyDescent="0.3">
      <c r="C54" s="6" t="s">
        <v>81</v>
      </c>
      <c r="D54" s="7">
        <f>SUBTOTAL(109,Insurance[Projected])</f>
        <v>0</v>
      </c>
      <c r="E54" s="7">
        <f>SUBTOTAL(109,Insurance[Actual])</f>
        <v>0</v>
      </c>
      <c r="F54" s="7">
        <f>SUBTOTAL(109,Insurance[Variance])</f>
        <v>0</v>
      </c>
    </row>
    <row r="55" spans="3:6" ht="26.25" customHeight="1" x14ac:dyDescent="0.3">
      <c r="C55" s="16"/>
      <c r="D55" s="16"/>
      <c r="E55" s="16"/>
      <c r="F55" s="16"/>
    </row>
    <row r="56" spans="3:6" ht="26.25" customHeight="1" x14ac:dyDescent="0.3">
      <c r="C56" s="9" t="s">
        <v>25</v>
      </c>
      <c r="D56" s="11" t="s">
        <v>0</v>
      </c>
      <c r="E56" s="11" t="s">
        <v>1</v>
      </c>
      <c r="F56" s="11" t="s">
        <v>13</v>
      </c>
    </row>
    <row r="57" spans="3:6" ht="26.25" customHeight="1" x14ac:dyDescent="0.3">
      <c r="C57" s="6" t="s">
        <v>26</v>
      </c>
      <c r="D57" s="7"/>
      <c r="E57" s="7"/>
      <c r="F57" s="7">
        <f>Food[[#This Row],[Projected]]-Food[[#This Row],[Actual]]</f>
        <v>0</v>
      </c>
    </row>
    <row r="58" spans="3:6" ht="26.25" customHeight="1" x14ac:dyDescent="0.3">
      <c r="C58" s="6" t="s">
        <v>27</v>
      </c>
      <c r="D58" s="7"/>
      <c r="E58" s="7"/>
      <c r="F58" s="7">
        <f>Food[[#This Row],[Projected]]-Food[[#This Row],[Actual]]</f>
        <v>0</v>
      </c>
    </row>
    <row r="59" spans="3:6" ht="26.25" customHeight="1" x14ac:dyDescent="0.3">
      <c r="C59" s="6" t="s">
        <v>12</v>
      </c>
      <c r="D59" s="7"/>
      <c r="E59" s="7"/>
      <c r="F59" s="7">
        <f>Food[[#This Row],[Projected]]-Food[[#This Row],[Actual]]</f>
        <v>0</v>
      </c>
    </row>
    <row r="60" spans="3:6" ht="26.25" customHeight="1" x14ac:dyDescent="0.3">
      <c r="C60" s="6" t="s">
        <v>81</v>
      </c>
      <c r="D60" s="7">
        <f>SUBTOTAL(109,Food[Projected])</f>
        <v>0</v>
      </c>
      <c r="E60" s="7">
        <f>SUBTOTAL(109,Food[Actual])</f>
        <v>0</v>
      </c>
      <c r="F60" s="7">
        <f>SUBTOTAL(109,Food[Variance])</f>
        <v>0</v>
      </c>
    </row>
    <row r="61" spans="3:6" ht="26.25" customHeight="1" x14ac:dyDescent="0.3">
      <c r="C61" s="16"/>
      <c r="D61" s="16"/>
      <c r="E61" s="16"/>
      <c r="F61" s="16"/>
    </row>
    <row r="62" spans="3:6" ht="26.25" customHeight="1" x14ac:dyDescent="0.3">
      <c r="C62" s="9" t="s">
        <v>28</v>
      </c>
      <c r="D62" s="11" t="s">
        <v>0</v>
      </c>
      <c r="E62" s="11" t="s">
        <v>1</v>
      </c>
      <c r="F62" s="11" t="s">
        <v>13</v>
      </c>
    </row>
    <row r="63" spans="3:6" ht="26.25" customHeight="1" x14ac:dyDescent="0.3">
      <c r="C63" s="6" t="s">
        <v>29</v>
      </c>
      <c r="D63" s="7"/>
      <c r="E63" s="7"/>
      <c r="F63" s="7">
        <f>Children[[#This Row],[Projected]]-Children[[#This Row],[Actual]]</f>
        <v>0</v>
      </c>
    </row>
    <row r="64" spans="3:6" ht="26.25" customHeight="1" x14ac:dyDescent="0.3">
      <c r="C64" s="6" t="s">
        <v>30</v>
      </c>
      <c r="D64" s="7"/>
      <c r="E64" s="7"/>
      <c r="F64" s="7">
        <f>Children[[#This Row],[Projected]]-Children[[#This Row],[Actual]]</f>
        <v>0</v>
      </c>
    </row>
    <row r="65" spans="3:6" ht="26.25" customHeight="1" x14ac:dyDescent="0.3">
      <c r="C65" s="6" t="s">
        <v>31</v>
      </c>
      <c r="D65" s="7"/>
      <c r="E65" s="7"/>
      <c r="F65" s="7">
        <f>Children[[#This Row],[Projected]]-Children[[#This Row],[Actual]]</f>
        <v>0</v>
      </c>
    </row>
    <row r="66" spans="3:6" ht="26.25" customHeight="1" x14ac:dyDescent="0.3">
      <c r="C66" s="6" t="s">
        <v>32</v>
      </c>
      <c r="D66" s="7"/>
      <c r="E66" s="7"/>
      <c r="F66" s="7">
        <f>Children[[#This Row],[Projected]]-Children[[#This Row],[Actual]]</f>
        <v>0</v>
      </c>
    </row>
    <row r="67" spans="3:6" ht="26.25" customHeight="1" x14ac:dyDescent="0.3">
      <c r="C67" s="6" t="s">
        <v>33</v>
      </c>
      <c r="D67" s="7"/>
      <c r="E67" s="7"/>
      <c r="F67" s="7">
        <f>Children[[#This Row],[Projected]]-Children[[#This Row],[Actual]]</f>
        <v>0</v>
      </c>
    </row>
    <row r="68" spans="3:6" ht="26.25" customHeight="1" x14ac:dyDescent="0.3">
      <c r="C68" s="6" t="s">
        <v>34</v>
      </c>
      <c r="D68" s="7"/>
      <c r="E68" s="7"/>
      <c r="F68" s="7">
        <f>Children[[#This Row],[Projected]]-Children[[#This Row],[Actual]]</f>
        <v>0</v>
      </c>
    </row>
    <row r="69" spans="3:6" ht="26.25" customHeight="1" x14ac:dyDescent="0.3">
      <c r="C69" s="6" t="s">
        <v>35</v>
      </c>
      <c r="D69" s="7"/>
      <c r="E69" s="7"/>
      <c r="F69" s="7">
        <f>Children[[#This Row],[Projected]]-Children[[#This Row],[Actual]]</f>
        <v>0</v>
      </c>
    </row>
    <row r="70" spans="3:6" ht="26.25" customHeight="1" x14ac:dyDescent="0.3">
      <c r="C70" s="6" t="s">
        <v>36</v>
      </c>
      <c r="D70" s="7"/>
      <c r="E70" s="7"/>
      <c r="F70" s="7">
        <f>Children[[#This Row],[Projected]]-Children[[#This Row],[Actual]]</f>
        <v>0</v>
      </c>
    </row>
    <row r="71" spans="3:6" ht="26.25" customHeight="1" x14ac:dyDescent="0.3">
      <c r="C71" s="6" t="s">
        <v>12</v>
      </c>
      <c r="D71" s="7"/>
      <c r="E71" s="7"/>
      <c r="F71" s="7">
        <f>Children[[#This Row],[Projected]]-Children[[#This Row],[Actual]]</f>
        <v>0</v>
      </c>
    </row>
    <row r="72" spans="3:6" ht="26.25" customHeight="1" x14ac:dyDescent="0.3">
      <c r="C72" s="6" t="s">
        <v>81</v>
      </c>
      <c r="D72" s="7">
        <f>SUBTOTAL(109,Children[Projected])</f>
        <v>0</v>
      </c>
      <c r="E72" s="7">
        <f>SUBTOTAL(109,Children[Actual])</f>
        <v>0</v>
      </c>
      <c r="F72" s="7">
        <f>SUBTOTAL(109,Children[Variance])</f>
        <v>0</v>
      </c>
    </row>
    <row r="73" spans="3:6" ht="26.25" customHeight="1" x14ac:dyDescent="0.3">
      <c r="C73" s="16"/>
      <c r="D73" s="16"/>
      <c r="E73" s="16"/>
      <c r="F73" s="16"/>
    </row>
    <row r="74" spans="3:6" ht="26.25" customHeight="1" x14ac:dyDescent="0.3">
      <c r="C74" s="9" t="s">
        <v>37</v>
      </c>
      <c r="D74" s="11" t="s">
        <v>0</v>
      </c>
      <c r="E74" s="11" t="s">
        <v>1</v>
      </c>
      <c r="F74" s="11" t="s">
        <v>13</v>
      </c>
    </row>
    <row r="75" spans="3:6" ht="26.25" customHeight="1" x14ac:dyDescent="0.3">
      <c r="C75" s="6" t="s">
        <v>25</v>
      </c>
      <c r="D75" s="7"/>
      <c r="E75" s="7"/>
      <c r="F75" s="7">
        <f>Pets[[#This Row],[Projected]]-Pets[[#This Row],[Actual]]</f>
        <v>0</v>
      </c>
    </row>
    <row r="76" spans="3:6" ht="26.25" customHeight="1" x14ac:dyDescent="0.3">
      <c r="C76" s="6" t="s">
        <v>29</v>
      </c>
      <c r="D76" s="7"/>
      <c r="E76" s="7"/>
      <c r="F76" s="7">
        <f>Pets[[#This Row],[Projected]]-Pets[[#This Row],[Actual]]</f>
        <v>0</v>
      </c>
    </row>
    <row r="77" spans="3:6" ht="26.25" customHeight="1" x14ac:dyDescent="0.3">
      <c r="C77" s="6" t="s">
        <v>38</v>
      </c>
      <c r="D77" s="7"/>
      <c r="E77" s="7"/>
      <c r="F77" s="7">
        <f>Pets[[#This Row],[Projected]]-Pets[[#This Row],[Actual]]</f>
        <v>0</v>
      </c>
    </row>
    <row r="78" spans="3:6" ht="26.25" customHeight="1" x14ac:dyDescent="0.3">
      <c r="C78" s="6" t="s">
        <v>39</v>
      </c>
      <c r="D78" s="7"/>
      <c r="E78" s="7"/>
      <c r="F78" s="7">
        <f>Pets[[#This Row],[Projected]]-Pets[[#This Row],[Actual]]</f>
        <v>0</v>
      </c>
    </row>
    <row r="79" spans="3:6" ht="26.25" customHeight="1" x14ac:dyDescent="0.3">
      <c r="C79" s="6" t="s">
        <v>12</v>
      </c>
      <c r="D79" s="7"/>
      <c r="E79" s="7"/>
      <c r="F79" s="7">
        <f>Pets[[#This Row],[Projected]]-Pets[[#This Row],[Actual]]</f>
        <v>0</v>
      </c>
    </row>
    <row r="80" spans="3:6" ht="26.25" customHeight="1" x14ac:dyDescent="0.3">
      <c r="C80" s="6" t="s">
        <v>81</v>
      </c>
      <c r="D80" s="7">
        <f>SUBTOTAL(109,Pets[Projected])</f>
        <v>0</v>
      </c>
      <c r="E80" s="7">
        <f>SUBTOTAL(109,Pets[Actual])</f>
        <v>0</v>
      </c>
      <c r="F80" s="7">
        <f>SUBTOTAL(109,Pets[Variance])</f>
        <v>0</v>
      </c>
    </row>
    <row r="81" spans="3:6" ht="26.25" customHeight="1" x14ac:dyDescent="0.3">
      <c r="C81" s="16"/>
      <c r="D81" s="16"/>
      <c r="E81" s="16"/>
      <c r="F81" s="16"/>
    </row>
    <row r="82" spans="3:6" ht="26.25" customHeight="1" x14ac:dyDescent="0.3">
      <c r="C82" s="9" t="s">
        <v>40</v>
      </c>
      <c r="D82" s="11" t="s">
        <v>0</v>
      </c>
      <c r="E82" s="11" t="s">
        <v>1</v>
      </c>
      <c r="F82" s="11" t="s">
        <v>13</v>
      </c>
    </row>
    <row r="83" spans="3:6" ht="26.25" customHeight="1" x14ac:dyDescent="0.3">
      <c r="C83" s="6" t="s">
        <v>29</v>
      </c>
      <c r="D83" s="7"/>
      <c r="E83" s="7"/>
      <c r="F83" s="7">
        <f>PersonalCare[[#This Row],[Projected]]-PersonalCare[[#This Row],[Actual]]</f>
        <v>0</v>
      </c>
    </row>
    <row r="84" spans="3:6" ht="26.25" customHeight="1" x14ac:dyDescent="0.3">
      <c r="C84" s="6" t="s">
        <v>41</v>
      </c>
      <c r="D84" s="7"/>
      <c r="E84" s="7"/>
      <c r="F84" s="7">
        <f>PersonalCare[[#This Row],[Projected]]-PersonalCare[[#This Row],[Actual]]</f>
        <v>0</v>
      </c>
    </row>
    <row r="85" spans="3:6" ht="26.25" customHeight="1" x14ac:dyDescent="0.3">
      <c r="C85" s="6" t="s">
        <v>30</v>
      </c>
      <c r="D85" s="7"/>
      <c r="E85" s="7"/>
      <c r="F85" s="7">
        <f>PersonalCare[[#This Row],[Projected]]-PersonalCare[[#This Row],[Actual]]</f>
        <v>0</v>
      </c>
    </row>
    <row r="86" spans="3:6" ht="26.25" customHeight="1" x14ac:dyDescent="0.3">
      <c r="C86" s="6" t="s">
        <v>42</v>
      </c>
      <c r="D86" s="7"/>
      <c r="E86" s="7"/>
      <c r="F86" s="7">
        <f>PersonalCare[[#This Row],[Projected]]-PersonalCare[[#This Row],[Actual]]</f>
        <v>0</v>
      </c>
    </row>
    <row r="87" spans="3:6" ht="26.25" customHeight="1" x14ac:dyDescent="0.3">
      <c r="C87" s="6" t="s">
        <v>43</v>
      </c>
      <c r="D87" s="7"/>
      <c r="E87" s="7"/>
      <c r="F87" s="7">
        <f>PersonalCare[[#This Row],[Projected]]-PersonalCare[[#This Row],[Actual]]</f>
        <v>0</v>
      </c>
    </row>
    <row r="88" spans="3:6" ht="26.25" customHeight="1" x14ac:dyDescent="0.3">
      <c r="C88" s="6" t="s">
        <v>33</v>
      </c>
      <c r="D88" s="7"/>
      <c r="E88" s="7"/>
      <c r="F88" s="7">
        <f>PersonalCare[[#This Row],[Projected]]-PersonalCare[[#This Row],[Actual]]</f>
        <v>0</v>
      </c>
    </row>
    <row r="89" spans="3:6" ht="26.25" customHeight="1" x14ac:dyDescent="0.3">
      <c r="C89" s="6" t="s">
        <v>12</v>
      </c>
      <c r="D89" s="7"/>
      <c r="E89" s="7"/>
      <c r="F89" s="7">
        <f>PersonalCare[[#This Row],[Projected]]-PersonalCare[[#This Row],[Actual]]</f>
        <v>0</v>
      </c>
    </row>
    <row r="90" spans="3:6" ht="26.25" customHeight="1" x14ac:dyDescent="0.3">
      <c r="C90" s="6" t="s">
        <v>81</v>
      </c>
      <c r="D90" s="7">
        <f>SUBTOTAL(109,PersonalCare[Projected])</f>
        <v>0</v>
      </c>
      <c r="E90" s="7">
        <f>SUBTOTAL(109,PersonalCare[Actual])</f>
        <v>0</v>
      </c>
      <c r="F90" s="7">
        <f>SUBTOTAL(109,PersonalCare[Variance])</f>
        <v>0</v>
      </c>
    </row>
    <row r="91" spans="3:6" ht="26.25" customHeight="1" x14ac:dyDescent="0.3">
      <c r="C91" s="16"/>
      <c r="D91" s="16"/>
      <c r="E91" s="16"/>
      <c r="F91" s="16"/>
    </row>
    <row r="92" spans="3:6" ht="26.25" customHeight="1" x14ac:dyDescent="0.3">
      <c r="C92" s="9" t="s">
        <v>44</v>
      </c>
      <c r="D92" s="11" t="s">
        <v>0</v>
      </c>
      <c r="E92" s="11" t="s">
        <v>1</v>
      </c>
      <c r="F92" s="11" t="s">
        <v>13</v>
      </c>
    </row>
    <row r="93" spans="3:6" ht="26.25" customHeight="1" x14ac:dyDescent="0.3">
      <c r="C93" s="6" t="s">
        <v>45</v>
      </c>
      <c r="D93" s="7"/>
      <c r="E93" s="7"/>
      <c r="F93" s="7">
        <f>Entertainment[[#This Row],[Projected]]-Entertainment[[#This Row],[Actual]]</f>
        <v>0</v>
      </c>
    </row>
    <row r="94" spans="3:6" ht="26.25" customHeight="1" x14ac:dyDescent="0.3">
      <c r="C94" s="6" t="s">
        <v>46</v>
      </c>
      <c r="D94" s="7"/>
      <c r="E94" s="7"/>
      <c r="F94" s="7">
        <f>Entertainment[[#This Row],[Projected]]-Entertainment[[#This Row],[Actual]]</f>
        <v>0</v>
      </c>
    </row>
    <row r="95" spans="3:6" ht="26.25" customHeight="1" x14ac:dyDescent="0.3">
      <c r="C95" s="6" t="s">
        <v>47</v>
      </c>
      <c r="D95" s="7"/>
      <c r="E95" s="7"/>
      <c r="F95" s="7">
        <f>Entertainment[[#This Row],[Projected]]-Entertainment[[#This Row],[Actual]]</f>
        <v>0</v>
      </c>
    </row>
    <row r="96" spans="3:6" ht="26.25" customHeight="1" x14ac:dyDescent="0.3">
      <c r="C96" s="6" t="s">
        <v>48</v>
      </c>
      <c r="D96" s="7"/>
      <c r="E96" s="7"/>
      <c r="F96" s="7">
        <f>Entertainment[[#This Row],[Projected]]-Entertainment[[#This Row],[Actual]]</f>
        <v>0</v>
      </c>
    </row>
    <row r="97" spans="3:6" ht="26.25" customHeight="1" x14ac:dyDescent="0.3">
      <c r="C97" s="6" t="s">
        <v>49</v>
      </c>
      <c r="D97" s="7"/>
      <c r="E97" s="7"/>
      <c r="F97" s="7">
        <f>Entertainment[[#This Row],[Projected]]-Entertainment[[#This Row],[Actual]]</f>
        <v>0</v>
      </c>
    </row>
    <row r="98" spans="3:6" ht="26.25" customHeight="1" x14ac:dyDescent="0.3">
      <c r="C98" s="6" t="s">
        <v>50</v>
      </c>
      <c r="D98" s="7"/>
      <c r="E98" s="7"/>
      <c r="F98" s="7">
        <f>Entertainment[[#This Row],[Projected]]-Entertainment[[#This Row],[Actual]]</f>
        <v>0</v>
      </c>
    </row>
    <row r="99" spans="3:6" ht="26.25" customHeight="1" x14ac:dyDescent="0.3">
      <c r="C99" s="6" t="s">
        <v>12</v>
      </c>
      <c r="D99" s="7"/>
      <c r="E99" s="7"/>
      <c r="F99" s="7">
        <f>Entertainment[[#This Row],[Projected]]-Entertainment[[#This Row],[Actual]]</f>
        <v>0</v>
      </c>
    </row>
    <row r="100" spans="3:6" ht="26.25" customHeight="1" x14ac:dyDescent="0.3">
      <c r="C100" s="6" t="s">
        <v>81</v>
      </c>
      <c r="D100" s="7">
        <f>SUBTOTAL(109,Entertainment[Projected])</f>
        <v>0</v>
      </c>
      <c r="E100" s="7">
        <f>SUBTOTAL(109,Entertainment[Actual])</f>
        <v>0</v>
      </c>
      <c r="F100" s="7">
        <f>SUBTOTAL(109,Entertainment[Variance])</f>
        <v>0</v>
      </c>
    </row>
    <row r="101" spans="3:6" ht="26.25" customHeight="1" x14ac:dyDescent="0.3">
      <c r="C101" s="16"/>
      <c r="D101" s="16"/>
      <c r="E101" s="16"/>
      <c r="F101" s="16"/>
    </row>
    <row r="102" spans="3:6" ht="26.25" customHeight="1" x14ac:dyDescent="0.3">
      <c r="C102" s="9" t="s">
        <v>51</v>
      </c>
      <c r="D102" s="11" t="s">
        <v>0</v>
      </c>
      <c r="E102" s="11" t="s">
        <v>1</v>
      </c>
      <c r="F102" s="11" t="s">
        <v>13</v>
      </c>
    </row>
    <row r="103" spans="3:6" ht="26.25" customHeight="1" x14ac:dyDescent="0.3">
      <c r="C103" s="6" t="s">
        <v>52</v>
      </c>
      <c r="D103" s="7"/>
      <c r="E103" s="7"/>
      <c r="F103" s="7">
        <f>Loans[[#This Row],[Projected]]-Loans[[#This Row],[Actual]]</f>
        <v>0</v>
      </c>
    </row>
    <row r="104" spans="3:6" ht="26.25" customHeight="1" x14ac:dyDescent="0.3">
      <c r="C104" s="6" t="s">
        <v>53</v>
      </c>
      <c r="D104" s="7"/>
      <c r="E104" s="7"/>
      <c r="F104" s="7">
        <f>Loans[[#This Row],[Projected]]-Loans[[#This Row],[Actual]]</f>
        <v>0</v>
      </c>
    </row>
    <row r="105" spans="3:6" ht="26.25" customHeight="1" x14ac:dyDescent="0.3">
      <c r="C105" s="6" t="s">
        <v>54</v>
      </c>
      <c r="D105" s="7"/>
      <c r="E105" s="7"/>
      <c r="F105" s="7">
        <f>Loans[[#This Row],[Projected]]-Loans[[#This Row],[Actual]]</f>
        <v>0</v>
      </c>
    </row>
    <row r="106" spans="3:6" ht="26.25" customHeight="1" x14ac:dyDescent="0.3">
      <c r="C106" s="6" t="s">
        <v>54</v>
      </c>
      <c r="D106" s="7"/>
      <c r="E106" s="7"/>
      <c r="F106" s="7">
        <f>Loans[[#This Row],[Projected]]-Loans[[#This Row],[Actual]]</f>
        <v>0</v>
      </c>
    </row>
    <row r="107" spans="3:6" ht="26.25" customHeight="1" x14ac:dyDescent="0.3">
      <c r="C107" s="6" t="s">
        <v>54</v>
      </c>
      <c r="D107" s="7"/>
      <c r="E107" s="7"/>
      <c r="F107" s="7">
        <f>Loans[[#This Row],[Projected]]-Loans[[#This Row],[Actual]]</f>
        <v>0</v>
      </c>
    </row>
    <row r="108" spans="3:6" ht="26.25" customHeight="1" x14ac:dyDescent="0.3">
      <c r="C108" s="6" t="s">
        <v>12</v>
      </c>
      <c r="D108" s="7"/>
      <c r="E108" s="7"/>
      <c r="F108" s="7">
        <f>Loans[[#This Row],[Projected]]-Loans[[#This Row],[Actual]]</f>
        <v>0</v>
      </c>
    </row>
    <row r="109" spans="3:6" ht="26.25" customHeight="1" x14ac:dyDescent="0.3">
      <c r="C109" s="6" t="s">
        <v>81</v>
      </c>
      <c r="D109" s="7">
        <f>SUBTOTAL(109,Loans[Projected])</f>
        <v>0</v>
      </c>
      <c r="E109" s="7">
        <f>SUBTOTAL(109,Loans[Actual])</f>
        <v>0</v>
      </c>
      <c r="F109" s="7">
        <f>SUBTOTAL(109,Loans[Variance])</f>
        <v>0</v>
      </c>
    </row>
    <row r="110" spans="3:6" ht="26.25" customHeight="1" x14ac:dyDescent="0.3">
      <c r="C110" s="16"/>
      <c r="D110" s="16"/>
      <c r="E110" s="16"/>
      <c r="F110" s="16"/>
    </row>
    <row r="111" spans="3:6" ht="26.25" customHeight="1" x14ac:dyDescent="0.3">
      <c r="C111" s="9" t="s">
        <v>55</v>
      </c>
      <c r="D111" s="11" t="s">
        <v>0</v>
      </c>
      <c r="E111" s="11" t="s">
        <v>1</v>
      </c>
      <c r="F111" s="11" t="s">
        <v>13</v>
      </c>
    </row>
    <row r="112" spans="3:6" ht="26.25" customHeight="1" x14ac:dyDescent="0.3">
      <c r="C112" s="6" t="s">
        <v>56</v>
      </c>
      <c r="D112" s="7"/>
      <c r="E112" s="7"/>
      <c r="F112" s="7">
        <f>Taxes[[#This Row],[Projected]]-Taxes[[#This Row],[Actual]]</f>
        <v>0</v>
      </c>
    </row>
    <row r="113" spans="3:6" ht="26.25" customHeight="1" x14ac:dyDescent="0.3">
      <c r="C113" s="6" t="s">
        <v>57</v>
      </c>
      <c r="D113" s="7"/>
      <c r="E113" s="7"/>
      <c r="F113" s="7">
        <f>Taxes[[#This Row],[Projected]]-Taxes[[#This Row],[Actual]]</f>
        <v>0</v>
      </c>
    </row>
    <row r="114" spans="3:6" ht="26.25" customHeight="1" x14ac:dyDescent="0.3">
      <c r="C114" s="6" t="s">
        <v>58</v>
      </c>
      <c r="D114" s="7"/>
      <c r="E114" s="7"/>
      <c r="F114" s="7">
        <f>Taxes[[#This Row],[Projected]]-Taxes[[#This Row],[Actual]]</f>
        <v>0</v>
      </c>
    </row>
    <row r="115" spans="3:6" ht="26.25" customHeight="1" x14ac:dyDescent="0.3">
      <c r="C115" s="6" t="s">
        <v>12</v>
      </c>
      <c r="D115" s="7"/>
      <c r="E115" s="7"/>
      <c r="F115" s="7">
        <f>Taxes[[#This Row],[Projected]]-Taxes[[#This Row],[Actual]]</f>
        <v>0</v>
      </c>
    </row>
    <row r="116" spans="3:6" ht="26.25" customHeight="1" x14ac:dyDescent="0.3">
      <c r="C116" s="6" t="s">
        <v>81</v>
      </c>
      <c r="D116" s="7">
        <f>SUBTOTAL(109,Taxes[Projected])</f>
        <v>0</v>
      </c>
      <c r="E116" s="7">
        <f>SUBTOTAL(109,Taxes[Actual])</f>
        <v>0</v>
      </c>
      <c r="F116" s="7">
        <f>SUBTOTAL(109,Taxes[Variance])</f>
        <v>0</v>
      </c>
    </row>
    <row r="117" spans="3:6" ht="26.25" customHeight="1" x14ac:dyDescent="0.3">
      <c r="C117" s="16"/>
      <c r="D117" s="16"/>
      <c r="E117" s="16"/>
      <c r="F117" s="16"/>
    </row>
    <row r="118" spans="3:6" ht="26.25" customHeight="1" x14ac:dyDescent="0.3">
      <c r="C118" s="9" t="s">
        <v>59</v>
      </c>
      <c r="D118" s="11" t="s">
        <v>0</v>
      </c>
      <c r="E118" s="11" t="s">
        <v>1</v>
      </c>
      <c r="F118" s="11" t="s">
        <v>13</v>
      </c>
    </row>
    <row r="119" spans="3:6" ht="26.25" customHeight="1" x14ac:dyDescent="0.3">
      <c r="C119" s="6" t="s">
        <v>60</v>
      </c>
      <c r="D119" s="7"/>
      <c r="E119" s="7"/>
      <c r="F119" s="7">
        <f>Savings[[#This Row],[Projected]]-Savings[[#This Row],[Actual]]</f>
        <v>0</v>
      </c>
    </row>
    <row r="120" spans="3:6" ht="26.25" customHeight="1" x14ac:dyDescent="0.3">
      <c r="C120" s="6" t="s">
        <v>61</v>
      </c>
      <c r="D120" s="7"/>
      <c r="E120" s="7"/>
      <c r="F120" s="7">
        <f>Savings[[#This Row],[Projected]]-Savings[[#This Row],[Actual]]</f>
        <v>0</v>
      </c>
    </row>
    <row r="121" spans="3:6" ht="26.25" customHeight="1" x14ac:dyDescent="0.3">
      <c r="C121" s="6" t="s">
        <v>62</v>
      </c>
      <c r="D121" s="7"/>
      <c r="E121" s="7"/>
      <c r="F121" s="7">
        <f>Savings[[#This Row],[Projected]]-Savings[[#This Row],[Actual]]</f>
        <v>0</v>
      </c>
    </row>
    <row r="122" spans="3:6" ht="26.25" customHeight="1" x14ac:dyDescent="0.3">
      <c r="C122" s="6" t="s">
        <v>12</v>
      </c>
      <c r="D122" s="7"/>
      <c r="E122" s="7"/>
      <c r="F122" s="7">
        <f>Savings[[#This Row],[Projected]]-Savings[[#This Row],[Actual]]</f>
        <v>0</v>
      </c>
    </row>
    <row r="123" spans="3:6" ht="26.25" customHeight="1" x14ac:dyDescent="0.3">
      <c r="C123" s="6" t="s">
        <v>81</v>
      </c>
      <c r="D123" s="7">
        <f>SUBTOTAL(109,Savings[Projected])</f>
        <v>0</v>
      </c>
      <c r="E123" s="7">
        <f>SUBTOTAL(109,Savings[Actual])</f>
        <v>0</v>
      </c>
      <c r="F123" s="7">
        <f>SUBTOTAL(109,Savings[Variance])</f>
        <v>0</v>
      </c>
    </row>
    <row r="124" spans="3:6" ht="26.25" customHeight="1" x14ac:dyDescent="0.3">
      <c r="C124" s="16"/>
      <c r="D124" s="16"/>
      <c r="E124" s="16"/>
      <c r="F124" s="16"/>
    </row>
    <row r="125" spans="3:6" ht="26.25" customHeight="1" x14ac:dyDescent="0.3">
      <c r="C125" s="9" t="s">
        <v>63</v>
      </c>
      <c r="D125" s="11" t="s">
        <v>0</v>
      </c>
      <c r="E125" s="11" t="s">
        <v>1</v>
      </c>
      <c r="F125" s="11" t="s">
        <v>13</v>
      </c>
    </row>
    <row r="126" spans="3:6" ht="26.25" customHeight="1" x14ac:dyDescent="0.3">
      <c r="C126" s="6" t="s">
        <v>64</v>
      </c>
      <c r="D126" s="7"/>
      <c r="E126" s="7"/>
      <c r="F126" s="7">
        <f>Gifts[[#This Row],[Projected]]-Gifts[[#This Row],[Actual]]</f>
        <v>0</v>
      </c>
    </row>
    <row r="127" spans="3:6" ht="26.25" customHeight="1" x14ac:dyDescent="0.3">
      <c r="C127" s="6" t="s">
        <v>65</v>
      </c>
      <c r="D127" s="7"/>
      <c r="E127" s="7"/>
      <c r="F127" s="7">
        <f>Gifts[[#This Row],[Projected]]-Gifts[[#This Row],[Actual]]</f>
        <v>0</v>
      </c>
    </row>
    <row r="128" spans="3:6" ht="26.25" customHeight="1" x14ac:dyDescent="0.3">
      <c r="C128" s="6" t="s">
        <v>66</v>
      </c>
      <c r="D128" s="7"/>
      <c r="E128" s="7"/>
      <c r="F128" s="7">
        <f>Gifts[[#This Row],[Projected]]-Gifts[[#This Row],[Actual]]</f>
        <v>0</v>
      </c>
    </row>
    <row r="129" spans="3:6" ht="26.25" customHeight="1" x14ac:dyDescent="0.3">
      <c r="C129" s="6" t="s">
        <v>81</v>
      </c>
      <c r="D129" s="7">
        <f>SUBTOTAL(109,Gifts[Projected])</f>
        <v>0</v>
      </c>
      <c r="E129" s="7">
        <f>SUBTOTAL(109,Gifts[Actual])</f>
        <v>0</v>
      </c>
      <c r="F129" s="7">
        <f>SUBTOTAL(109,Gifts[Variance])</f>
        <v>0</v>
      </c>
    </row>
    <row r="130" spans="3:6" ht="26.25" customHeight="1" x14ac:dyDescent="0.3">
      <c r="C130" s="16"/>
      <c r="D130" s="16"/>
      <c r="E130" s="16"/>
      <c r="F130" s="16"/>
    </row>
    <row r="131" spans="3:6" ht="26.25" customHeight="1" x14ac:dyDescent="0.3">
      <c r="C131" s="9" t="s">
        <v>67</v>
      </c>
      <c r="D131" s="11" t="s">
        <v>0</v>
      </c>
      <c r="E131" s="11" t="s">
        <v>1</v>
      </c>
      <c r="F131" s="11" t="s">
        <v>13</v>
      </c>
    </row>
    <row r="132" spans="3:6" ht="26.25" customHeight="1" x14ac:dyDescent="0.3">
      <c r="C132" s="6" t="s">
        <v>68</v>
      </c>
      <c r="D132" s="7"/>
      <c r="E132" s="7"/>
      <c r="F132" s="7">
        <f>Legal[[#This Row],[Projected]]-Legal[[#This Row],[Actual]]</f>
        <v>0</v>
      </c>
    </row>
    <row r="133" spans="3:6" ht="26.25" customHeight="1" x14ac:dyDescent="0.3">
      <c r="C133" s="6" t="s">
        <v>69</v>
      </c>
      <c r="D133" s="7"/>
      <c r="E133" s="7"/>
      <c r="F133" s="7">
        <f>Legal[[#This Row],[Projected]]-Legal[[#This Row],[Actual]]</f>
        <v>0</v>
      </c>
    </row>
    <row r="134" spans="3:6" ht="26.25" customHeight="1" x14ac:dyDescent="0.3">
      <c r="C134" s="6" t="s">
        <v>70</v>
      </c>
      <c r="D134" s="7"/>
      <c r="E134" s="7"/>
      <c r="F134" s="7">
        <f>Legal[[#This Row],[Projected]]-Legal[[#This Row],[Actual]]</f>
        <v>0</v>
      </c>
    </row>
    <row r="135" spans="3:6" ht="26.25" customHeight="1" x14ac:dyDescent="0.3">
      <c r="C135" s="6" t="s">
        <v>12</v>
      </c>
      <c r="D135" s="7"/>
      <c r="E135" s="7"/>
      <c r="F135" s="7">
        <f>Legal[[#This Row],[Projected]]-Legal[[#This Row],[Actual]]</f>
        <v>0</v>
      </c>
    </row>
    <row r="136" spans="3:6" ht="26.25" customHeight="1" x14ac:dyDescent="0.3">
      <c r="C136" s="6" t="s">
        <v>81</v>
      </c>
      <c r="D136" s="7">
        <f>SUBTOTAL(109,Legal[Projected])</f>
        <v>0</v>
      </c>
      <c r="E136" s="7">
        <f>SUBTOTAL(109,Legal[Actual])</f>
        <v>0</v>
      </c>
      <c r="F136" s="7">
        <f>SUBTOTAL(109,Legal[Variance])</f>
        <v>0</v>
      </c>
    </row>
    <row r="137" spans="3:6" ht="26.25" customHeight="1" x14ac:dyDescent="0.3">
      <c r="C137" s="16"/>
      <c r="D137" s="16"/>
      <c r="E137" s="16"/>
      <c r="F137" s="16"/>
    </row>
  </sheetData>
  <mergeCells count="15">
    <mergeCell ref="B16:F16"/>
    <mergeCell ref="B23:F23"/>
    <mergeCell ref="C48:F48"/>
    <mergeCell ref="C137:F137"/>
    <mergeCell ref="C91:F91"/>
    <mergeCell ref="C101:F101"/>
    <mergeCell ref="C110:F110"/>
    <mergeCell ref="C117:F117"/>
    <mergeCell ref="C124:F124"/>
    <mergeCell ref="C130:F130"/>
    <mergeCell ref="C81:F81"/>
    <mergeCell ref="C37:F37"/>
    <mergeCell ref="C55:F55"/>
    <mergeCell ref="C61:F61"/>
    <mergeCell ref="C73:F73"/>
  </mergeCells>
  <conditionalFormatting sqref="F18:F22">
    <cfRule type="iconSet" priority="26">
      <iconSet>
        <cfvo type="percent" val="0"/>
        <cfvo type="num" val="0"/>
        <cfvo type="num" val="1"/>
      </iconSet>
    </cfRule>
  </conditionalFormatting>
  <conditionalFormatting sqref="F13:F15">
    <cfRule type="iconSet" priority="27">
      <iconSet>
        <cfvo type="percent" val="0"/>
        <cfvo type="num" val="0"/>
        <cfvo type="num" val="1"/>
      </iconSet>
    </cfRule>
  </conditionalFormatting>
  <conditionalFormatting sqref="F25:F36">
    <cfRule type="iconSet" priority="53">
      <iconSet>
        <cfvo type="percent" val="0"/>
        <cfvo type="num" val="0"/>
        <cfvo type="num" val="1"/>
      </iconSet>
    </cfRule>
  </conditionalFormatting>
  <conditionalFormatting sqref="F39:F47">
    <cfRule type="iconSet" priority="55">
      <iconSet>
        <cfvo type="percent" val="0"/>
        <cfvo type="num" val="0"/>
        <cfvo type="num" val="1"/>
      </iconSet>
    </cfRule>
  </conditionalFormatting>
  <conditionalFormatting sqref="F50:F54">
    <cfRule type="iconSet" priority="57">
      <iconSet>
        <cfvo type="percent" val="0"/>
        <cfvo type="num" val="0"/>
        <cfvo type="num" val="1"/>
      </iconSet>
    </cfRule>
  </conditionalFormatting>
  <conditionalFormatting sqref="F57:F60">
    <cfRule type="iconSet" priority="59">
      <iconSet>
        <cfvo type="percent" val="0"/>
        <cfvo type="num" val="0"/>
        <cfvo type="num" val="1"/>
      </iconSet>
    </cfRule>
  </conditionalFormatting>
  <conditionalFormatting sqref="F63:F72">
    <cfRule type="iconSet" priority="61">
      <iconSet>
        <cfvo type="percent" val="0"/>
        <cfvo type="num" val="0"/>
        <cfvo type="num" val="1"/>
      </iconSet>
    </cfRule>
  </conditionalFormatting>
  <conditionalFormatting sqref="F75:F80">
    <cfRule type="iconSet" priority="63">
      <iconSet>
        <cfvo type="percent" val="0"/>
        <cfvo type="num" val="0"/>
        <cfvo type="num" val="1"/>
      </iconSet>
    </cfRule>
  </conditionalFormatting>
  <conditionalFormatting sqref="F83:F90">
    <cfRule type="iconSet" priority="65">
      <iconSet>
        <cfvo type="percent" val="0"/>
        <cfvo type="num" val="0"/>
        <cfvo type="num" val="1"/>
      </iconSet>
    </cfRule>
  </conditionalFormatting>
  <conditionalFormatting sqref="F93:F100">
    <cfRule type="iconSet" priority="67">
      <iconSet>
        <cfvo type="percent" val="0"/>
        <cfvo type="num" val="0"/>
        <cfvo type="num" val="1"/>
      </iconSet>
    </cfRule>
  </conditionalFormatting>
  <conditionalFormatting sqref="F103:F109">
    <cfRule type="iconSet" priority="69">
      <iconSet>
        <cfvo type="percent" val="0"/>
        <cfvo type="num" val="0"/>
        <cfvo type="num" val="1"/>
      </iconSet>
    </cfRule>
  </conditionalFormatting>
  <conditionalFormatting sqref="F112:F116">
    <cfRule type="iconSet" priority="71">
      <iconSet>
        <cfvo type="percent" val="0"/>
        <cfvo type="num" val="0"/>
        <cfvo type="num" val="1"/>
      </iconSet>
    </cfRule>
  </conditionalFormatting>
  <conditionalFormatting sqref="F119:F123">
    <cfRule type="iconSet" priority="73">
      <iconSet>
        <cfvo type="percent" val="0"/>
        <cfvo type="num" val="0"/>
        <cfvo type="num" val="1"/>
      </iconSet>
    </cfRule>
  </conditionalFormatting>
  <conditionalFormatting sqref="F126:F129">
    <cfRule type="iconSet" priority="75">
      <iconSet>
        <cfvo type="percent" val="0"/>
        <cfvo type="num" val="0"/>
        <cfvo type="num" val="1"/>
      </iconSet>
    </cfRule>
  </conditionalFormatting>
  <conditionalFormatting sqref="F132:F136">
    <cfRule type="iconSet" priority="77">
      <iconSet>
        <cfvo type="percent" val="0"/>
        <cfvo type="num" val="0"/>
        <cfvo type="num" val="1"/>
      </iconSet>
    </cfRule>
  </conditionalFormatting>
  <printOptions horizontalCentered="1"/>
  <pageMargins left="0.5" right="0.5" top="0.5" bottom="0.5" header="0.25" footer="0.25"/>
  <pageSetup scale="80" fitToHeight="0" orientation="portrait" r:id="rId1"/>
  <headerFooter>
    <oddFooter>Page &amp;P of &amp;N</oddFooter>
  </headerFooter>
  <drawing r:id="rId2"/>
  <tableParts count="1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74D89C49-10AF-4277-ADFB-39FEB098FB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26</vt:i4>
      </vt:variant>
    </vt:vector>
  </HeadingPairs>
  <TitlesOfParts>
    <vt:vector size="27" baseType="lpstr">
      <vt:lpstr>Budget Planner</vt:lpstr>
      <vt:lpstr>Actual1</vt:lpstr>
      <vt:lpstr>Actual10</vt:lpstr>
      <vt:lpstr>Actual11</vt:lpstr>
      <vt:lpstr>Actual12</vt:lpstr>
      <vt:lpstr>Actual13</vt:lpstr>
      <vt:lpstr>Actual2</vt:lpstr>
      <vt:lpstr>Actual3</vt:lpstr>
      <vt:lpstr>Actual4</vt:lpstr>
      <vt:lpstr>Actual5</vt:lpstr>
      <vt:lpstr>Actual6</vt:lpstr>
      <vt:lpstr>Actual7</vt:lpstr>
      <vt:lpstr>Actual8</vt:lpstr>
      <vt:lpstr>Actual9</vt:lpstr>
      <vt:lpstr>Projected1</vt:lpstr>
      <vt:lpstr>Projected10</vt:lpstr>
      <vt:lpstr>Projected11</vt:lpstr>
      <vt:lpstr>Projected12</vt:lpstr>
      <vt:lpstr>Projected13</vt:lpstr>
      <vt:lpstr>Projected2</vt:lpstr>
      <vt:lpstr>Projected3</vt:lpstr>
      <vt:lpstr>Projected4</vt:lpstr>
      <vt:lpstr>Projected5</vt:lpstr>
      <vt:lpstr>Projected6</vt:lpstr>
      <vt:lpstr>Projected7</vt:lpstr>
      <vt:lpstr>Projected8</vt:lpstr>
      <vt:lpstr>Projected9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Hasan Yogurtcu</dc:creator>
  <cp:keywords/>
  <cp:lastModifiedBy>Hasan Yogurtcu</cp:lastModifiedBy>
  <dcterms:created xsi:type="dcterms:W3CDTF">2015-03-22T13:19:07Z</dcterms:created>
  <dcterms:modified xsi:type="dcterms:W3CDTF">2015-03-24T18:49:17Z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TC029300569991</vt:lpwstr>
  </property>
</Properties>
</file>