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18E34269-C7F4-45BB-8225-1677D899A31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parecida" sheetId="2" r:id="rId1"/>
    <sheet name="Caçapava" sheetId="1" r:id="rId2"/>
  </sheets>
  <definedNames>
    <definedName name="_xlnm._FilterDatabase" localSheetId="0" hidden="1">Aparecida!$C$4:$J$4</definedName>
    <definedName name="_xlnm._FilterDatabase" localSheetId="1" hidden="1">Caçapava!$B$2:$I$2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" l="1"/>
  <c r="E30" i="2"/>
  <c r="D20" i="1"/>
  <c r="D19" i="1"/>
  <c r="D18" i="1"/>
  <c r="D17" i="1"/>
  <c r="I12" i="1"/>
  <c r="I11" i="1"/>
  <c r="I9" i="1"/>
  <c r="D9" i="1"/>
  <c r="E8" i="1"/>
  <c r="G5" i="2"/>
  <c r="G6" i="2"/>
  <c r="G7" i="2"/>
  <c r="G8" i="2"/>
  <c r="G24" i="2"/>
  <c r="G9" i="2"/>
  <c r="G10" i="2"/>
  <c r="G12" i="2"/>
</calcChain>
</file>

<file path=xl/sharedStrings.xml><?xml version="1.0" encoding="utf-8"?>
<sst xmlns="http://schemas.openxmlformats.org/spreadsheetml/2006/main" count="185" uniqueCount="83">
  <si>
    <t>Nome Cidade</t>
  </si>
  <si>
    <t>Nome Medicamento</t>
  </si>
  <si>
    <t>Custo</t>
  </si>
  <si>
    <t>Quantidade</t>
  </si>
  <si>
    <t>Data</t>
  </si>
  <si>
    <t>Link</t>
  </si>
  <si>
    <t>OMALIZUMABE 150MG</t>
  </si>
  <si>
    <t>Caçapava</t>
  </si>
  <si>
    <t>AMINOFILINA 24MG/ML</t>
  </si>
  <si>
    <t>2019/em andamento</t>
  </si>
  <si>
    <t>2019/2019</t>
  </si>
  <si>
    <t>FLUTICASONA, FUROATO 27,5MG</t>
  </si>
  <si>
    <t>2020/2020</t>
  </si>
  <si>
    <t>MONTELAIR 4MG</t>
  </si>
  <si>
    <t xml:space="preserve">ACIDO TRANEXAMICO 250MG </t>
  </si>
  <si>
    <t>2021/2021</t>
  </si>
  <si>
    <t xml:space="preserve">MONTELAIR 4MG </t>
  </si>
  <si>
    <t xml:space="preserve">ESILATO DE NINTEDANIBE 150MG </t>
  </si>
  <si>
    <t>2022/2022</t>
  </si>
  <si>
    <t>Efeito</t>
  </si>
  <si>
    <t>PIRFENIDONA 267MG
 Embalagem com 270 capsulas</t>
  </si>
  <si>
    <t>https://www.saudedireta.com.br/catinc/drugs/bulas/aminofilinasandoz.pdf</t>
  </si>
  <si>
    <t>Tratamento asma</t>
  </si>
  <si>
    <t>PROPIANOATO DE FLUTICASONA 250MCG</t>
  </si>
  <si>
    <t>https://www.saudedireta.com.br/catinc/drugs/bulas/flixotidediskus.pdf</t>
  </si>
  <si>
    <t>https://www.saudedireta.com.br/catinc/drugs/bulas/avamys.pdf</t>
  </si>
  <si>
    <t>https://www.saudedireta.com.br/catinc/drugs/bulas/singulair.pdf</t>
  </si>
  <si>
    <t>https://www.saudedireta.com.br/catinc/drugs/bulas/transamin.pdf</t>
  </si>
  <si>
    <t>Anticoagulante (trombose)</t>
  </si>
  <si>
    <t>Fibrose pulmonar</t>
  </si>
  <si>
    <t>https://www.boehringer-ingelheim.com.br/sites/br/files/ofev_bula_0.pdf</t>
  </si>
  <si>
    <t>dados de custos não foram disponibilizados</t>
  </si>
  <si>
    <t>https://pt.wikipedia.org/wiki/Varfarina</t>
  </si>
  <si>
    <t>Anti-coagulante / Trombose</t>
  </si>
  <si>
    <t xml:space="preserve">VARFARINA 5MG CP </t>
  </si>
  <si>
    <t>Aparecida</t>
  </si>
  <si>
    <t xml:space="preserve">VARFARINA 1MG CP </t>
  </si>
  <si>
    <t>https://consultaremedios.com.br/propatilnitrato/bula</t>
  </si>
  <si>
    <t>Insuficiência Cardíaca</t>
  </si>
  <si>
    <t xml:space="preserve">PROPATINILNITRATO 10 MG CX C/50 CP </t>
  </si>
  <si>
    <t>https://pt.wikipedia.org/wiki/Bloqueador_dos_canais_de_c%C3%A1lcio</t>
  </si>
  <si>
    <t>Hipertensão Arterial / Insuficiência Cardíaca</t>
  </si>
  <si>
    <t>NITRENDIPINO 10MG CX C/30 CP 
PARTICIPAÇÃO
206 NITRENDIPINO 10MG CX C/30 CP CX 3</t>
  </si>
  <si>
    <t>https://pt.wikipedia.org/wiki/Nifedipino</t>
  </si>
  <si>
    <t>NIFEDIPINO RETARD 20MG CX C/30 CP</t>
  </si>
  <si>
    <t>NIFEDIPINO 10MG CP</t>
  </si>
  <si>
    <t>https://pt.wikipedia.org/wiki/Isossorbida</t>
  </si>
  <si>
    <t xml:space="preserve">MONONITRATO DE ISOSSORBITA 20MG </t>
  </si>
  <si>
    <t>https://pt.wikipedia.org/wiki/Hidralazina</t>
  </si>
  <si>
    <t xml:space="preserve">HIDRALAZINA 25MG CP </t>
  </si>
  <si>
    <t>https://pt.wikipedia.org/wiki/Espironolactona</t>
  </si>
  <si>
    <t>Diurético / Insuficiênia Cardíaca</t>
  </si>
  <si>
    <t>ESPIRONOLACTONA 25MG</t>
  </si>
  <si>
    <t>https://pt.wikipedia.org/wiki/Enalapril</t>
  </si>
  <si>
    <t>Hipertensão Arterial</t>
  </si>
  <si>
    <t xml:space="preserve">ENALAPRIL 10MG CX CX </t>
  </si>
  <si>
    <t>https://consultaremedios.com.br/dipropionato-de-beclometasona/bula</t>
  </si>
  <si>
    <t>Asma / Rinite</t>
  </si>
  <si>
    <t>DIPROPIONATO DE BECLOMETASONA
200MCG</t>
  </si>
  <si>
    <t>https://pt.wikipedia.org/wiki/Valsartan</t>
  </si>
  <si>
    <t xml:space="preserve">DIOVAN AMLO FIX 160/5MG CX </t>
  </si>
  <si>
    <t>https://pt.wikipedia.org/wiki/Propranolol</t>
  </si>
  <si>
    <t xml:space="preserve">CLORIDRATO DE PROPANOLOL 80MG </t>
  </si>
  <si>
    <t>CLORIDRATO DE PROPANOLOL 80MG</t>
  </si>
  <si>
    <t>https://drogariaspacheco.vteximg.com.br/arquivos/33731---caltren-10mg-libbs-30-comprimidos.pdf</t>
  </si>
  <si>
    <t xml:space="preserve">CALTREN CX </t>
  </si>
  <si>
    <t>https://pt.wikipedia.org/wiki/Atenolol</t>
  </si>
  <si>
    <t xml:space="preserve">ATENOLOL 50MG CP </t>
  </si>
  <si>
    <t xml:space="preserve">ATENOLOL 25MG CX C/30 </t>
  </si>
  <si>
    <t>ATENOLOL 25MG CX C/30</t>
  </si>
  <si>
    <t>https://pt.wikipedia.org/wiki/Losartan</t>
  </si>
  <si>
    <t>ARADOIS (LOSARTANA POTÁSSICA) 50MG CX C/30</t>
  </si>
  <si>
    <t>https://pt.wikipedia.org/wiki/Amiodarona</t>
  </si>
  <si>
    <t>Disturbio Ritmo Cardíaco</t>
  </si>
  <si>
    <t>AMIODARONA 200MG CP</t>
  </si>
  <si>
    <t>https://www.4bio.com.br/wp-content/uploads/2019/06/Esbriet-Paciente.pdf</t>
  </si>
  <si>
    <t>https://www.saudedireta.com.br/catinc/drugs/bulas/xolair.pdf</t>
  </si>
  <si>
    <t>Categoria</t>
  </si>
  <si>
    <t>Respiratório</t>
  </si>
  <si>
    <t>Cardíaco</t>
  </si>
  <si>
    <t>Ano</t>
  </si>
  <si>
    <t>Consumo medicamentos - problemas respiratórios</t>
  </si>
  <si>
    <t>Consumo medicamentos - problemas cardíacos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</si>
</sst>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8"/>
      <color rgb="FF555555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0" fillId="0" borderId="5" xfId="0" applyBorder="1"/>
    <xf numFmtId="164" fontId="0" fillId="0" borderId="5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/>
    </xf>
    <xf numFmtId="164" fontId="0" fillId="0" borderId="4" xfId="0" applyNumberForma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1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6" xfId="0" applyBorder="1"/>
    <xf numFmtId="4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2" fillId="0" borderId="1" xfId="1" applyBorder="1" applyAlignment="1">
      <alignment horizontal="left" wrapText="1"/>
    </xf>
    <xf numFmtId="0" fontId="2" fillId="0" borderId="1" xfId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de medicamentos</a:t>
            </a:r>
            <a:r>
              <a:rPr lang="pt-BR" baseline="0"/>
              <a:t> relacionados a problemas cardíacos em Aparecida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Aparecida!$D$30:$D$31</c:f>
              <c:numCache>
                <c:formatCode>General</c:formatCode>
                <c:ptCount val="2"/>
                <c:pt idx="0">
                  <c:v>2021</c:v>
                </c:pt>
                <c:pt idx="1">
                  <c:v>2022</c:v>
                </c:pt>
              </c:numCache>
            </c:numRef>
          </c:cat>
          <c:val>
            <c:numRef>
              <c:f>Aparecida!$E$30:$E$31</c:f>
              <c:numCache>
                <c:formatCode>0</c:formatCode>
                <c:ptCount val="2"/>
                <c:pt idx="0">
                  <c:v>145112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4-4BA5-A997-BBB29A297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893272"/>
        <c:axId val="613897232"/>
      </c:barChart>
      <c:catAx>
        <c:axId val="61389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897232"/>
        <c:crosses val="autoZero"/>
        <c:auto val="1"/>
        <c:lblAlgn val="ctr"/>
        <c:lblOffset val="100"/>
        <c:noMultiLvlLbl val="0"/>
      </c:catAx>
      <c:valAx>
        <c:axId val="6138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89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de medicamentos</a:t>
            </a:r>
            <a:r>
              <a:rPr lang="pt-BR" baseline="0"/>
              <a:t> relacionados a problemas respiratórios em Caçapava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Caçapava!$C$17:$C$21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Caçapava!$D$17:$D$20</c:f>
              <c:numCache>
                <c:formatCode>0</c:formatCode>
                <c:ptCount val="4"/>
                <c:pt idx="0">
                  <c:v>2045</c:v>
                </c:pt>
                <c:pt idx="1">
                  <c:v>510</c:v>
                </c:pt>
                <c:pt idx="2">
                  <c:v>18</c:v>
                </c:pt>
                <c:pt idx="3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5-41A9-A335-C1A5AB3D9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893272"/>
        <c:axId val="613897232"/>
      </c:barChart>
      <c:catAx>
        <c:axId val="61389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897232"/>
        <c:crosses val="autoZero"/>
        <c:auto val="1"/>
        <c:lblAlgn val="ctr"/>
        <c:lblOffset val="100"/>
        <c:noMultiLvlLbl val="0"/>
      </c:catAx>
      <c:valAx>
        <c:axId val="6138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89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25</xdr:row>
      <xdr:rowOff>0</xdr:rowOff>
    </xdr:from>
    <xdr:to>
      <xdr:col>8</xdr:col>
      <xdr:colOff>1076325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A49246-03E4-41D0-A4D5-E9D6AD05A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14</xdr:row>
      <xdr:rowOff>9525</xdr:rowOff>
    </xdr:from>
    <xdr:to>
      <xdr:col>6</xdr:col>
      <xdr:colOff>1285875</xdr:colOff>
      <xdr:row>28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40D501-297B-4CB9-95FA-13919F7C8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bio.com.br/wp-content/uploads/2019/06/Esbriet-Paciente.pdf" TargetMode="External"/><Relationship Id="rId3" Type="http://schemas.openxmlformats.org/officeDocument/2006/relationships/hyperlink" Target="https://www.saudedireta.com.br/catinc/drugs/bulas/flixotidediskus.pdf" TargetMode="External"/><Relationship Id="rId7" Type="http://schemas.openxmlformats.org/officeDocument/2006/relationships/hyperlink" Target="https://www.boehringer-ingelheim.com.br/sites/br/files/ofev_bula_0.pdf" TargetMode="External"/><Relationship Id="rId2" Type="http://schemas.openxmlformats.org/officeDocument/2006/relationships/hyperlink" Target="https://www.saudedireta.com.br/catinc/drugs/bulas/aminofilinasandoz.pdf" TargetMode="External"/><Relationship Id="rId1" Type="http://schemas.openxmlformats.org/officeDocument/2006/relationships/hyperlink" Target="https://www.saudedireta.com.br/catinc/drugs/bulas/xolair.pdf" TargetMode="External"/><Relationship Id="rId6" Type="http://schemas.openxmlformats.org/officeDocument/2006/relationships/hyperlink" Target="https://www.saudedireta.com.br/catinc/drugs/bulas/transamin.pdf" TargetMode="External"/><Relationship Id="rId5" Type="http://schemas.openxmlformats.org/officeDocument/2006/relationships/hyperlink" Target="https://www.saudedireta.com.br/catinc/drugs/bulas/singulair.pdf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saudedireta.com.br/catinc/drugs/bulas/avamys.pdf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B4E5-EE02-482A-985E-BF16A1EC0A87}">
  <dimension ref="C4:M33"/>
  <sheetViews>
    <sheetView topLeftCell="B10" workbookViewId="0">
      <selection activeCell="J33" sqref="J33"/>
    </sheetView>
  </sheetViews>
  <sheetFormatPr defaultRowHeight="15" x14ac:dyDescent="0.25"/>
  <cols>
    <col min="3" max="3" width="13.140625" bestFit="1" customWidth="1"/>
    <col min="4" max="4" width="33.140625" bestFit="1" customWidth="1"/>
    <col min="5" max="5" width="37.28515625" customWidth="1"/>
    <col min="6" max="9" width="18.7109375" customWidth="1"/>
    <col min="10" max="10" width="92.140625" bestFit="1" customWidth="1"/>
  </cols>
  <sheetData>
    <row r="4" spans="3:11" x14ac:dyDescent="0.25">
      <c r="C4" s="6" t="s">
        <v>0</v>
      </c>
      <c r="D4" s="5" t="s">
        <v>1</v>
      </c>
      <c r="E4" s="6" t="s">
        <v>19</v>
      </c>
      <c r="F4" s="6" t="s">
        <v>2</v>
      </c>
      <c r="G4" s="6" t="s">
        <v>3</v>
      </c>
      <c r="H4" s="6" t="s">
        <v>4</v>
      </c>
      <c r="I4" s="6" t="s">
        <v>77</v>
      </c>
      <c r="J4" s="5" t="s">
        <v>5</v>
      </c>
      <c r="K4" s="18"/>
    </row>
    <row r="5" spans="3:11" ht="20.100000000000001" customHeight="1" x14ac:dyDescent="0.25">
      <c r="C5" s="6" t="s">
        <v>35</v>
      </c>
      <c r="D5" s="14" t="s">
        <v>65</v>
      </c>
      <c r="E5" s="20" t="s">
        <v>54</v>
      </c>
      <c r="F5" s="23">
        <v>0</v>
      </c>
      <c r="G5" s="24">
        <f>67500+22500</f>
        <v>90000</v>
      </c>
      <c r="H5" s="5">
        <v>2021</v>
      </c>
      <c r="I5" s="5" t="s">
        <v>79</v>
      </c>
      <c r="J5" s="5" t="s">
        <v>64</v>
      </c>
      <c r="K5" s="18"/>
    </row>
    <row r="6" spans="3:11" ht="20.100000000000001" customHeight="1" x14ac:dyDescent="0.25">
      <c r="C6" s="6" t="s">
        <v>35</v>
      </c>
      <c r="D6" s="14" t="s">
        <v>63</v>
      </c>
      <c r="E6" s="20" t="s">
        <v>54</v>
      </c>
      <c r="F6" s="23">
        <v>0</v>
      </c>
      <c r="G6" s="24">
        <f>22500+7500</f>
        <v>30000</v>
      </c>
      <c r="H6" s="5">
        <v>2021</v>
      </c>
      <c r="I6" s="5" t="s">
        <v>79</v>
      </c>
      <c r="J6" s="5" t="s">
        <v>61</v>
      </c>
      <c r="K6" s="18"/>
    </row>
    <row r="7" spans="3:11" ht="20.100000000000001" customHeight="1" x14ac:dyDescent="0.25">
      <c r="C7" s="6" t="s">
        <v>35</v>
      </c>
      <c r="D7" s="14" t="s">
        <v>62</v>
      </c>
      <c r="E7" s="20" t="s">
        <v>54</v>
      </c>
      <c r="F7" s="23">
        <v>0</v>
      </c>
      <c r="G7" s="24">
        <f>2250+750</f>
        <v>3000</v>
      </c>
      <c r="H7" s="5">
        <v>2021</v>
      </c>
      <c r="I7" s="5" t="s">
        <v>79</v>
      </c>
      <c r="J7" s="5" t="s">
        <v>61</v>
      </c>
      <c r="K7" s="18"/>
    </row>
    <row r="8" spans="3:11" ht="20.100000000000001" customHeight="1" x14ac:dyDescent="0.25">
      <c r="C8" s="6" t="s">
        <v>35</v>
      </c>
      <c r="D8" s="14" t="s">
        <v>60</v>
      </c>
      <c r="E8" s="20" t="s">
        <v>54</v>
      </c>
      <c r="F8" s="23">
        <v>0</v>
      </c>
      <c r="G8" s="24">
        <f>2500+750+250</f>
        <v>3500</v>
      </c>
      <c r="H8" s="5">
        <v>2021</v>
      </c>
      <c r="I8" s="5" t="s">
        <v>79</v>
      </c>
      <c r="J8" s="5" t="s">
        <v>59</v>
      </c>
      <c r="K8" s="18"/>
    </row>
    <row r="9" spans="3:11" ht="20.100000000000001" customHeight="1" x14ac:dyDescent="0.25">
      <c r="C9" s="6" t="s">
        <v>35</v>
      </c>
      <c r="D9" s="14" t="s">
        <v>55</v>
      </c>
      <c r="E9" s="20" t="s">
        <v>54</v>
      </c>
      <c r="F9" s="23">
        <v>0</v>
      </c>
      <c r="G9" s="24">
        <f>3750+1250</f>
        <v>5000</v>
      </c>
      <c r="H9" s="5">
        <v>2021</v>
      </c>
      <c r="I9" s="5" t="s">
        <v>79</v>
      </c>
      <c r="J9" s="5" t="s">
        <v>53</v>
      </c>
      <c r="K9" s="18"/>
    </row>
    <row r="10" spans="3:11" ht="20.100000000000001" customHeight="1" x14ac:dyDescent="0.25">
      <c r="C10" s="6" t="s">
        <v>35</v>
      </c>
      <c r="D10" s="14" t="s">
        <v>52</v>
      </c>
      <c r="E10" s="20" t="s">
        <v>51</v>
      </c>
      <c r="F10" s="23">
        <v>0</v>
      </c>
      <c r="G10" s="24">
        <f>7500+2500</f>
        <v>10000</v>
      </c>
      <c r="H10" s="5">
        <v>2021</v>
      </c>
      <c r="I10" s="5" t="s">
        <v>79</v>
      </c>
      <c r="J10" s="6" t="s">
        <v>50</v>
      </c>
      <c r="K10" s="18"/>
    </row>
    <row r="11" spans="3:11" ht="20.100000000000001" customHeight="1" x14ac:dyDescent="0.25">
      <c r="C11" s="6" t="s">
        <v>35</v>
      </c>
      <c r="D11" s="14" t="s">
        <v>49</v>
      </c>
      <c r="E11" s="20" t="s">
        <v>41</v>
      </c>
      <c r="F11" s="23">
        <v>0</v>
      </c>
      <c r="G11" s="24">
        <v>200</v>
      </c>
      <c r="H11" s="5">
        <v>2021</v>
      </c>
      <c r="I11" s="5" t="s">
        <v>79</v>
      </c>
      <c r="J11" s="5" t="s">
        <v>48</v>
      </c>
      <c r="K11" s="18"/>
    </row>
    <row r="12" spans="3:11" ht="20.100000000000001" customHeight="1" x14ac:dyDescent="0.25">
      <c r="C12" s="6" t="s">
        <v>35</v>
      </c>
      <c r="D12" s="14" t="s">
        <v>47</v>
      </c>
      <c r="E12" s="20" t="s">
        <v>38</v>
      </c>
      <c r="F12" s="23">
        <v>0</v>
      </c>
      <c r="G12" s="24">
        <f>2500+750</f>
        <v>3250</v>
      </c>
      <c r="H12" s="5">
        <v>2021</v>
      </c>
      <c r="I12" s="5" t="s">
        <v>79</v>
      </c>
      <c r="J12" s="5" t="s">
        <v>46</v>
      </c>
      <c r="K12" s="18"/>
    </row>
    <row r="13" spans="3:11" ht="20.100000000000001" customHeight="1" x14ac:dyDescent="0.25">
      <c r="C13" s="6" t="s">
        <v>35</v>
      </c>
      <c r="D13" s="14" t="s">
        <v>45</v>
      </c>
      <c r="E13" s="20" t="s">
        <v>41</v>
      </c>
      <c r="F13" s="21">
        <v>0</v>
      </c>
      <c r="G13" s="24">
        <v>12</v>
      </c>
      <c r="H13" s="5">
        <v>2021</v>
      </c>
      <c r="I13" s="5" t="s">
        <v>79</v>
      </c>
      <c r="J13" s="5" t="s">
        <v>43</v>
      </c>
      <c r="K13" s="18"/>
    </row>
    <row r="14" spans="3:11" ht="20.100000000000001" customHeight="1" x14ac:dyDescent="0.25">
      <c r="C14" s="6" t="s">
        <v>35</v>
      </c>
      <c r="D14" s="14" t="s">
        <v>44</v>
      </c>
      <c r="E14" s="20" t="s">
        <v>41</v>
      </c>
      <c r="F14" s="21">
        <v>0</v>
      </c>
      <c r="G14" s="24">
        <v>15</v>
      </c>
      <c r="H14" s="5">
        <v>2021</v>
      </c>
      <c r="I14" s="5" t="s">
        <v>79</v>
      </c>
      <c r="J14" s="6" t="s">
        <v>43</v>
      </c>
      <c r="K14" s="18"/>
    </row>
    <row r="15" spans="3:11" ht="20.100000000000001" customHeight="1" x14ac:dyDescent="0.25">
      <c r="C15" s="6" t="s">
        <v>35</v>
      </c>
      <c r="D15" s="14" t="s">
        <v>42</v>
      </c>
      <c r="E15" s="20" t="s">
        <v>41</v>
      </c>
      <c r="F15" s="19">
        <v>0</v>
      </c>
      <c r="G15" s="25">
        <v>60</v>
      </c>
      <c r="H15" s="6">
        <v>2021</v>
      </c>
      <c r="I15" s="6" t="s">
        <v>79</v>
      </c>
      <c r="J15" s="5" t="s">
        <v>40</v>
      </c>
      <c r="K15" s="18"/>
    </row>
    <row r="16" spans="3:11" ht="20.100000000000001" customHeight="1" x14ac:dyDescent="0.25">
      <c r="C16" s="6" t="s">
        <v>35</v>
      </c>
      <c r="D16" s="14" t="s">
        <v>39</v>
      </c>
      <c r="E16" s="20" t="s">
        <v>38</v>
      </c>
      <c r="F16" s="19">
        <v>0</v>
      </c>
      <c r="G16" s="25">
        <v>24</v>
      </c>
      <c r="H16" s="6">
        <v>2021</v>
      </c>
      <c r="I16" s="6" t="s">
        <v>79</v>
      </c>
      <c r="J16" s="5" t="s">
        <v>37</v>
      </c>
      <c r="K16" s="18"/>
    </row>
    <row r="17" spans="3:13" ht="20.100000000000001" customHeight="1" x14ac:dyDescent="0.25">
      <c r="C17" s="6" t="s">
        <v>35</v>
      </c>
      <c r="D17" s="14" t="s">
        <v>36</v>
      </c>
      <c r="E17" s="20" t="s">
        <v>33</v>
      </c>
      <c r="F17" s="19">
        <v>0</v>
      </c>
      <c r="G17" s="25">
        <v>12</v>
      </c>
      <c r="H17" s="6">
        <v>2021</v>
      </c>
      <c r="I17" s="6" t="s">
        <v>79</v>
      </c>
      <c r="J17" s="5" t="s">
        <v>32</v>
      </c>
      <c r="K17" s="18"/>
    </row>
    <row r="18" spans="3:13" ht="20.100000000000001" customHeight="1" x14ac:dyDescent="0.25">
      <c r="C18" s="6" t="s">
        <v>35</v>
      </c>
      <c r="D18" s="14" t="s">
        <v>34</v>
      </c>
      <c r="E18" s="20" t="s">
        <v>33</v>
      </c>
      <c r="F18" s="19">
        <v>0</v>
      </c>
      <c r="G18" s="25">
        <v>39</v>
      </c>
      <c r="H18" s="6">
        <v>2021</v>
      </c>
      <c r="I18" s="6" t="s">
        <v>79</v>
      </c>
      <c r="J18" s="5" t="s">
        <v>32</v>
      </c>
      <c r="K18" s="18"/>
    </row>
    <row r="19" spans="3:13" ht="20.100000000000001" customHeight="1" x14ac:dyDescent="0.25">
      <c r="C19" s="6" t="s">
        <v>35</v>
      </c>
      <c r="D19" s="14" t="s">
        <v>74</v>
      </c>
      <c r="E19" s="20" t="s">
        <v>73</v>
      </c>
      <c r="F19" s="22">
        <v>0</v>
      </c>
      <c r="G19" s="25">
        <v>12</v>
      </c>
      <c r="H19" s="6">
        <v>2022</v>
      </c>
      <c r="I19" s="6" t="s">
        <v>79</v>
      </c>
      <c r="J19" s="5" t="s">
        <v>72</v>
      </c>
      <c r="K19" s="18"/>
    </row>
    <row r="20" spans="3:13" ht="20.100000000000001" customHeight="1" x14ac:dyDescent="0.25">
      <c r="C20" s="6" t="s">
        <v>35</v>
      </c>
      <c r="D20" s="14" t="s">
        <v>71</v>
      </c>
      <c r="E20" s="20" t="s">
        <v>41</v>
      </c>
      <c r="F20" s="22">
        <v>0</v>
      </c>
      <c r="G20" s="25">
        <v>12</v>
      </c>
      <c r="H20" s="6">
        <v>2022</v>
      </c>
      <c r="I20" s="6" t="s">
        <v>79</v>
      </c>
      <c r="J20" s="5" t="s">
        <v>70</v>
      </c>
      <c r="K20" s="18"/>
    </row>
    <row r="21" spans="3:13" ht="20.100000000000001" customHeight="1" x14ac:dyDescent="0.25">
      <c r="C21" s="6" t="s">
        <v>35</v>
      </c>
      <c r="D21" s="14" t="s">
        <v>69</v>
      </c>
      <c r="E21" s="20" t="s">
        <v>54</v>
      </c>
      <c r="F21" s="23">
        <v>0</v>
      </c>
      <c r="G21" s="25">
        <v>12</v>
      </c>
      <c r="H21" s="6">
        <v>2022</v>
      </c>
      <c r="I21" s="6" t="s">
        <v>79</v>
      </c>
      <c r="J21" s="6" t="s">
        <v>66</v>
      </c>
      <c r="K21" s="18"/>
    </row>
    <row r="22" spans="3:13" ht="20.100000000000001" customHeight="1" x14ac:dyDescent="0.25">
      <c r="C22" s="6" t="s">
        <v>35</v>
      </c>
      <c r="D22" s="14" t="s">
        <v>68</v>
      </c>
      <c r="E22" s="20" t="s">
        <v>54</v>
      </c>
      <c r="F22" s="22">
        <v>0</v>
      </c>
      <c r="G22" s="25">
        <v>12</v>
      </c>
      <c r="H22" s="6">
        <v>2022</v>
      </c>
      <c r="I22" s="6" t="s">
        <v>79</v>
      </c>
      <c r="J22" s="5" t="s">
        <v>66</v>
      </c>
      <c r="K22" s="18"/>
    </row>
    <row r="23" spans="3:13" ht="20.100000000000001" customHeight="1" x14ac:dyDescent="0.25">
      <c r="C23" s="9" t="s">
        <v>35</v>
      </c>
      <c r="D23" s="14" t="s">
        <v>67</v>
      </c>
      <c r="E23" s="20" t="s">
        <v>54</v>
      </c>
      <c r="F23" s="31">
        <v>0</v>
      </c>
      <c r="G23" s="26">
        <v>12</v>
      </c>
      <c r="H23" s="9">
        <v>2022</v>
      </c>
      <c r="I23" s="9" t="s">
        <v>79</v>
      </c>
      <c r="J23" s="5" t="s">
        <v>66</v>
      </c>
      <c r="K23" s="18"/>
    </row>
    <row r="24" spans="3:13" ht="20.100000000000001" customHeight="1" x14ac:dyDescent="0.25">
      <c r="C24" s="6" t="s">
        <v>35</v>
      </c>
      <c r="D24" s="14" t="s">
        <v>58</v>
      </c>
      <c r="E24" s="20" t="s">
        <v>57</v>
      </c>
      <c r="F24" s="22">
        <v>0</v>
      </c>
      <c r="G24" s="25">
        <f>30000+10000</f>
        <v>40000</v>
      </c>
      <c r="H24" s="6">
        <v>2021</v>
      </c>
      <c r="I24" s="6" t="s">
        <v>78</v>
      </c>
      <c r="J24" s="5" t="s">
        <v>56</v>
      </c>
      <c r="K24" s="18"/>
    </row>
    <row r="25" spans="3:13" x14ac:dyDescent="0.25">
      <c r="C25" s="16"/>
      <c r="D25" s="16"/>
      <c r="E25" s="16"/>
      <c r="F25" s="17"/>
      <c r="G25" s="16"/>
      <c r="H25" s="16"/>
      <c r="I25" s="16"/>
      <c r="J25" s="36"/>
      <c r="K25" s="36"/>
      <c r="L25" s="36"/>
      <c r="M25" s="36"/>
    </row>
    <row r="26" spans="3:13" x14ac:dyDescent="0.25">
      <c r="C26" s="35" t="s">
        <v>31</v>
      </c>
      <c r="D26" s="35"/>
      <c r="E26" s="16"/>
      <c r="F26" s="17"/>
      <c r="G26" s="16"/>
      <c r="H26" s="16"/>
      <c r="I26" s="16"/>
      <c r="J26" s="36"/>
      <c r="K26" s="36"/>
      <c r="L26" s="36"/>
      <c r="M26" s="36"/>
    </row>
    <row r="28" spans="3:13" x14ac:dyDescent="0.25">
      <c r="D28" s="37" t="s">
        <v>82</v>
      </c>
      <c r="E28" s="37"/>
    </row>
    <row r="29" spans="3:13" x14ac:dyDescent="0.25">
      <c r="D29" s="33" t="s">
        <v>80</v>
      </c>
      <c r="E29" s="33" t="s">
        <v>3</v>
      </c>
    </row>
    <row r="30" spans="3:13" x14ac:dyDescent="0.25">
      <c r="D30" s="32">
        <v>2021</v>
      </c>
      <c r="E30" s="34">
        <f>SUM(G5:G18)</f>
        <v>145112</v>
      </c>
    </row>
    <row r="31" spans="3:13" x14ac:dyDescent="0.25">
      <c r="D31" s="32">
        <v>2022</v>
      </c>
      <c r="E31" s="34">
        <f>SUM(G19:G23)</f>
        <v>60</v>
      </c>
    </row>
    <row r="32" spans="3:13" x14ac:dyDescent="0.25">
      <c r="D32" s="32"/>
      <c r="E32" s="34"/>
    </row>
    <row r="33" spans="4:5" x14ac:dyDescent="0.25">
      <c r="D33" s="32"/>
      <c r="E33" s="34"/>
    </row>
  </sheetData>
  <autoFilter ref="C4:J4" xr:uid="{CA5BB4E5-EE02-482A-985E-BF16A1EC0A87}">
    <sortState xmlns:xlrd2="http://schemas.microsoft.com/office/spreadsheetml/2017/richdata2" ref="C5:J24">
      <sortCondition ref="I4"/>
    </sortState>
  </autoFilter>
  <mergeCells count="4">
    <mergeCell ref="C26:D26"/>
    <mergeCell ref="J25:M25"/>
    <mergeCell ref="J26:M26"/>
    <mergeCell ref="D28:E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0"/>
  <sheetViews>
    <sheetView tabSelected="1" zoomScaleNormal="100" workbookViewId="0">
      <selection activeCell="H19" sqref="H19"/>
    </sheetView>
  </sheetViews>
  <sheetFormatPr defaultRowHeight="15" x14ac:dyDescent="0.25"/>
  <cols>
    <col min="2" max="2" width="13.140625" bestFit="1" customWidth="1"/>
    <col min="3" max="3" width="28.140625" bestFit="1" customWidth="1"/>
    <col min="4" max="5" width="28.140625" customWidth="1"/>
    <col min="6" max="6" width="26.42578125" customWidth="1"/>
    <col min="7" max="8" width="19.5703125" bestFit="1" customWidth="1"/>
    <col min="9" max="9" width="71.5703125" bestFit="1" customWidth="1"/>
    <col min="11" max="11" width="22.5703125" customWidth="1"/>
  </cols>
  <sheetData>
    <row r="2" spans="2:27" x14ac:dyDescent="0.25">
      <c r="B2" s="6" t="s">
        <v>0</v>
      </c>
      <c r="C2" s="8" t="s">
        <v>1</v>
      </c>
      <c r="D2" s="4" t="s">
        <v>19</v>
      </c>
      <c r="E2" s="8" t="s">
        <v>2</v>
      </c>
      <c r="F2" s="8" t="s">
        <v>3</v>
      </c>
      <c r="G2" s="8" t="s">
        <v>4</v>
      </c>
      <c r="H2" s="4" t="s">
        <v>77</v>
      </c>
      <c r="I2" s="8" t="s">
        <v>5</v>
      </c>
    </row>
    <row r="3" spans="2:27" ht="24.95" customHeight="1" x14ac:dyDescent="0.25">
      <c r="B3" s="6" t="s">
        <v>7</v>
      </c>
      <c r="C3" s="14" t="s">
        <v>14</v>
      </c>
      <c r="D3" s="20" t="s">
        <v>28</v>
      </c>
      <c r="E3" s="12">
        <v>5895</v>
      </c>
      <c r="F3" s="24">
        <v>1500</v>
      </c>
      <c r="G3" s="4" t="s">
        <v>15</v>
      </c>
      <c r="H3" s="20" t="s">
        <v>79</v>
      </c>
      <c r="I3" s="28" t="s">
        <v>27</v>
      </c>
    </row>
    <row r="4" spans="2:27" ht="24.95" customHeight="1" x14ac:dyDescent="0.25">
      <c r="B4" s="6" t="s">
        <v>7</v>
      </c>
      <c r="C4" s="14" t="s">
        <v>6</v>
      </c>
      <c r="D4" s="20" t="s">
        <v>22</v>
      </c>
      <c r="E4" s="11">
        <v>59873.7</v>
      </c>
      <c r="F4" s="24">
        <v>30</v>
      </c>
      <c r="G4" s="4" t="s">
        <v>10</v>
      </c>
      <c r="H4" s="20" t="s">
        <v>78</v>
      </c>
      <c r="I4" s="27" t="s">
        <v>76</v>
      </c>
    </row>
    <row r="5" spans="2:27" ht="24.95" customHeight="1" x14ac:dyDescent="0.25">
      <c r="B5" s="6" t="s">
        <v>7</v>
      </c>
      <c r="C5" s="14" t="s">
        <v>8</v>
      </c>
      <c r="D5" s="20" t="s">
        <v>22</v>
      </c>
      <c r="E5" s="12">
        <v>0</v>
      </c>
      <c r="F5" s="24">
        <v>2000</v>
      </c>
      <c r="G5" s="4" t="s">
        <v>9</v>
      </c>
      <c r="H5" s="20" t="s">
        <v>78</v>
      </c>
      <c r="I5" s="28" t="s">
        <v>21</v>
      </c>
    </row>
    <row r="6" spans="2:27" ht="24.95" customHeight="1" x14ac:dyDescent="0.25">
      <c r="B6" s="6" t="s">
        <v>7</v>
      </c>
      <c r="C6" s="14" t="s">
        <v>23</v>
      </c>
      <c r="D6" s="20" t="s">
        <v>22</v>
      </c>
      <c r="E6" s="12">
        <v>0</v>
      </c>
      <c r="F6" s="24">
        <v>15</v>
      </c>
      <c r="G6" s="4" t="s">
        <v>9</v>
      </c>
      <c r="H6" s="20" t="s">
        <v>78</v>
      </c>
      <c r="I6" s="28" t="s">
        <v>24</v>
      </c>
    </row>
    <row r="7" spans="2:27" ht="24.95" customHeight="1" x14ac:dyDescent="0.25">
      <c r="B7" s="6" t="s">
        <v>7</v>
      </c>
      <c r="C7" s="14" t="s">
        <v>11</v>
      </c>
      <c r="D7" s="20" t="s">
        <v>22</v>
      </c>
      <c r="E7" s="12">
        <v>51.84</v>
      </c>
      <c r="F7" s="24">
        <v>30</v>
      </c>
      <c r="G7" s="4" t="s">
        <v>12</v>
      </c>
      <c r="H7" s="20" t="s">
        <v>78</v>
      </c>
      <c r="I7" s="28" t="s">
        <v>25</v>
      </c>
    </row>
    <row r="8" spans="2:27" ht="24.95" customHeight="1" x14ac:dyDescent="0.25">
      <c r="B8" s="6" t="s">
        <v>7</v>
      </c>
      <c r="C8" s="14" t="s">
        <v>13</v>
      </c>
      <c r="D8" s="20" t="s">
        <v>22</v>
      </c>
      <c r="E8" s="11">
        <f>450*1.39</f>
        <v>625.5</v>
      </c>
      <c r="F8" s="24">
        <v>450</v>
      </c>
      <c r="G8" s="4" t="s">
        <v>12</v>
      </c>
      <c r="H8" s="20" t="s">
        <v>78</v>
      </c>
      <c r="I8" s="28" t="s">
        <v>26</v>
      </c>
    </row>
    <row r="9" spans="2:27" ht="24.95" customHeight="1" x14ac:dyDescent="0.25">
      <c r="B9" s="6" t="s">
        <v>7</v>
      </c>
      <c r="C9" s="14" t="s">
        <v>6</v>
      </c>
      <c r="D9" s="20" t="str">
        <f>D4</f>
        <v>Tratamento asma</v>
      </c>
      <c r="E9" s="12">
        <v>63515.4</v>
      </c>
      <c r="F9" s="24">
        <v>30</v>
      </c>
      <c r="G9" s="4" t="s">
        <v>12</v>
      </c>
      <c r="H9" s="20" t="s">
        <v>78</v>
      </c>
      <c r="I9" s="29" t="str">
        <f>I4</f>
        <v>https://www.saudedireta.com.br/catinc/drugs/bulas/xolair.pdf</v>
      </c>
    </row>
    <row r="10" spans="2:27" ht="24.95" customHeight="1" x14ac:dyDescent="0.25">
      <c r="B10" s="6" t="s">
        <v>7</v>
      </c>
      <c r="C10" s="7" t="s">
        <v>20</v>
      </c>
      <c r="D10" s="20" t="s">
        <v>29</v>
      </c>
      <c r="E10" s="11">
        <v>202984.74</v>
      </c>
      <c r="F10" s="24">
        <v>18</v>
      </c>
      <c r="G10" s="5" t="s">
        <v>15</v>
      </c>
      <c r="H10" s="20" t="s">
        <v>78</v>
      </c>
      <c r="I10" s="28" t="s">
        <v>75</v>
      </c>
      <c r="AA10" s="15"/>
    </row>
    <row r="11" spans="2:27" ht="24.95" customHeight="1" x14ac:dyDescent="0.25">
      <c r="B11" s="6" t="s">
        <v>7</v>
      </c>
      <c r="C11" s="14" t="s">
        <v>6</v>
      </c>
      <c r="D11" s="20" t="s">
        <v>22</v>
      </c>
      <c r="E11" s="12">
        <v>54457.919999999998</v>
      </c>
      <c r="F11" s="24">
        <v>32</v>
      </c>
      <c r="G11" s="4" t="s">
        <v>18</v>
      </c>
      <c r="H11" s="20" t="s">
        <v>78</v>
      </c>
      <c r="I11" s="29" t="str">
        <f>I3</f>
        <v>https://www.saudedireta.com.br/catinc/drugs/bulas/transamin.pdf</v>
      </c>
    </row>
    <row r="12" spans="2:27" ht="24.95" customHeight="1" x14ac:dyDescent="0.25">
      <c r="B12" s="6" t="s">
        <v>7</v>
      </c>
      <c r="C12" s="14" t="s">
        <v>16</v>
      </c>
      <c r="D12" s="20" t="s">
        <v>22</v>
      </c>
      <c r="E12" s="11">
        <v>342</v>
      </c>
      <c r="F12" s="24">
        <v>450</v>
      </c>
      <c r="G12" s="5" t="s">
        <v>18</v>
      </c>
      <c r="H12" s="20" t="s">
        <v>78</v>
      </c>
      <c r="I12" s="30" t="str">
        <f>I7</f>
        <v>https://www.saudedireta.com.br/catinc/drugs/bulas/avamys.pdf</v>
      </c>
    </row>
    <row r="13" spans="2:27" ht="24.95" customHeight="1" x14ac:dyDescent="0.25">
      <c r="B13" s="9" t="s">
        <v>7</v>
      </c>
      <c r="C13" s="14" t="s">
        <v>17</v>
      </c>
      <c r="D13" s="20" t="s">
        <v>29</v>
      </c>
      <c r="E13" s="13">
        <v>86425.2</v>
      </c>
      <c r="F13" s="24">
        <v>360</v>
      </c>
      <c r="G13" s="10" t="s">
        <v>18</v>
      </c>
      <c r="H13" s="20" t="s">
        <v>78</v>
      </c>
      <c r="I13" s="28" t="s">
        <v>30</v>
      </c>
    </row>
    <row r="14" spans="2:27" x14ac:dyDescent="0.25">
      <c r="B14" s="2"/>
      <c r="C14" s="2"/>
      <c r="D14" s="2"/>
      <c r="E14" s="2"/>
      <c r="F14" s="2"/>
      <c r="G14" s="2"/>
      <c r="H14" s="2"/>
      <c r="I14" s="3"/>
    </row>
    <row r="15" spans="2:27" x14ac:dyDescent="0.25">
      <c r="C15" s="37" t="s">
        <v>81</v>
      </c>
      <c r="D15" s="37"/>
      <c r="I15" s="1"/>
    </row>
    <row r="16" spans="2:27" x14ac:dyDescent="0.25">
      <c r="C16" s="33" t="s">
        <v>80</v>
      </c>
      <c r="D16" s="33" t="s">
        <v>3</v>
      </c>
      <c r="I16" s="1"/>
    </row>
    <row r="17" spans="3:9" x14ac:dyDescent="0.25">
      <c r="C17" s="32">
        <v>2019</v>
      </c>
      <c r="D17" s="34">
        <f>SUM(F4:F6)</f>
        <v>2045</v>
      </c>
      <c r="I17" s="1"/>
    </row>
    <row r="18" spans="3:9" x14ac:dyDescent="0.25">
      <c r="C18" s="32">
        <v>2020</v>
      </c>
      <c r="D18" s="34">
        <f>SUM(F7:F9)</f>
        <v>510</v>
      </c>
      <c r="I18" s="1"/>
    </row>
    <row r="19" spans="3:9" x14ac:dyDescent="0.25">
      <c r="C19" s="32">
        <v>2021</v>
      </c>
      <c r="D19" s="34">
        <f>SUM(F10)</f>
        <v>18</v>
      </c>
      <c r="I19" s="1"/>
    </row>
    <row r="20" spans="3:9" x14ac:dyDescent="0.25">
      <c r="C20" s="32">
        <v>2022</v>
      </c>
      <c r="D20" s="34">
        <f>SUM(F11:F13)</f>
        <v>842</v>
      </c>
    </row>
  </sheetData>
  <mergeCells count="1">
    <mergeCell ref="C15:D15"/>
  </mergeCells>
  <hyperlinks>
    <hyperlink ref="I4" r:id="rId1" xr:uid="{6C33579A-2663-43C6-B577-4C1DD56055F9}"/>
    <hyperlink ref="I5" r:id="rId2" xr:uid="{CE16071D-237C-45C7-9DC2-0D4B89F6AAD2}"/>
    <hyperlink ref="I6" r:id="rId3" xr:uid="{67E6AC84-41C9-425D-B943-FC3A99C13B52}"/>
    <hyperlink ref="I7" r:id="rId4" xr:uid="{1D387ECB-7D25-4E32-97B1-FC419406F3B1}"/>
    <hyperlink ref="I8" r:id="rId5" xr:uid="{5009D6F9-9B69-4564-BBD5-DBA46427A2AA}"/>
    <hyperlink ref="I3" r:id="rId6" xr:uid="{BA19EEFC-642F-490B-A72D-B666C1E63658}"/>
    <hyperlink ref="I13" r:id="rId7" xr:uid="{2238CDC0-5D45-4227-91F7-65DDA4496ED3}"/>
    <hyperlink ref="I10" r:id="rId8" xr:uid="{86A2DBED-3F6E-42C5-BE2F-AA6373E94B36}"/>
  </hyperlinks>
  <pageMargins left="0.511811024" right="0.511811024" top="0.78740157499999996" bottom="0.78740157499999996" header="0.31496062000000002" footer="0.31496062000000002"/>
  <pageSetup paperSize="9"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Aparecida</vt:lpstr>
      <vt:lpstr>Caçapava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Lucas Langeani</cp:lastModifiedBy>
  <dcterms:created xsi:type="dcterms:W3CDTF">2023-05-10T12:34:21Z</dcterms:created>
  <dcterms:modified xsi:type="dcterms:W3CDTF">2023-05-12T18:36:06Z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9f944baa-5f2c-4977-84e9-e33f118f19c5</vt:lpwstr>
  </property>
</Properties>
</file>