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VBF7RJTP7513</t>
        </is>
      </c>
    </row>
    <row r="5" ht="60" customHeight="1">
      <c r="A5" s="2" t="inlineStr">
        <is>
          <t>Total amount expended</t>
        </is>
      </c>
      <c r="B5" s="5" t="n">
        <v>2753685</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10</t>
        </is>
      </c>
      <c r="C2" s="7" t="inlineStr">
        <is>
          <t>766</t>
        </is>
      </c>
      <c r="D2" s="7" t="inlineStr"/>
      <c r="E2" s="8" t="inlineStr">
        <is>
          <t>COMMUNITY FACILITIES LOANS AND GRANTS</t>
        </is>
      </c>
      <c r="F2" s="9" t="n">
        <v>69038</v>
      </c>
      <c r="G2" s="8" t="inlineStr">
        <is>
          <t>N/A</t>
        </is>
      </c>
      <c r="H2" s="8" t="inlineStr"/>
      <c r="I2" s="8" t="inlineStr"/>
      <c r="J2" s="10" t="n">
        <v>69038</v>
      </c>
      <c r="K2" s="10" t="n">
        <v>0</v>
      </c>
      <c r="L2" s="8" t="inlineStr">
        <is>
          <t>N</t>
        </is>
      </c>
      <c r="M2" s="7" t="inlineStr"/>
      <c r="N2" s="8" t="inlineStr">
        <is>
          <t>Y</t>
        </is>
      </c>
      <c r="O2" s="7" t="inlineStr"/>
      <c r="P2" s="7" t="inlineStr"/>
      <c r="Q2" s="8" t="inlineStr">
        <is>
          <t>N</t>
        </is>
      </c>
      <c r="R2" s="9" t="inlineStr"/>
      <c r="S2" s="8" t="inlineStr">
        <is>
          <t>N</t>
        </is>
      </c>
      <c r="T2" s="8" t="inlineStr"/>
      <c r="U2" s="8" t="n">
        <v>0</v>
      </c>
      <c r="V2" s="11" t="inlineStr">
        <is>
          <t>10.766</t>
        </is>
      </c>
      <c r="W2" s="6">
        <f>UPPER(TRIM(H2))</f>
        <v/>
      </c>
      <c r="X2" s="6">
        <f>UPPER(TRIM(I2))</f>
        <v/>
      </c>
      <c r="Y2" s="6">
        <f>IF(V2&lt;&gt;"",IFERROR(INDEX(federal_program_name_lookup,MATCH(V2,aln_lookup,0)),""),"")</f>
        <v/>
      </c>
    </row>
    <row r="3">
      <c r="A3" s="6" t="inlineStr">
        <is>
          <t>AWARD-0002</t>
        </is>
      </c>
      <c r="B3" s="7" t="inlineStr">
        <is>
          <t>93</t>
        </is>
      </c>
      <c r="C3" s="7" t="inlineStr">
        <is>
          <t>044</t>
        </is>
      </c>
      <c r="D3" s="7" t="inlineStr"/>
      <c r="E3" s="8" t="inlineStr">
        <is>
          <t>SPECIAL PROGRAMS FOR THE AGING_TITLE III, PART B_GRANTS FOR SUPPORTIVE SERVICES AND SENIOR CENTERS</t>
        </is>
      </c>
      <c r="F3" s="9" t="n">
        <v>487780</v>
      </c>
      <c r="G3" s="8" t="inlineStr">
        <is>
          <t>AGING CLUSTER</t>
        </is>
      </c>
      <c r="H3" s="8" t="inlineStr"/>
      <c r="I3" s="8" t="inlineStr"/>
      <c r="J3" s="10" t="n">
        <v>487780</v>
      </c>
      <c r="K3" s="10" t="n">
        <v>2136511</v>
      </c>
      <c r="L3" s="8" t="inlineStr">
        <is>
          <t>N</t>
        </is>
      </c>
      <c r="M3" s="7" t="inlineStr"/>
      <c r="N3" s="8" t="inlineStr">
        <is>
          <t>N</t>
        </is>
      </c>
      <c r="O3" s="7" t="inlineStr">
        <is>
          <t>OKLAHOMA DEPARTMENT OF HUMAN SERVICES</t>
        </is>
      </c>
      <c r="P3" s="7" t="inlineStr">
        <is>
          <t>22AA / 223B / ARP 2022 / CARES21</t>
        </is>
      </c>
      <c r="Q3" s="8" t="inlineStr">
        <is>
          <t>Y</t>
        </is>
      </c>
      <c r="R3" s="9" t="n">
        <v>279092</v>
      </c>
      <c r="S3" s="8" t="inlineStr">
        <is>
          <t>Y</t>
        </is>
      </c>
      <c r="T3" s="8" t="inlineStr">
        <is>
          <t>U</t>
        </is>
      </c>
      <c r="U3" s="8" t="n">
        <v>0</v>
      </c>
      <c r="V3" s="11" t="inlineStr">
        <is>
          <t>93.044</t>
        </is>
      </c>
      <c r="W3" s="6">
        <f>UPPER(TRIM(H3))</f>
        <v/>
      </c>
      <c r="X3" s="6">
        <f>UPPER(TRIM(I3))</f>
        <v/>
      </c>
      <c r="Y3" s="6">
        <f>IF(V3&lt;&gt;"",IFERROR(INDEX(federal_program_name_lookup,MATCH(V3,aln_lookup,0)),""),"")</f>
        <v/>
      </c>
    </row>
    <row r="4">
      <c r="A4" s="6" t="inlineStr">
        <is>
          <t>AWARD-0003</t>
        </is>
      </c>
      <c r="B4" s="7" t="inlineStr">
        <is>
          <t>11</t>
        </is>
      </c>
      <c r="C4" s="7" t="inlineStr">
        <is>
          <t>302</t>
        </is>
      </c>
      <c r="D4" s="7" t="inlineStr"/>
      <c r="E4" s="8" t="inlineStr">
        <is>
          <t>ECONOMIC DEVELOPMENT_SUPPORT FOR PLANNING ORGANIZATIONS</t>
        </is>
      </c>
      <c r="F4" s="9" t="n">
        <v>217275</v>
      </c>
      <c r="G4" s="8" t="inlineStr">
        <is>
          <t>N/A</t>
        </is>
      </c>
      <c r="H4" s="8" t="inlineStr"/>
      <c r="I4" s="8" t="inlineStr"/>
      <c r="J4" s="10" t="n">
        <v>217275</v>
      </c>
      <c r="K4" s="10" t="n">
        <v>0</v>
      </c>
      <c r="L4" s="8" t="inlineStr">
        <is>
          <t>N</t>
        </is>
      </c>
      <c r="M4" s="7" t="inlineStr"/>
      <c r="N4" s="8" t="inlineStr">
        <is>
          <t>Y</t>
        </is>
      </c>
      <c r="O4" s="7" t="inlineStr"/>
      <c r="P4" s="7" t="inlineStr"/>
      <c r="Q4" s="8" t="inlineStr">
        <is>
          <t>N</t>
        </is>
      </c>
      <c r="R4" s="9" t="inlineStr"/>
      <c r="S4" s="8" t="inlineStr">
        <is>
          <t>N</t>
        </is>
      </c>
      <c r="T4" s="8" t="inlineStr"/>
      <c r="U4" s="8" t="n">
        <v>0</v>
      </c>
      <c r="V4" s="11" t="inlineStr">
        <is>
          <t>11.302</t>
        </is>
      </c>
      <c r="W4" s="6">
        <f>UPPER(TRIM(H4))</f>
        <v/>
      </c>
      <c r="X4" s="6">
        <f>UPPER(TRIM(I4))</f>
        <v/>
      </c>
      <c r="Y4" s="6">
        <f>IF(V4&lt;&gt;"",IFERROR(INDEX(federal_program_name_lookup,MATCH(V4,aln_lookup,0)),""),"")</f>
        <v/>
      </c>
    </row>
    <row r="5">
      <c r="A5" s="6" t="inlineStr">
        <is>
          <t>AWARD-0004</t>
        </is>
      </c>
      <c r="B5" s="7" t="inlineStr">
        <is>
          <t>20</t>
        </is>
      </c>
      <c r="C5" s="7" t="inlineStr">
        <is>
          <t>205</t>
        </is>
      </c>
      <c r="D5" s="7" t="inlineStr"/>
      <c r="E5" s="8" t="inlineStr">
        <is>
          <t>HIGHWAY PLANNING AND CONSTRUCTION</t>
        </is>
      </c>
      <c r="F5" s="9" t="n">
        <v>15934</v>
      </c>
      <c r="G5" s="8" t="inlineStr">
        <is>
          <t>N/A</t>
        </is>
      </c>
      <c r="H5" s="8" t="inlineStr"/>
      <c r="I5" s="8" t="inlineStr"/>
      <c r="J5" s="10" t="n">
        <v>15934</v>
      </c>
      <c r="K5" s="10" t="n">
        <v>0</v>
      </c>
      <c r="L5" s="8" t="inlineStr">
        <is>
          <t>N</t>
        </is>
      </c>
      <c r="M5" s="7" t="inlineStr"/>
      <c r="N5" s="8" t="inlineStr">
        <is>
          <t>N</t>
        </is>
      </c>
      <c r="O5" s="7" t="inlineStr">
        <is>
          <t>OKLAHOMA HIGHWAY DEPARTMENT</t>
        </is>
      </c>
      <c r="P5" s="7" t="inlineStr">
        <is>
          <t>2037 / 2038</t>
        </is>
      </c>
      <c r="Q5" s="8" t="inlineStr">
        <is>
          <t>N</t>
        </is>
      </c>
      <c r="R5" s="9" t="inlineStr"/>
      <c r="S5" s="8" t="inlineStr">
        <is>
          <t>N</t>
        </is>
      </c>
      <c r="T5" s="8" t="inlineStr"/>
      <c r="U5" s="8" t="n">
        <v>0</v>
      </c>
      <c r="V5" s="11" t="inlineStr">
        <is>
          <t>20.205</t>
        </is>
      </c>
      <c r="W5" s="6">
        <f>UPPER(TRIM(H5))</f>
        <v/>
      </c>
      <c r="X5" s="6">
        <f>UPPER(TRIM(I5))</f>
        <v/>
      </c>
      <c r="Y5" s="6">
        <f>IF(V5&lt;&gt;"",IFERROR(INDEX(federal_program_name_lookup,MATCH(V5,aln_lookup,0)),""),"")</f>
        <v/>
      </c>
    </row>
    <row r="6">
      <c r="A6" s="6" t="inlineStr">
        <is>
          <t>AWARD-0005</t>
        </is>
      </c>
      <c r="B6" s="7" t="inlineStr">
        <is>
          <t>93</t>
        </is>
      </c>
      <c r="C6" s="7" t="inlineStr">
        <is>
          <t>045</t>
        </is>
      </c>
      <c r="D6" s="7" t="inlineStr"/>
      <c r="E6" s="8" t="inlineStr">
        <is>
          <t>SPECIAL PROGRAMS FOR THE AGING_TITLE III, PART C_NUTRITION SERVICES</t>
        </is>
      </c>
      <c r="F6" s="9" t="n">
        <v>1537303</v>
      </c>
      <c r="G6" s="8" t="inlineStr">
        <is>
          <t>AGING CLUSTER</t>
        </is>
      </c>
      <c r="H6" s="8" t="inlineStr"/>
      <c r="I6" s="8" t="inlineStr"/>
      <c r="J6" s="10" t="n">
        <v>1537303</v>
      </c>
      <c r="K6" s="10" t="n">
        <v>2136511</v>
      </c>
      <c r="L6" s="8" t="inlineStr">
        <is>
          <t>N</t>
        </is>
      </c>
      <c r="M6" s="7" t="inlineStr"/>
      <c r="N6" s="8" t="inlineStr">
        <is>
          <t>N</t>
        </is>
      </c>
      <c r="O6" s="7" t="inlineStr">
        <is>
          <t>OKLAHOMA DEPARTMENT OF HUMAN SERVICES</t>
        </is>
      </c>
      <c r="P6" s="7" t="inlineStr">
        <is>
          <t>22AA / 223C1 / 223C2 / ARP 2022 / CARES21</t>
        </is>
      </c>
      <c r="Q6" s="8" t="inlineStr">
        <is>
          <t>Y</t>
        </is>
      </c>
      <c r="R6" s="9" t="n">
        <v>1435164</v>
      </c>
      <c r="S6" s="8" t="inlineStr">
        <is>
          <t>Y</t>
        </is>
      </c>
      <c r="T6" s="8" t="inlineStr">
        <is>
          <t>U</t>
        </is>
      </c>
      <c r="U6" s="8" t="n">
        <v>0</v>
      </c>
      <c r="V6" s="11" t="inlineStr">
        <is>
          <t>93.045</t>
        </is>
      </c>
      <c r="W6" s="6">
        <f>UPPER(TRIM(H6))</f>
        <v/>
      </c>
      <c r="X6" s="6">
        <f>UPPER(TRIM(I6))</f>
        <v/>
      </c>
      <c r="Y6" s="6">
        <f>IF(V6&lt;&gt;"",IFERROR(INDEX(federal_program_name_lookup,MATCH(V6,aln_lookup,0)),""),"")</f>
        <v/>
      </c>
    </row>
    <row r="7">
      <c r="A7" s="6" t="inlineStr">
        <is>
          <t>AWARD-0006</t>
        </is>
      </c>
      <c r="B7" s="7" t="inlineStr">
        <is>
          <t>93</t>
        </is>
      </c>
      <c r="C7" s="7" t="inlineStr">
        <is>
          <t>053</t>
        </is>
      </c>
      <c r="D7" s="7" t="inlineStr"/>
      <c r="E7" s="8" t="inlineStr">
        <is>
          <t>NUTRITION SERVICES INCENTIVE PROGRAM</t>
        </is>
      </c>
      <c r="F7" s="9" t="n">
        <v>111428</v>
      </c>
      <c r="G7" s="8" t="inlineStr">
        <is>
          <t>AGING CLUSTER</t>
        </is>
      </c>
      <c r="H7" s="8" t="inlineStr"/>
      <c r="I7" s="8" t="inlineStr"/>
      <c r="J7" s="10" t="n">
        <v>111428</v>
      </c>
      <c r="K7" s="10" t="n">
        <v>2136511</v>
      </c>
      <c r="L7" s="8" t="inlineStr">
        <is>
          <t>N</t>
        </is>
      </c>
      <c r="M7" s="7" t="inlineStr"/>
      <c r="N7" s="8" t="inlineStr">
        <is>
          <t>N</t>
        </is>
      </c>
      <c r="O7" s="7" t="inlineStr">
        <is>
          <t>OKLAHOMA DEPARTMENT OF HUMAN SERVICES</t>
        </is>
      </c>
      <c r="P7" s="7" t="inlineStr">
        <is>
          <t>22AA / 223U</t>
        </is>
      </c>
      <c r="Q7" s="8" t="inlineStr">
        <is>
          <t>Y</t>
        </is>
      </c>
      <c r="R7" s="9" t="n">
        <v>106587</v>
      </c>
      <c r="S7" s="8" t="inlineStr">
        <is>
          <t>Y</t>
        </is>
      </c>
      <c r="T7" s="8" t="inlineStr">
        <is>
          <t>U</t>
        </is>
      </c>
      <c r="U7" s="8" t="n">
        <v>0</v>
      </c>
      <c r="V7" s="11" t="inlineStr">
        <is>
          <t>93.053</t>
        </is>
      </c>
      <c r="W7" s="6">
        <f>UPPER(TRIM(H7))</f>
        <v/>
      </c>
      <c r="X7" s="6">
        <f>UPPER(TRIM(I7))</f>
        <v/>
      </c>
      <c r="Y7" s="6">
        <f>IF(V7&lt;&gt;"",IFERROR(INDEX(federal_program_name_lookup,MATCH(V7,aln_lookup,0)),""),"")</f>
        <v/>
      </c>
    </row>
    <row r="8">
      <c r="A8" s="6" t="inlineStr">
        <is>
          <t>AWARD-0007</t>
        </is>
      </c>
      <c r="B8" s="7" t="inlineStr">
        <is>
          <t>93</t>
        </is>
      </c>
      <c r="C8" s="7" t="inlineStr">
        <is>
          <t>043</t>
        </is>
      </c>
      <c r="D8" s="7" t="inlineStr"/>
      <c r="E8" s="8" t="inlineStr">
        <is>
          <t>SPECIAL PROGRAMS FOR THE AGING_TITLE III, PART D_DISEASE PREVENTION AND HEALTH PROMOTION SERVICES</t>
        </is>
      </c>
      <c r="F8" s="9" t="n">
        <v>12958</v>
      </c>
      <c r="G8" s="8" t="inlineStr">
        <is>
          <t>N/A</t>
        </is>
      </c>
      <c r="H8" s="8" t="inlineStr"/>
      <c r="I8" s="8" t="inlineStr"/>
      <c r="J8" s="10" t="n">
        <v>12958</v>
      </c>
      <c r="K8" s="10" t="n">
        <v>0</v>
      </c>
      <c r="L8" s="8" t="inlineStr">
        <is>
          <t>N</t>
        </is>
      </c>
      <c r="M8" s="7" t="inlineStr"/>
      <c r="N8" s="8" t="inlineStr">
        <is>
          <t>N</t>
        </is>
      </c>
      <c r="O8" s="7" t="inlineStr">
        <is>
          <t>OKLAHOMA DEPARTMENT OF HUMAN SERVICES</t>
        </is>
      </c>
      <c r="P8" s="7" t="inlineStr">
        <is>
          <t>22AA / 223D / ARP 2022</t>
        </is>
      </c>
      <c r="Q8" s="8" t="inlineStr">
        <is>
          <t>Y</t>
        </is>
      </c>
      <c r="R8" s="9" t="n">
        <v>11771</v>
      </c>
      <c r="S8" s="8" t="inlineStr">
        <is>
          <t>N</t>
        </is>
      </c>
      <c r="T8" s="8" t="inlineStr"/>
      <c r="U8" s="8" t="n">
        <v>0</v>
      </c>
      <c r="V8" s="11" t="inlineStr">
        <is>
          <t>93.043</t>
        </is>
      </c>
      <c r="W8" s="6">
        <f>UPPER(TRIM(H8))</f>
        <v/>
      </c>
      <c r="X8" s="6">
        <f>UPPER(TRIM(I8))</f>
        <v/>
      </c>
      <c r="Y8" s="6">
        <f>IF(V8&lt;&gt;"",IFERROR(INDEX(federal_program_name_lookup,MATCH(V8,aln_lookup,0)),""),"")</f>
        <v/>
      </c>
    </row>
    <row r="9">
      <c r="A9" s="6" t="inlineStr">
        <is>
          <t>AWARD-0008</t>
        </is>
      </c>
      <c r="B9" s="7" t="inlineStr">
        <is>
          <t>93</t>
        </is>
      </c>
      <c r="C9" s="7" t="inlineStr">
        <is>
          <t>626</t>
        </is>
      </c>
      <c r="D9" s="7" t="inlineStr"/>
      <c r="E9" s="8" t="inlineStr">
        <is>
          <t>AFFORDABLE CARE ACT STATE HEALTH INSURANCE ASSISTANCE PROGRAM (SHIP) AND AGING AND DISABILITY RESOURCE CENTER (ADRC) OPTIONS COUNSELING FOR MEDICARE-MEDICAID INDIVIDUALS IN STATES WITH APPROVED FINANCIAL ALIGNMENT MODELS</t>
        </is>
      </c>
      <c r="F9" s="9" t="n">
        <v>24996</v>
      </c>
      <c r="G9" s="8" t="inlineStr">
        <is>
          <t>N/A</t>
        </is>
      </c>
      <c r="H9" s="8" t="inlineStr"/>
      <c r="I9" s="8" t="inlineStr"/>
      <c r="J9" s="10" t="n">
        <v>24996</v>
      </c>
      <c r="K9" s="10" t="n">
        <v>0</v>
      </c>
      <c r="L9" s="8" t="inlineStr">
        <is>
          <t>N</t>
        </is>
      </c>
      <c r="M9" s="7" t="inlineStr"/>
      <c r="N9" s="8" t="inlineStr">
        <is>
          <t>N</t>
        </is>
      </c>
      <c r="O9" s="7" t="inlineStr">
        <is>
          <t>OKLAHOMA DEPARTMENT OF HUMAN SERVICES</t>
        </is>
      </c>
      <c r="P9" s="7" t="inlineStr">
        <is>
          <t>SHIP 2022 / SHIP 2023</t>
        </is>
      </c>
      <c r="Q9" s="8" t="inlineStr">
        <is>
          <t>N</t>
        </is>
      </c>
      <c r="R9" s="9" t="inlineStr"/>
      <c r="S9" s="8" t="inlineStr">
        <is>
          <t>N</t>
        </is>
      </c>
      <c r="T9" s="8" t="inlineStr"/>
      <c r="U9" s="8" t="n">
        <v>0</v>
      </c>
      <c r="V9" s="11" t="inlineStr">
        <is>
          <t>93.626</t>
        </is>
      </c>
      <c r="W9" s="6">
        <f>UPPER(TRIM(H9))</f>
        <v/>
      </c>
      <c r="X9" s="6">
        <f>UPPER(TRIM(I9))</f>
        <v/>
      </c>
      <c r="Y9" s="6">
        <f>IF(V9&lt;&gt;"",IFERROR(INDEX(federal_program_name_lookup,MATCH(V9,aln_lookup,0)),""),"")</f>
        <v/>
      </c>
    </row>
    <row r="10">
      <c r="A10" s="6" t="inlineStr">
        <is>
          <t>AWARD-0009</t>
        </is>
      </c>
      <c r="B10" s="7" t="inlineStr">
        <is>
          <t>93</t>
        </is>
      </c>
      <c r="C10" s="7" t="inlineStr">
        <is>
          <t>052</t>
        </is>
      </c>
      <c r="D10" s="7" t="inlineStr"/>
      <c r="E10" s="8" t="inlineStr">
        <is>
          <t>NATIONAL FAMILY CAREGIVER SUPPORT, TITLE III, PART E</t>
        </is>
      </c>
      <c r="F10" s="9" t="n">
        <v>241571</v>
      </c>
      <c r="G10" s="8" t="inlineStr">
        <is>
          <t>N/A</t>
        </is>
      </c>
      <c r="H10" s="8" t="inlineStr"/>
      <c r="I10" s="8" t="inlineStr"/>
      <c r="J10" s="10" t="n">
        <v>241571</v>
      </c>
      <c r="K10" s="10" t="n">
        <v>0</v>
      </c>
      <c r="L10" s="8" t="inlineStr">
        <is>
          <t>N</t>
        </is>
      </c>
      <c r="M10" s="7" t="inlineStr"/>
      <c r="N10" s="8" t="inlineStr">
        <is>
          <t>N</t>
        </is>
      </c>
      <c r="O10" s="7" t="inlineStr">
        <is>
          <t>OKLAHOMA DEPARTMENT OF HUMAN SERVICES</t>
        </is>
      </c>
      <c r="P10" s="7" t="inlineStr">
        <is>
          <t>22AA / 223E / ARP 2022</t>
        </is>
      </c>
      <c r="Q10" s="8" t="inlineStr">
        <is>
          <t>Y</t>
        </is>
      </c>
      <c r="R10" s="9" t="n">
        <v>220328</v>
      </c>
      <c r="S10" s="8" t="inlineStr">
        <is>
          <t>N</t>
        </is>
      </c>
      <c r="T10" s="8" t="inlineStr"/>
      <c r="U10" s="8" t="n">
        <v>0</v>
      </c>
      <c r="V10" s="11" t="inlineStr">
        <is>
          <t>93.052</t>
        </is>
      </c>
      <c r="W10" s="6">
        <f>UPPER(TRIM(H10))</f>
        <v/>
      </c>
      <c r="X10" s="6">
        <f>UPPER(TRIM(I10))</f>
        <v/>
      </c>
      <c r="Y10" s="6">
        <f>IF(V10&lt;&gt;"",IFERROR(INDEX(federal_program_name_lookup,MATCH(V10,aln_lookup,0)),""),"")</f>
        <v/>
      </c>
    </row>
    <row r="11">
      <c r="A11" s="6" t="inlineStr">
        <is>
          <t>AWARD-0010</t>
        </is>
      </c>
      <c r="B11" s="7" t="inlineStr">
        <is>
          <t>93</t>
        </is>
      </c>
      <c r="C11" s="7" t="inlineStr">
        <is>
          <t>041</t>
        </is>
      </c>
      <c r="D11" s="7" t="inlineStr"/>
      <c r="E11" s="8" t="inlineStr">
        <is>
          <t>SPECIAL PROGRAMS FOR THE AGING_TITLE VII, CHAPTER 3_PROGRAMS FOR PREVENTION OF ELDER ABUSE, NEGLECT, AND EXPLOITATION</t>
        </is>
      </c>
      <c r="F11" s="9" t="n">
        <v>6244</v>
      </c>
      <c r="G11" s="8" t="inlineStr">
        <is>
          <t>N/A</t>
        </is>
      </c>
      <c r="H11" s="8" t="inlineStr"/>
      <c r="I11" s="8" t="inlineStr"/>
      <c r="J11" s="10" t="n">
        <v>6244</v>
      </c>
      <c r="K11" s="10" t="n">
        <v>0</v>
      </c>
      <c r="L11" s="8" t="inlineStr">
        <is>
          <t>N</t>
        </is>
      </c>
      <c r="M11" s="7" t="inlineStr"/>
      <c r="N11" s="8" t="inlineStr">
        <is>
          <t>N</t>
        </is>
      </c>
      <c r="O11" s="7" t="inlineStr">
        <is>
          <t>OKLAHOMA DEPARTMENT OF HUMAN SERVICES</t>
        </is>
      </c>
      <c r="P11" s="7" t="inlineStr">
        <is>
          <t>22AA</t>
        </is>
      </c>
      <c r="Q11" s="8" t="inlineStr">
        <is>
          <t>N</t>
        </is>
      </c>
      <c r="R11" s="9" t="inlineStr"/>
      <c r="S11" s="8" t="inlineStr">
        <is>
          <t>N</t>
        </is>
      </c>
      <c r="T11" s="8" t="inlineStr"/>
      <c r="U11" s="8" t="n">
        <v>0</v>
      </c>
      <c r="V11" s="11" t="inlineStr">
        <is>
          <t>93.041</t>
        </is>
      </c>
      <c r="W11" s="6">
        <f>UPPER(TRIM(H11))</f>
        <v/>
      </c>
      <c r="X11" s="6">
        <f>UPPER(TRIM(I11))</f>
        <v/>
      </c>
      <c r="Y11" s="6">
        <f>IF(V11&lt;&gt;"",IFERROR(INDEX(federal_program_name_lookup,MATCH(V11,aln_lookup,0)),""),"")</f>
        <v/>
      </c>
    </row>
    <row r="12">
      <c r="A12" s="6" t="inlineStr">
        <is>
          <t>AWARD-0011</t>
        </is>
      </c>
      <c r="B12" s="7" t="inlineStr">
        <is>
          <t>93</t>
        </is>
      </c>
      <c r="C12" s="7" t="inlineStr">
        <is>
          <t>071</t>
        </is>
      </c>
      <c r="D12" s="7" t="inlineStr"/>
      <c r="E12" s="8" t="inlineStr">
        <is>
          <t>MEDICARE ENROLLMENT ASSISTANCE PROGRAM</t>
        </is>
      </c>
      <c r="F12" s="9" t="n">
        <v>14916</v>
      </c>
      <c r="G12" s="8" t="inlineStr">
        <is>
          <t>N/A</t>
        </is>
      </c>
      <c r="H12" s="8" t="inlineStr"/>
      <c r="I12" s="8" t="inlineStr"/>
      <c r="J12" s="10" t="n">
        <v>14916</v>
      </c>
      <c r="K12" s="10" t="n">
        <v>0</v>
      </c>
      <c r="L12" s="8" t="inlineStr">
        <is>
          <t>N</t>
        </is>
      </c>
      <c r="M12" s="7" t="inlineStr"/>
      <c r="N12" s="8" t="inlineStr">
        <is>
          <t>N</t>
        </is>
      </c>
      <c r="O12" s="7" t="inlineStr">
        <is>
          <t>OKLAHOMA DEPARTMENT OF HUMAN SERVICES</t>
        </is>
      </c>
      <c r="P12" s="7" t="inlineStr">
        <is>
          <t>MIPPA 2021 / MIPPA 2022</t>
        </is>
      </c>
      <c r="Q12" s="8" t="inlineStr">
        <is>
          <t>N</t>
        </is>
      </c>
      <c r="R12" s="9" t="inlineStr"/>
      <c r="S12" s="8" t="inlineStr">
        <is>
          <t>N</t>
        </is>
      </c>
      <c r="T12" s="8" t="inlineStr"/>
      <c r="U12" s="8" t="n">
        <v>0</v>
      </c>
      <c r="V12" s="11" t="inlineStr">
        <is>
          <t>93.071</t>
        </is>
      </c>
      <c r="W12" s="6">
        <f>UPPER(TRIM(H12))</f>
        <v/>
      </c>
      <c r="X12" s="6">
        <f>UPPER(TRIM(I12))</f>
        <v/>
      </c>
      <c r="Y12" s="6">
        <f>IF(V12&lt;&gt;"",IFERROR(INDEX(federal_program_name_lookup,MATCH(V12,aln_lookup,0)),""),"")</f>
        <v/>
      </c>
    </row>
    <row r="13">
      <c r="A13" s="6" t="inlineStr">
        <is>
          <t>AWARD-0012</t>
        </is>
      </c>
      <c r="B13" s="7" t="inlineStr">
        <is>
          <t>93</t>
        </is>
      </c>
      <c r="C13" s="7" t="inlineStr">
        <is>
          <t>048</t>
        </is>
      </c>
      <c r="D13" s="7" t="inlineStr"/>
      <c r="E13" s="8" t="inlineStr">
        <is>
          <t>SPECIAL PROGRAMS FOR THE AGING_TITLE IV_AND TITLE II_DISCRETIONARY PROJECTS</t>
        </is>
      </c>
      <c r="F13" s="9" t="n">
        <v>14242</v>
      </c>
      <c r="G13" s="8" t="inlineStr">
        <is>
          <t>N/A</t>
        </is>
      </c>
      <c r="H13" s="8" t="inlineStr"/>
      <c r="I13" s="8" t="inlineStr"/>
      <c r="J13" s="10" t="n">
        <v>14242</v>
      </c>
      <c r="K13" s="10" t="n">
        <v>0</v>
      </c>
      <c r="L13" s="8" t="inlineStr">
        <is>
          <t>N</t>
        </is>
      </c>
      <c r="M13" s="7" t="inlineStr"/>
      <c r="N13" s="8" t="inlineStr">
        <is>
          <t>N</t>
        </is>
      </c>
      <c r="O13" s="7" t="inlineStr">
        <is>
          <t>OKLAHOMA DEPARTMENT OF HUMAN SERVICES</t>
        </is>
      </c>
      <c r="P13" s="7" t="inlineStr">
        <is>
          <t>CARES 21 ADRC / SMP 2022 / SMP 2023</t>
        </is>
      </c>
      <c r="Q13" s="8" t="inlineStr">
        <is>
          <t>N</t>
        </is>
      </c>
      <c r="R13" s="9" t="inlineStr"/>
      <c r="S13" s="8" t="inlineStr">
        <is>
          <t>N</t>
        </is>
      </c>
      <c r="T13" s="8" t="inlineStr"/>
      <c r="U13" s="8" t="n">
        <v>0</v>
      </c>
      <c r="V13" s="11" t="inlineStr">
        <is>
          <t>93.048</t>
        </is>
      </c>
      <c r="W13" s="6">
        <f>UPPER(TRIM(H13))</f>
        <v/>
      </c>
      <c r="X13" s="6">
        <f>UPPER(TRIM(I13))</f>
        <v/>
      </c>
      <c r="Y13" s="6">
        <f>IF(V13&lt;&gt;"",IFERROR(INDEX(federal_program_name_lookup,MATCH(V13,aln_lookup,0)),""),"")</f>
        <v/>
      </c>
    </row>
    <row r="14">
      <c r="A14" s="6">
        <f>IF(B14&lt;&gt;"", "AWARD-"&amp;TEXT(ROW()-1,"0000"), "")</f>
        <v/>
      </c>
      <c r="B14" s="7" t="n"/>
      <c r="C14" s="7" t="n"/>
      <c r="D14" s="7" t="n"/>
      <c r="E14" s="8" t="n"/>
      <c r="F14" s="9" t="n"/>
      <c r="G14" s="8" t="n"/>
      <c r="H14" s="8" t="n"/>
      <c r="I14" s="8" t="n"/>
      <c r="J14" s="10">
        <f>IF(A14="",0,SUMIFS(amount_expended,cfda_key,V14))</f>
        <v/>
      </c>
      <c r="K14" s="10">
        <f>IF(G14="OTHER CLUSTER NOT LISTED ABOVE",SUMIFS(amount_expended,uniform_other_cluster_name,X14), IF(AND(OR(G14="N/A",G14=""),H14=""),0,IF(G14="STATE CLUSTER",SUMIFS(amount_expended,uniform_state_cluster_name,W14),SUMIFS(amount_expended,cluster_name,G14))))</f>
        <v/>
      </c>
      <c r="L14" s="8" t="n"/>
      <c r="M14" s="7" t="n"/>
      <c r="N14" s="8" t="n"/>
      <c r="O14" s="7" t="n"/>
      <c r="P14" s="7" t="n"/>
      <c r="Q14" s="8" t="n"/>
      <c r="R14" s="9" t="n"/>
      <c r="S14" s="8" t="n"/>
      <c r="T14" s="8" t="n"/>
      <c r="U14" s="8" t="n"/>
      <c r="V14" s="11">
        <f>IF(OR(B14="",C14=""),"",CONCATENATE(B14,".",C14))</f>
        <v/>
      </c>
      <c r="W14" s="6">
        <f>UPPER(TRIM(H14))</f>
        <v/>
      </c>
      <c r="X14" s="6">
        <f>UPPER(TRIM(I14))</f>
        <v/>
      </c>
      <c r="Y14" s="6">
        <f>IF(V14&lt;&gt;"",IFERROR(INDEX(federal_program_name_lookup,MATCH(V14,aln_lookup,0)),""),"")</f>
        <v/>
      </c>
    </row>
    <row r="15">
      <c r="A15" s="6">
        <f>IF(B15&lt;&gt;"", "AWARD-"&amp;TEXT(ROW()-1,"0000"), "")</f>
        <v/>
      </c>
      <c r="B15" s="7" t="n"/>
      <c r="C15" s="7" t="n"/>
      <c r="D15" s="7" t="n"/>
      <c r="E15" s="8" t="n"/>
      <c r="F15" s="9" t="n"/>
      <c r="G15" s="8" t="n"/>
      <c r="H15" s="8" t="n"/>
      <c r="I15" s="8" t="n"/>
      <c r="J15" s="10">
        <f>IF(A15="",0,SUMIFS(amount_expended,cfda_key,V15))</f>
        <v/>
      </c>
      <c r="K15" s="10">
        <f>IF(G15="OTHER CLUSTER NOT LISTED ABOVE",SUMIFS(amount_expended,uniform_other_cluster_name,X15), IF(AND(OR(G15="N/A",G15=""),H15=""),0,IF(G15="STATE CLUSTER",SUMIFS(amount_expended,uniform_state_cluster_name,W15),SUMIFS(amount_expended,cluster_name,G15))))</f>
        <v/>
      </c>
      <c r="L15" s="8" t="n"/>
      <c r="M15" s="7" t="n"/>
      <c r="N15" s="8" t="n"/>
      <c r="O15" s="7" t="n"/>
      <c r="P15" s="7" t="n"/>
      <c r="Q15" s="8" t="n"/>
      <c r="R15" s="9" t="n"/>
      <c r="S15" s="8" t="n"/>
      <c r="T15" s="8" t="n"/>
      <c r="U15" s="8" t="n"/>
      <c r="V15" s="11">
        <f>IF(OR(B15="",C15=""),"",CONCATENATE(B15,".",C15))</f>
        <v/>
      </c>
      <c r="W15" s="6">
        <f>UPPER(TRIM(H15))</f>
        <v/>
      </c>
      <c r="X15" s="6">
        <f>UPPER(TRIM(I15))</f>
        <v/>
      </c>
      <c r="Y15" s="6">
        <f>IF(V15&lt;&gt;"",IFERROR(INDEX(federal_program_name_lookup,MATCH(V15,aln_lookup,0)),""),"")</f>
        <v/>
      </c>
    </row>
    <row r="16">
      <c r="A16" s="6">
        <f>IF(B16&lt;&gt;"", "AWARD-"&amp;TEXT(ROW()-1,"0000"), "")</f>
        <v/>
      </c>
      <c r="B16" s="7" t="n"/>
      <c r="C16" s="7" t="n"/>
      <c r="D16" s="7" t="n"/>
      <c r="E16" s="8" t="n"/>
      <c r="F16" s="9" t="n"/>
      <c r="G16" s="8" t="n"/>
      <c r="H16" s="8" t="n"/>
      <c r="I16" s="8" t="n"/>
      <c r="J16" s="10">
        <f>IF(A16="",0,SUMIFS(amount_expended,cfda_key,V16))</f>
        <v/>
      </c>
      <c r="K16" s="10">
        <f>IF(G16="OTHER CLUSTER NOT LISTED ABOVE",SUMIFS(amount_expended,uniform_other_cluster_name,X16), IF(AND(OR(G16="N/A",G16=""),H16=""),0,IF(G16="STATE CLUSTER",SUMIFS(amount_expended,uniform_state_cluster_name,W16),SUMIFS(amount_expended,cluster_name,G16))))</f>
        <v/>
      </c>
      <c r="L16" s="8" t="n"/>
      <c r="M16" s="7" t="n"/>
      <c r="N16" s="8" t="n"/>
      <c r="O16" s="7" t="n"/>
      <c r="P16" s="7" t="n"/>
      <c r="Q16" s="8" t="n"/>
      <c r="R16" s="9" t="n"/>
      <c r="S16" s="8" t="n"/>
      <c r="T16" s="8" t="n"/>
      <c r="U16" s="8" t="n"/>
      <c r="V16" s="11">
        <f>IF(OR(B16="",C16=""),"",CONCATENATE(B16,".",C16))</f>
        <v/>
      </c>
      <c r="W16" s="6">
        <f>UPPER(TRIM(H16))</f>
        <v/>
      </c>
      <c r="X16" s="6">
        <f>UPPER(TRIM(I16))</f>
        <v/>
      </c>
      <c r="Y16" s="6">
        <f>IF(V16&lt;&gt;"",IFERROR(INDEX(federal_program_name_lookup,MATCH(V16,aln_lookup,0)),""),"")</f>
        <v/>
      </c>
    </row>
    <row r="17">
      <c r="A17" s="6">
        <f>IF(B17&lt;&gt;"", "AWARD-"&amp;TEXT(ROW()-1,"0000"), "")</f>
        <v/>
      </c>
      <c r="B17" s="7" t="n"/>
      <c r="C17" s="7" t="n"/>
      <c r="D17" s="7" t="n"/>
      <c r="E17" s="8" t="n"/>
      <c r="F17" s="9" t="n"/>
      <c r="G17" s="8" t="n"/>
      <c r="H17" s="8" t="n"/>
      <c r="I17" s="8" t="n"/>
      <c r="J17" s="10">
        <f>IF(A17="",0,SUMIFS(amount_expended,cfda_key,V17))</f>
        <v/>
      </c>
      <c r="K17" s="10">
        <f>IF(G17="OTHER CLUSTER NOT LISTED ABOVE",SUMIFS(amount_expended,uniform_other_cluster_name,X17), IF(AND(OR(G17="N/A",G17=""),H17=""),0,IF(G17="STATE CLUSTER",SUMIFS(amount_expended,uniform_state_cluster_name,W17),SUMIFS(amount_expended,cluster_name,G17))))</f>
        <v/>
      </c>
      <c r="L17" s="8" t="n"/>
      <c r="M17" s="7" t="n"/>
      <c r="N17" s="8" t="n"/>
      <c r="O17" s="7" t="n"/>
      <c r="P17" s="7" t="n"/>
      <c r="Q17" s="8" t="n"/>
      <c r="R17" s="9" t="n"/>
      <c r="S17" s="8" t="n"/>
      <c r="T17" s="8" t="n"/>
      <c r="U17" s="8" t="n"/>
      <c r="V17" s="11">
        <f>IF(OR(B17="",C17=""),"",CONCATENATE(B17,".",C17))</f>
        <v/>
      </c>
      <c r="W17" s="6">
        <f>UPPER(TRIM(H17))</f>
        <v/>
      </c>
      <c r="X17" s="6">
        <f>UPPER(TRIM(I17))</f>
        <v/>
      </c>
      <c r="Y17" s="6">
        <f>IF(V17&lt;&gt;"",IFERROR(INDEX(federal_program_name_lookup,MATCH(V17,aln_lookup,0)),""),"")</f>
        <v/>
      </c>
    </row>
    <row r="18">
      <c r="A18" s="6">
        <f>IF(B18&lt;&gt;"", "AWARD-"&amp;TEXT(ROW()-1,"0000"), "")</f>
        <v/>
      </c>
      <c r="B18" s="7" t="n"/>
      <c r="C18" s="7" t="n"/>
      <c r="D18" s="7" t="n"/>
      <c r="E18" s="8" t="n"/>
      <c r="F18" s="9" t="n"/>
      <c r="G18" s="8" t="n"/>
      <c r="H18" s="8" t="n"/>
      <c r="I18" s="8" t="n"/>
      <c r="J18" s="10">
        <f>IF(A18="",0,SUMIFS(amount_expended,cfda_key,V18))</f>
        <v/>
      </c>
      <c r="K18" s="10">
        <f>IF(G18="OTHER CLUSTER NOT LISTED ABOVE",SUMIFS(amount_expended,uniform_other_cluster_name,X18), IF(AND(OR(G18="N/A",G18=""),H18=""),0,IF(G18="STATE CLUSTER",SUMIFS(amount_expended,uniform_state_cluster_name,W18),SUMIFS(amount_expended,cluster_name,G18))))</f>
        <v/>
      </c>
      <c r="L18" s="8" t="n"/>
      <c r="M18" s="7" t="n"/>
      <c r="N18" s="8" t="n"/>
      <c r="O18" s="7" t="n"/>
      <c r="P18" s="7" t="n"/>
      <c r="Q18" s="8" t="n"/>
      <c r="R18" s="9" t="n"/>
      <c r="S18" s="8" t="n"/>
      <c r="T18" s="8" t="n"/>
      <c r="U18" s="8" t="n"/>
      <c r="V18" s="11">
        <f>IF(OR(B18="",C18=""),"",CONCATENATE(B18,".",C18))</f>
        <v/>
      </c>
      <c r="W18" s="6">
        <f>UPPER(TRIM(H18))</f>
        <v/>
      </c>
      <c r="X18" s="6">
        <f>UPPER(TRIM(I18))</f>
        <v/>
      </c>
      <c r="Y18" s="6">
        <f>IF(V18&lt;&gt;"",IFERROR(INDEX(federal_program_name_lookup,MATCH(V18,aln_lookup,0)),""),"")</f>
        <v/>
      </c>
    </row>
    <row r="19">
      <c r="A19" s="6">
        <f>IF(B19&lt;&gt;"", "AWARD-"&amp;TEXT(ROW()-1,"0000"), "")</f>
        <v/>
      </c>
      <c r="B19" s="7" t="n"/>
      <c r="C19" s="7" t="n"/>
      <c r="D19" s="7" t="n"/>
      <c r="E19" s="8" t="n"/>
      <c r="F19" s="9" t="n"/>
      <c r="G19" s="8" t="n"/>
      <c r="H19" s="8" t="n"/>
      <c r="I19" s="8" t="n"/>
      <c r="J19" s="10">
        <f>IF(A19="",0,SUMIFS(amount_expended,cfda_key,V19))</f>
        <v/>
      </c>
      <c r="K19" s="10">
        <f>IF(G19="OTHER CLUSTER NOT LISTED ABOVE",SUMIFS(amount_expended,uniform_other_cluster_name,X19), IF(AND(OR(G19="N/A",G19=""),H19=""),0,IF(G19="STATE CLUSTER",SUMIFS(amount_expended,uniform_state_cluster_name,W19),SUMIFS(amount_expended,cluster_name,G19))))</f>
        <v/>
      </c>
      <c r="L19" s="8" t="n"/>
      <c r="M19" s="7" t="n"/>
      <c r="N19" s="8" t="n"/>
      <c r="O19" s="7" t="n"/>
      <c r="P19" s="7" t="n"/>
      <c r="Q19" s="8" t="n"/>
      <c r="R19" s="9" t="n"/>
      <c r="S19" s="8" t="n"/>
      <c r="T19" s="8" t="n"/>
      <c r="U19" s="8" t="n"/>
      <c r="V19" s="11">
        <f>IF(OR(B19="",C19=""),"",CONCATENATE(B19,".",C19))</f>
        <v/>
      </c>
      <c r="W19" s="6">
        <f>UPPER(TRIM(H19))</f>
        <v/>
      </c>
      <c r="X19" s="6">
        <f>UPPER(TRIM(I19))</f>
        <v/>
      </c>
      <c r="Y19" s="6">
        <f>IF(V19&lt;&gt;"",IFERROR(INDEX(federal_program_name_lookup,MATCH(V19,aln_lookup,0)),""),"")</f>
        <v/>
      </c>
    </row>
    <row r="20">
      <c r="A20" s="6">
        <f>IF(B20&lt;&gt;"", "AWARD-"&amp;TEXT(ROW()-1,"0000"), "")</f>
        <v/>
      </c>
      <c r="B20" s="7" t="n"/>
      <c r="C20" s="7" t="n"/>
      <c r="D20" s="7" t="n"/>
      <c r="E20" s="8" t="n"/>
      <c r="F20" s="9" t="n"/>
      <c r="G20" s="8" t="n"/>
      <c r="H20" s="8" t="n"/>
      <c r="I20" s="8" t="n"/>
      <c r="J20" s="10">
        <f>IF(A20="",0,SUMIFS(amount_expended,cfda_key,V20))</f>
        <v/>
      </c>
      <c r="K20" s="10">
        <f>IF(G20="OTHER CLUSTER NOT LISTED ABOVE",SUMIFS(amount_expended,uniform_other_cluster_name,X20), IF(AND(OR(G20="N/A",G20=""),H20=""),0,IF(G20="STATE CLUSTER",SUMIFS(amount_expended,uniform_state_cluster_name,W20),SUMIFS(amount_expended,cluster_name,G20))))</f>
        <v/>
      </c>
      <c r="L20" s="8" t="n"/>
      <c r="M20" s="7" t="n"/>
      <c r="N20" s="8" t="n"/>
      <c r="O20" s="7" t="n"/>
      <c r="P20" s="7" t="n"/>
      <c r="Q20" s="8" t="n"/>
      <c r="R20" s="9" t="n"/>
      <c r="S20" s="8" t="n"/>
      <c r="T20" s="8" t="n"/>
      <c r="U20" s="8" t="n"/>
      <c r="V20" s="11">
        <f>IF(OR(B20="",C20=""),"",CONCATENATE(B20,".",C20))</f>
        <v/>
      </c>
      <c r="W20" s="6">
        <f>UPPER(TRIM(H20))</f>
        <v/>
      </c>
      <c r="X20" s="6">
        <f>UPPER(TRIM(I20))</f>
        <v/>
      </c>
      <c r="Y20" s="6">
        <f>IF(V20&lt;&gt;"",IFERROR(INDEX(federal_program_name_lookup,MATCH(V20,aln_lookup,0)),""),"")</f>
        <v/>
      </c>
    </row>
    <row r="21">
      <c r="A21" s="6">
        <f>IF(B21&lt;&gt;"", "AWARD-"&amp;TEXT(ROW()-1,"0000"), "")</f>
        <v/>
      </c>
      <c r="B21" s="7" t="n"/>
      <c r="C21" s="7" t="n"/>
      <c r="D21" s="7" t="n"/>
      <c r="E21" s="8" t="n"/>
      <c r="F21" s="9" t="n"/>
      <c r="G21" s="8" t="n"/>
      <c r="H21" s="8" t="n"/>
      <c r="I21" s="8" t="n"/>
      <c r="J21" s="10">
        <f>IF(A21="",0,SUMIFS(amount_expended,cfda_key,V21))</f>
        <v/>
      </c>
      <c r="K21" s="10">
        <f>IF(G21="OTHER CLUSTER NOT LISTED ABOVE",SUMIFS(amount_expended,uniform_other_cluster_name,X21), IF(AND(OR(G21="N/A",G21=""),H21=""),0,IF(G21="STATE CLUSTER",SUMIFS(amount_expended,uniform_state_cluster_name,W21),SUMIFS(amount_expended,cluster_name,G21))))</f>
        <v/>
      </c>
      <c r="L21" s="8" t="n"/>
      <c r="M21" s="7" t="n"/>
      <c r="N21" s="8" t="n"/>
      <c r="O21" s="7" t="n"/>
      <c r="P21" s="7" t="n"/>
      <c r="Q21" s="8" t="n"/>
      <c r="R21" s="9" t="n"/>
      <c r="S21" s="8" t="n"/>
      <c r="T21" s="8" t="n"/>
      <c r="U21" s="8" t="n"/>
      <c r="V21" s="11">
        <f>IF(OR(B21="",C21=""),"",CONCATENATE(B21,".",C21))</f>
        <v/>
      </c>
      <c r="W21" s="6">
        <f>UPPER(TRIM(H21))</f>
        <v/>
      </c>
      <c r="X21" s="6">
        <f>UPPER(TRIM(I21))</f>
        <v/>
      </c>
      <c r="Y21" s="6">
        <f>IF(V21&lt;&gt;"",IFERROR(INDEX(federal_program_name_lookup,MATCH(V21,aln_lookup,0)),""),"")</f>
        <v/>
      </c>
    </row>
    <row r="22">
      <c r="A22" s="6">
        <f>IF(B22&lt;&gt;"", "AWARD-"&amp;TEXT(ROW()-1,"0000"), "")</f>
        <v/>
      </c>
      <c r="B22" s="7" t="n"/>
      <c r="C22" s="7" t="n"/>
      <c r="D22" s="7" t="n"/>
      <c r="E22" s="8" t="n"/>
      <c r="F22" s="9" t="n"/>
      <c r="G22" s="8" t="n"/>
      <c r="H22" s="8" t="n"/>
      <c r="I22" s="8" t="n"/>
      <c r="J22" s="10">
        <f>IF(A22="",0,SUMIFS(amount_expended,cfda_key,V22))</f>
        <v/>
      </c>
      <c r="K22" s="10">
        <f>IF(G22="OTHER CLUSTER NOT LISTED ABOVE",SUMIFS(amount_expended,uniform_other_cluster_name,X22), IF(AND(OR(G22="N/A",G22=""),H22=""),0,IF(G22="STATE CLUSTER",SUMIFS(amount_expended,uniform_state_cluster_name,W22),SUMIFS(amount_expended,cluster_name,G22))))</f>
        <v/>
      </c>
      <c r="L22" s="8" t="n"/>
      <c r="M22" s="7" t="n"/>
      <c r="N22" s="8" t="n"/>
      <c r="O22" s="7" t="n"/>
      <c r="P22" s="7" t="n"/>
      <c r="Q22" s="8" t="n"/>
      <c r="R22" s="9" t="n"/>
      <c r="S22" s="8" t="n"/>
      <c r="T22" s="8" t="n"/>
      <c r="U22" s="8" t="n"/>
      <c r="V22" s="11">
        <f>IF(OR(B22="",C22=""),"",CONCATENATE(B22,".",C22))</f>
        <v/>
      </c>
      <c r="W22" s="6">
        <f>UPPER(TRIM(H22))</f>
        <v/>
      </c>
      <c r="X22" s="6">
        <f>UPPER(TRIM(I22))</f>
        <v/>
      </c>
      <c r="Y22" s="6">
        <f>IF(V22&lt;&gt;"",IFERROR(INDEX(federal_program_name_lookup,MATCH(V22,aln_lookup,0)),""),"")</f>
        <v/>
      </c>
    </row>
    <row r="23">
      <c r="A23" s="6">
        <f>IF(B23&lt;&gt;"", "AWARD-"&amp;TEXT(ROW()-1,"0000"), "")</f>
        <v/>
      </c>
      <c r="B23" s="7" t="n"/>
      <c r="C23" s="7" t="n"/>
      <c r="D23" s="7" t="n"/>
      <c r="E23" s="8" t="n"/>
      <c r="F23" s="9" t="n"/>
      <c r="G23" s="8" t="n"/>
      <c r="H23" s="8" t="n"/>
      <c r="I23" s="8" t="n"/>
      <c r="J23" s="10">
        <f>IF(A23="",0,SUMIFS(amount_expended,cfda_key,V23))</f>
        <v/>
      </c>
      <c r="K23" s="10">
        <f>IF(G23="OTHER CLUSTER NOT LISTED ABOVE",SUMIFS(amount_expended,uniform_other_cluster_name,X23), IF(AND(OR(G23="N/A",G23=""),H23=""),0,IF(G23="STATE CLUSTER",SUMIFS(amount_expended,uniform_state_cluster_name,W23),SUMIFS(amount_expended,cluster_name,G23))))</f>
        <v/>
      </c>
      <c r="L23" s="8" t="n"/>
      <c r="M23" s="7" t="n"/>
      <c r="N23" s="8" t="n"/>
      <c r="O23" s="7" t="n"/>
      <c r="P23" s="7" t="n"/>
      <c r="Q23" s="8" t="n"/>
      <c r="R23" s="9" t="n"/>
      <c r="S23" s="8" t="n"/>
      <c r="T23" s="8" t="n"/>
      <c r="U23" s="8" t="n"/>
      <c r="V23" s="11">
        <f>IF(OR(B23="",C23=""),"",CONCATENATE(B23,".",C23))</f>
        <v/>
      </c>
      <c r="W23" s="6">
        <f>UPPER(TRIM(H23))</f>
        <v/>
      </c>
      <c r="X23" s="6">
        <f>UPPER(TRIM(I23))</f>
        <v/>
      </c>
      <c r="Y23" s="6">
        <f>IF(V23&lt;&gt;"",IFERROR(INDEX(federal_program_name_lookup,MATCH(V23,aln_lookup,0)),""),"")</f>
        <v/>
      </c>
    </row>
    <row r="24">
      <c r="A24" s="6">
        <f>IF(B24&lt;&gt;"", "AWARD-"&amp;TEXT(ROW()-1,"0000"), "")</f>
        <v/>
      </c>
      <c r="B24" s="7" t="n"/>
      <c r="C24" s="7" t="n"/>
      <c r="D24" s="7" t="n"/>
      <c r="E24" s="8" t="n"/>
      <c r="F24" s="9" t="n"/>
      <c r="G24" s="8" t="n"/>
      <c r="H24" s="8" t="n"/>
      <c r="I24" s="8" t="n"/>
      <c r="J24" s="10">
        <f>IF(A24="",0,SUMIFS(amount_expended,cfda_key,V24))</f>
        <v/>
      </c>
      <c r="K24" s="10">
        <f>IF(G24="OTHER CLUSTER NOT LISTED ABOVE",SUMIFS(amount_expended,uniform_other_cluster_name,X24), IF(AND(OR(G24="N/A",G24=""),H24=""),0,IF(G24="STATE CLUSTER",SUMIFS(amount_expended,uniform_state_cluster_name,W24),SUMIFS(amount_expended,cluster_name,G24))))</f>
        <v/>
      </c>
      <c r="L24" s="8" t="n"/>
      <c r="M24" s="7" t="n"/>
      <c r="N24" s="8" t="n"/>
      <c r="O24" s="7" t="n"/>
      <c r="P24" s="7" t="n"/>
      <c r="Q24" s="8" t="n"/>
      <c r="R24" s="9" t="n"/>
      <c r="S24" s="8" t="n"/>
      <c r="T24" s="8" t="n"/>
      <c r="U24" s="8" t="n"/>
      <c r="V24" s="11">
        <f>IF(OR(B24="",C24=""),"",CONCATENATE(B24,".",C24))</f>
        <v/>
      </c>
      <c r="W24" s="6">
        <f>UPPER(TRIM(H24))</f>
        <v/>
      </c>
      <c r="X24" s="6">
        <f>UPPER(TRIM(I24))</f>
        <v/>
      </c>
      <c r="Y24" s="6">
        <f>IF(V24&lt;&gt;"",IFERROR(INDEX(federal_program_name_lookup,MATCH(V24,aln_lookup,0)),""),"")</f>
        <v/>
      </c>
    </row>
    <row r="25">
      <c r="A25" s="6">
        <f>IF(B25&lt;&gt;"", "AWARD-"&amp;TEXT(ROW()-1,"0000"), "")</f>
        <v/>
      </c>
      <c r="B25" s="7" t="n"/>
      <c r="C25" s="7" t="n"/>
      <c r="D25" s="7" t="n"/>
      <c r="E25" s="8" t="n"/>
      <c r="F25" s="9" t="n"/>
      <c r="G25" s="8" t="n"/>
      <c r="H25" s="8" t="n"/>
      <c r="I25" s="8" t="n"/>
      <c r="J25" s="10">
        <f>IF(A25="",0,SUMIFS(amount_expended,cfda_key,V25))</f>
        <v/>
      </c>
      <c r="K25" s="10">
        <f>IF(G25="OTHER CLUSTER NOT LISTED ABOVE",SUMIFS(amount_expended,uniform_other_cluster_name,X25), IF(AND(OR(G25="N/A",G25=""),H25=""),0,IF(G25="STATE CLUSTER",SUMIFS(amount_expended,uniform_state_cluster_name,W25),SUMIFS(amount_expended,cluster_name,G25))))</f>
        <v/>
      </c>
      <c r="L25" s="8" t="n"/>
      <c r="M25" s="7" t="n"/>
      <c r="N25" s="8" t="n"/>
      <c r="O25" s="7" t="n"/>
      <c r="P25" s="7" t="n"/>
      <c r="Q25" s="8" t="n"/>
      <c r="R25" s="9" t="n"/>
      <c r="S25" s="8" t="n"/>
      <c r="T25" s="8" t="n"/>
      <c r="U25" s="8" t="n"/>
      <c r="V25" s="11">
        <f>IF(OR(B25="",C25=""),"",CONCATENATE(B25,".",C25))</f>
        <v/>
      </c>
      <c r="W25" s="6">
        <f>UPPER(TRIM(H25))</f>
        <v/>
      </c>
      <c r="X25" s="6">
        <f>UPPER(TRIM(I25))</f>
        <v/>
      </c>
      <c r="Y25" s="6">
        <f>IF(V25&lt;&gt;"",IFERROR(INDEX(federal_program_name_lookup,MATCH(V25,aln_lookup,0)),""),"")</f>
        <v/>
      </c>
    </row>
    <row r="26">
      <c r="A26" s="6">
        <f>IF(B26&lt;&gt;"", "AWARD-"&amp;TEXT(ROW()-1,"0000"), "")</f>
        <v/>
      </c>
      <c r="B26" s="7" t="n"/>
      <c r="C26" s="7" t="n"/>
      <c r="D26" s="7" t="n"/>
      <c r="E26" s="8" t="n"/>
      <c r="F26" s="9" t="n"/>
      <c r="G26" s="8" t="n"/>
      <c r="H26" s="8" t="n"/>
      <c r="I26" s="8" t="n"/>
      <c r="J26" s="10">
        <f>IF(A26="",0,SUMIFS(amount_expended,cfda_key,V26))</f>
        <v/>
      </c>
      <c r="K26" s="10">
        <f>IF(G26="OTHER CLUSTER NOT LISTED ABOVE",SUMIFS(amount_expended,uniform_other_cluster_name,X26), IF(AND(OR(G26="N/A",G26=""),H26=""),0,IF(G26="STATE CLUSTER",SUMIFS(amount_expended,uniform_state_cluster_name,W26),SUMIFS(amount_expended,cluster_name,G26))))</f>
        <v/>
      </c>
      <c r="L26" s="8" t="n"/>
      <c r="M26" s="7" t="n"/>
      <c r="N26" s="8" t="n"/>
      <c r="O26" s="7" t="n"/>
      <c r="P26" s="7" t="n"/>
      <c r="Q26" s="8" t="n"/>
      <c r="R26" s="9" t="n"/>
      <c r="S26" s="8" t="n"/>
      <c r="T26" s="8" t="n"/>
      <c r="U26" s="8" t="n"/>
      <c r="V26" s="11">
        <f>IF(OR(B26="",C26=""),"",CONCATENATE(B26,".",C26))</f>
        <v/>
      </c>
      <c r="W26" s="6">
        <f>UPPER(TRIM(H26))</f>
        <v/>
      </c>
      <c r="X26" s="6">
        <f>UPPER(TRIM(I26))</f>
        <v/>
      </c>
      <c r="Y26" s="6">
        <f>IF(V26&lt;&gt;"",IFERROR(INDEX(federal_program_name_lookup,MATCH(V26,aln_lookup,0)),""),"")</f>
        <v/>
      </c>
    </row>
    <row r="27">
      <c r="A27" s="6">
        <f>IF(B27&lt;&gt;"", "AWARD-"&amp;TEXT(ROW()-1,"0000"), "")</f>
        <v/>
      </c>
      <c r="B27" s="7" t="n"/>
      <c r="C27" s="7" t="n"/>
      <c r="D27" s="7" t="n"/>
      <c r="E27" s="8" t="n"/>
      <c r="F27" s="9" t="n"/>
      <c r="G27" s="8" t="n"/>
      <c r="H27" s="8" t="n"/>
      <c r="I27" s="8" t="n"/>
      <c r="J27" s="10">
        <f>IF(A27="",0,SUMIFS(amount_expended,cfda_key,V27))</f>
        <v/>
      </c>
      <c r="K27" s="10">
        <f>IF(G27="OTHER CLUSTER NOT LISTED ABOVE",SUMIFS(amount_expended,uniform_other_cluster_name,X27), IF(AND(OR(G27="N/A",G27=""),H27=""),0,IF(G27="STATE CLUSTER",SUMIFS(amount_expended,uniform_state_cluster_name,W27),SUMIFS(amount_expended,cluster_name,G27))))</f>
        <v/>
      </c>
      <c r="L27" s="8" t="n"/>
      <c r="M27" s="7" t="n"/>
      <c r="N27" s="8" t="n"/>
      <c r="O27" s="7" t="n"/>
      <c r="P27" s="7" t="n"/>
      <c r="Q27" s="8" t="n"/>
      <c r="R27" s="9" t="n"/>
      <c r="S27" s="8" t="n"/>
      <c r="T27" s="8" t="n"/>
      <c r="U27" s="8" t="n"/>
      <c r="V27" s="11">
        <f>IF(OR(B27="",C27=""),"",CONCATENATE(B27,".",C27))</f>
        <v/>
      </c>
      <c r="W27" s="6">
        <f>UPPER(TRIM(H27))</f>
        <v/>
      </c>
      <c r="X27" s="6">
        <f>UPPER(TRIM(I27))</f>
        <v/>
      </c>
      <c r="Y27" s="6">
        <f>IF(V27&lt;&gt;"",IFERROR(INDEX(federal_program_name_lookup,MATCH(V27,aln_lookup,0)),""),"")</f>
        <v/>
      </c>
    </row>
    <row r="28">
      <c r="A28" s="6">
        <f>IF(B28&lt;&gt;"", "AWARD-"&amp;TEXT(ROW()-1,"0000"), "")</f>
        <v/>
      </c>
      <c r="B28" s="7" t="n"/>
      <c r="C28" s="7" t="n"/>
      <c r="D28" s="7" t="n"/>
      <c r="E28" s="8" t="n"/>
      <c r="F28" s="9" t="n"/>
      <c r="G28" s="8" t="n"/>
      <c r="H28" s="8" t="n"/>
      <c r="I28" s="8" t="n"/>
      <c r="J28" s="10">
        <f>IF(A28="",0,SUMIFS(amount_expended,cfda_key,V28))</f>
        <v/>
      </c>
      <c r="K28" s="10">
        <f>IF(G28="OTHER CLUSTER NOT LISTED ABOVE",SUMIFS(amount_expended,uniform_other_cluster_name,X28), IF(AND(OR(G28="N/A",G28=""),H28=""),0,IF(G28="STATE CLUSTER",SUMIFS(amount_expended,uniform_state_cluster_name,W28),SUMIFS(amount_expended,cluster_name,G28))))</f>
        <v/>
      </c>
      <c r="L28" s="8" t="n"/>
      <c r="M28" s="7" t="n"/>
      <c r="N28" s="8" t="n"/>
      <c r="O28" s="7" t="n"/>
      <c r="P28" s="7" t="n"/>
      <c r="Q28" s="8" t="n"/>
      <c r="R28" s="9" t="n"/>
      <c r="S28" s="8" t="n"/>
      <c r="T28" s="8" t="n"/>
      <c r="U28" s="8" t="n"/>
      <c r="V28" s="11">
        <f>IF(OR(B28="",C28=""),"",CONCATENATE(B28,".",C28))</f>
        <v/>
      </c>
      <c r="W28" s="6">
        <f>UPPER(TRIM(H28))</f>
        <v/>
      </c>
      <c r="X28" s="6">
        <f>UPPER(TRIM(I28))</f>
        <v/>
      </c>
      <c r="Y28" s="6">
        <f>IF(V28&lt;&gt;"",IFERROR(INDEX(federal_program_name_lookup,MATCH(V28,aln_lookup,0)),""),"")</f>
        <v/>
      </c>
    </row>
    <row r="29">
      <c r="A29" s="6">
        <f>IF(B29&lt;&gt;"", "AWARD-"&amp;TEXT(ROW()-1,"0000"), "")</f>
        <v/>
      </c>
      <c r="B29" s="7" t="n"/>
      <c r="C29" s="7" t="n"/>
      <c r="D29" s="7" t="n"/>
      <c r="E29" s="8" t="n"/>
      <c r="F29" s="9" t="n"/>
      <c r="G29" s="8" t="n"/>
      <c r="H29" s="8" t="n"/>
      <c r="I29" s="8" t="n"/>
      <c r="J29" s="10">
        <f>IF(A29="",0,SUMIFS(amount_expended,cfda_key,V29))</f>
        <v/>
      </c>
      <c r="K29" s="10">
        <f>IF(G29="OTHER CLUSTER NOT LISTED ABOVE",SUMIFS(amount_expended,uniform_other_cluster_name,X29), IF(AND(OR(G29="N/A",G29=""),H29=""),0,IF(G29="STATE CLUSTER",SUMIFS(amount_expended,uniform_state_cluster_name,W29),SUMIFS(amount_expended,cluster_name,G29))))</f>
        <v/>
      </c>
      <c r="L29" s="8" t="n"/>
      <c r="M29" s="7" t="n"/>
      <c r="N29" s="8" t="n"/>
      <c r="O29" s="7" t="n"/>
      <c r="P29" s="7" t="n"/>
      <c r="Q29" s="8" t="n"/>
      <c r="R29" s="9" t="n"/>
      <c r="S29" s="8" t="n"/>
      <c r="T29" s="8" t="n"/>
      <c r="U29" s="8" t="n"/>
      <c r="V29" s="11">
        <f>IF(OR(B29="",C29=""),"",CONCATENATE(B29,".",C29))</f>
        <v/>
      </c>
      <c r="W29" s="6">
        <f>UPPER(TRIM(H29))</f>
        <v/>
      </c>
      <c r="X29" s="6">
        <f>UPPER(TRIM(I29))</f>
        <v/>
      </c>
      <c r="Y29" s="6">
        <f>IF(V29&lt;&gt;"",IFERROR(INDEX(federal_program_name_lookup,MATCH(V29,aln_lookup,0)),""),"")</f>
        <v/>
      </c>
    </row>
    <row r="30">
      <c r="A30" s="6">
        <f>IF(B30&lt;&gt;"", "AWARD-"&amp;TEXT(ROW()-1,"0000"), "")</f>
        <v/>
      </c>
      <c r="B30" s="7" t="n"/>
      <c r="C30" s="7" t="n"/>
      <c r="D30" s="7" t="n"/>
      <c r="E30" s="8" t="n"/>
      <c r="F30" s="9" t="n"/>
      <c r="G30" s="8" t="n"/>
      <c r="H30" s="8" t="n"/>
      <c r="I30" s="8" t="n"/>
      <c r="J30" s="10">
        <f>IF(A30="",0,SUMIFS(amount_expended,cfda_key,V30))</f>
        <v/>
      </c>
      <c r="K30" s="10">
        <f>IF(G30="OTHER CLUSTER NOT LISTED ABOVE",SUMIFS(amount_expended,uniform_other_cluster_name,X30), IF(AND(OR(G30="N/A",G30=""),H30=""),0,IF(G30="STATE CLUSTER",SUMIFS(amount_expended,uniform_state_cluster_name,W30),SUMIFS(amount_expended,cluster_name,G30))))</f>
        <v/>
      </c>
      <c r="L30" s="8" t="n"/>
      <c r="M30" s="7" t="n"/>
      <c r="N30" s="8" t="n"/>
      <c r="O30" s="7" t="n"/>
      <c r="P30" s="7" t="n"/>
      <c r="Q30" s="8" t="n"/>
      <c r="R30" s="9" t="n"/>
      <c r="S30" s="8" t="n"/>
      <c r="T30" s="8" t="n"/>
      <c r="U30" s="8" t="n"/>
      <c r="V30" s="11">
        <f>IF(OR(B30="",C30=""),"",CONCATENATE(B30,".",C30))</f>
        <v/>
      </c>
      <c r="W30" s="6">
        <f>UPPER(TRIM(H30))</f>
        <v/>
      </c>
      <c r="X30" s="6">
        <f>UPPER(TRIM(I30))</f>
        <v/>
      </c>
      <c r="Y30" s="6">
        <f>IF(V30&lt;&gt;"",IFERROR(INDEX(federal_program_name_lookup,MATCH(V30,aln_lookup,0)),""),"")</f>
        <v/>
      </c>
    </row>
    <row r="31">
      <c r="A31" s="6">
        <f>IF(B31&lt;&gt;"", "AWARD-"&amp;TEXT(ROW()-1,"0000"), "")</f>
        <v/>
      </c>
      <c r="B31" s="7" t="n"/>
      <c r="C31" s="7" t="n"/>
      <c r="D31" s="7" t="n"/>
      <c r="E31" s="8" t="n"/>
      <c r="F31" s="9" t="n"/>
      <c r="G31" s="8" t="n"/>
      <c r="H31" s="8" t="n"/>
      <c r="I31" s="8" t="n"/>
      <c r="J31" s="10">
        <f>IF(A31="",0,SUMIFS(amount_expended,cfda_key,V31))</f>
        <v/>
      </c>
      <c r="K31" s="10">
        <f>IF(G31="OTHER CLUSTER NOT LISTED ABOVE",SUMIFS(amount_expended,uniform_other_cluster_name,X31), IF(AND(OR(G31="N/A",G31=""),H31=""),0,IF(G31="STATE CLUSTER",SUMIFS(amount_expended,uniform_state_cluster_name,W31),SUMIFS(amount_expended,cluster_name,G31))))</f>
        <v/>
      </c>
      <c r="L31" s="8" t="n"/>
      <c r="M31" s="7" t="n"/>
      <c r="N31" s="8" t="n"/>
      <c r="O31" s="7" t="n"/>
      <c r="P31" s="7" t="n"/>
      <c r="Q31" s="8" t="n"/>
      <c r="R31" s="9" t="n"/>
      <c r="S31" s="8" t="n"/>
      <c r="T31" s="8" t="n"/>
      <c r="U31" s="8" t="n"/>
      <c r="V31" s="11">
        <f>IF(OR(B31="",C31=""),"",CONCATENATE(B31,".",C31))</f>
        <v/>
      </c>
      <c r="W31" s="6">
        <f>UPPER(TRIM(H31))</f>
        <v/>
      </c>
      <c r="X31" s="6">
        <f>UPPER(TRIM(I31))</f>
        <v/>
      </c>
      <c r="Y31" s="6">
        <f>IF(V31&lt;&gt;"",IFERROR(INDEX(federal_program_name_lookup,MATCH(V31,aln_lookup,0)),""),"")</f>
        <v/>
      </c>
    </row>
    <row r="32">
      <c r="A32" s="6">
        <f>IF(B32&lt;&gt;"", "AWARD-"&amp;TEXT(ROW()-1,"0000"), "")</f>
        <v/>
      </c>
      <c r="B32" s="7" t="n"/>
      <c r="C32" s="7" t="n"/>
      <c r="D32" s="7" t="n"/>
      <c r="E32" s="8" t="n"/>
      <c r="F32" s="9" t="n"/>
      <c r="G32" s="8" t="n"/>
      <c r="H32" s="8" t="n"/>
      <c r="I32" s="8" t="n"/>
      <c r="J32" s="10">
        <f>IF(A32="",0,SUMIFS(amount_expended,cfda_key,V32))</f>
        <v/>
      </c>
      <c r="K32" s="10">
        <f>IF(G32="OTHER CLUSTER NOT LISTED ABOVE",SUMIFS(amount_expended,uniform_other_cluster_name,X32), IF(AND(OR(G32="N/A",G32=""),H32=""),0,IF(G32="STATE CLUSTER",SUMIFS(amount_expended,uniform_state_cluster_name,W32),SUMIFS(amount_expended,cluster_name,G32))))</f>
        <v/>
      </c>
      <c r="L32" s="8" t="n"/>
      <c r="M32" s="7" t="n"/>
      <c r="N32" s="8" t="n"/>
      <c r="O32" s="7" t="n"/>
      <c r="P32" s="7" t="n"/>
      <c r="Q32" s="8" t="n"/>
      <c r="R32" s="9" t="n"/>
      <c r="S32" s="8" t="n"/>
      <c r="T32" s="8" t="n"/>
      <c r="U32" s="8" t="n"/>
      <c r="V32" s="11">
        <f>IF(OR(B32="",C32=""),"",CONCATENATE(B32,".",C32))</f>
        <v/>
      </c>
      <c r="W32" s="6">
        <f>UPPER(TRIM(H32))</f>
        <v/>
      </c>
      <c r="X32" s="6">
        <f>UPPER(TRIM(I32))</f>
        <v/>
      </c>
      <c r="Y32" s="6">
        <f>IF(V32&lt;&gt;"",IFERROR(INDEX(federal_program_name_lookup,MATCH(V32,aln_lookup,0)),""),"")</f>
        <v/>
      </c>
    </row>
    <row r="33">
      <c r="A33" s="6">
        <f>IF(B33&lt;&gt;"", "AWARD-"&amp;TEXT(ROW()-1,"0000"), "")</f>
        <v/>
      </c>
      <c r="B33" s="7" t="n"/>
      <c r="C33" s="7" t="n"/>
      <c r="D33" s="7" t="n"/>
      <c r="E33" s="8" t="n"/>
      <c r="F33" s="9" t="n"/>
      <c r="G33" s="8" t="n"/>
      <c r="H33" s="8" t="n"/>
      <c r="I33" s="8" t="n"/>
      <c r="J33" s="10">
        <f>IF(A33="",0,SUMIFS(amount_expended,cfda_key,V33))</f>
        <v/>
      </c>
      <c r="K33" s="10">
        <f>IF(G33="OTHER CLUSTER NOT LISTED ABOVE",SUMIFS(amount_expended,uniform_other_cluster_name,X33), IF(AND(OR(G33="N/A",G33=""),H33=""),0,IF(G33="STATE CLUSTER",SUMIFS(amount_expended,uniform_state_cluster_name,W33),SUMIFS(amount_expended,cluster_name,G33))))</f>
        <v/>
      </c>
      <c r="L33" s="8" t="n"/>
      <c r="M33" s="7" t="n"/>
      <c r="N33" s="8" t="n"/>
      <c r="O33" s="7" t="n"/>
      <c r="P33" s="7" t="n"/>
      <c r="Q33" s="8" t="n"/>
      <c r="R33" s="9" t="n"/>
      <c r="S33" s="8" t="n"/>
      <c r="T33" s="8" t="n"/>
      <c r="U33" s="8" t="n"/>
      <c r="V33" s="11">
        <f>IF(OR(B33="",C33=""),"",CONCATENATE(B33,".",C33))</f>
        <v/>
      </c>
      <c r="W33" s="6">
        <f>UPPER(TRIM(H33))</f>
        <v/>
      </c>
      <c r="X33" s="6">
        <f>UPPER(TRIM(I33))</f>
        <v/>
      </c>
      <c r="Y33" s="6">
        <f>IF(V33&lt;&gt;"",IFERROR(INDEX(federal_program_name_lookup,MATCH(V33,aln_lookup,0)),""),"")</f>
        <v/>
      </c>
    </row>
    <row r="34">
      <c r="A34" s="6">
        <f>IF(B34&lt;&gt;"", "AWARD-"&amp;TEXT(ROW()-1,"0000"), "")</f>
        <v/>
      </c>
      <c r="B34" s="7" t="n"/>
      <c r="C34" s="7" t="n"/>
      <c r="D34" s="7" t="n"/>
      <c r="E34" s="8" t="n"/>
      <c r="F34" s="9" t="n"/>
      <c r="G34" s="8" t="n"/>
      <c r="H34" s="8" t="n"/>
      <c r="I34" s="8" t="n"/>
      <c r="J34" s="10">
        <f>IF(A34="",0,SUMIFS(amount_expended,cfda_key,V34))</f>
        <v/>
      </c>
      <c r="K34" s="10">
        <f>IF(G34="OTHER CLUSTER NOT LISTED ABOVE",SUMIFS(amount_expended,uniform_other_cluster_name,X34), IF(AND(OR(G34="N/A",G34=""),H34=""),0,IF(G34="STATE CLUSTER",SUMIFS(amount_expended,uniform_state_cluster_name,W34),SUMIFS(amount_expended,cluster_name,G34))))</f>
        <v/>
      </c>
      <c r="L34" s="8" t="n"/>
      <c r="M34" s="7" t="n"/>
      <c r="N34" s="8" t="n"/>
      <c r="O34" s="7" t="n"/>
      <c r="P34" s="7" t="n"/>
      <c r="Q34" s="8" t="n"/>
      <c r="R34" s="9" t="n"/>
      <c r="S34" s="8" t="n"/>
      <c r="T34" s="8" t="n"/>
      <c r="U34" s="8" t="n"/>
      <c r="V34" s="11">
        <f>IF(OR(B34="",C34=""),"",CONCATENATE(B34,".",C34))</f>
        <v/>
      </c>
      <c r="W34" s="6">
        <f>UPPER(TRIM(H34))</f>
        <v/>
      </c>
      <c r="X34" s="6">
        <f>UPPER(TRIM(I34))</f>
        <v/>
      </c>
      <c r="Y34" s="6">
        <f>IF(V34&lt;&gt;"",IFERROR(INDEX(federal_program_name_lookup,MATCH(V34,aln_lookup,0)),""),"")</f>
        <v/>
      </c>
    </row>
    <row r="35">
      <c r="A35" s="6">
        <f>IF(B35&lt;&gt;"", "AWARD-"&amp;TEXT(ROW()-1,"0000"), "")</f>
        <v/>
      </c>
      <c r="B35" s="7" t="n"/>
      <c r="C35" s="7" t="n"/>
      <c r="D35" s="7" t="n"/>
      <c r="E35" s="8" t="n"/>
      <c r="F35" s="9" t="n"/>
      <c r="G35" s="8" t="n"/>
      <c r="H35" s="8" t="n"/>
      <c r="I35" s="8" t="n"/>
      <c r="J35" s="10">
        <f>IF(A35="",0,SUMIFS(amount_expended,cfda_key,V35))</f>
        <v/>
      </c>
      <c r="K35" s="10">
        <f>IF(G35="OTHER CLUSTER NOT LISTED ABOVE",SUMIFS(amount_expended,uniform_other_cluster_name,X35), IF(AND(OR(G35="N/A",G35=""),H35=""),0,IF(G35="STATE CLUSTER",SUMIFS(amount_expended,uniform_state_cluster_name,W35),SUMIFS(amount_expended,cluster_name,G35))))</f>
        <v/>
      </c>
      <c r="L35" s="8" t="n"/>
      <c r="M35" s="7" t="n"/>
      <c r="N35" s="8" t="n"/>
      <c r="O35" s="7" t="n"/>
      <c r="P35" s="7" t="n"/>
      <c r="Q35" s="8" t="n"/>
      <c r="R35" s="9" t="n"/>
      <c r="S35" s="8" t="n"/>
      <c r="T35" s="8" t="n"/>
      <c r="U35" s="8" t="n"/>
      <c r="V35" s="11">
        <f>IF(OR(B35="",C35=""),"",CONCATENATE(B35,".",C35))</f>
        <v/>
      </c>
      <c r="W35" s="6">
        <f>UPPER(TRIM(H35))</f>
        <v/>
      </c>
      <c r="X35" s="6">
        <f>UPPER(TRIM(I35))</f>
        <v/>
      </c>
      <c r="Y35" s="6">
        <f>IF(V35&lt;&gt;"",IFERROR(INDEX(federal_program_name_lookup,MATCH(V35,aln_lookup,0)),""),"")</f>
        <v/>
      </c>
    </row>
    <row r="36">
      <c r="A36" s="6">
        <f>IF(B36&lt;&gt;"", "AWARD-"&amp;TEXT(ROW()-1,"0000"), "")</f>
        <v/>
      </c>
      <c r="B36" s="7" t="n"/>
      <c r="C36" s="7" t="n"/>
      <c r="D36" s="7" t="n"/>
      <c r="E36" s="8" t="n"/>
      <c r="F36" s="9" t="n"/>
      <c r="G36" s="8" t="n"/>
      <c r="H36" s="8" t="n"/>
      <c r="I36" s="8" t="n"/>
      <c r="J36" s="10">
        <f>IF(A36="",0,SUMIFS(amount_expended,cfda_key,V36))</f>
        <v/>
      </c>
      <c r="K36" s="10">
        <f>IF(G36="OTHER CLUSTER NOT LISTED ABOVE",SUMIFS(amount_expended,uniform_other_cluster_name,X36), IF(AND(OR(G36="N/A",G36=""),H36=""),0,IF(G36="STATE CLUSTER",SUMIFS(amount_expended,uniform_state_cluster_name,W36),SUMIFS(amount_expended,cluster_name,G36))))</f>
        <v/>
      </c>
      <c r="L36" s="8" t="n"/>
      <c r="M36" s="7" t="n"/>
      <c r="N36" s="8" t="n"/>
      <c r="O36" s="7" t="n"/>
      <c r="P36" s="7" t="n"/>
      <c r="Q36" s="8" t="n"/>
      <c r="R36" s="9" t="n"/>
      <c r="S36" s="8" t="n"/>
      <c r="T36" s="8" t="n"/>
      <c r="U36" s="8" t="n"/>
      <c r="V36" s="11">
        <f>IF(OR(B36="",C36=""),"",CONCATENATE(B36,".",C36))</f>
        <v/>
      </c>
      <c r="W36" s="6">
        <f>UPPER(TRIM(H36))</f>
        <v/>
      </c>
      <c r="X36" s="6">
        <f>UPPER(TRIM(I36))</f>
        <v/>
      </c>
      <c r="Y36" s="6">
        <f>IF(V36&lt;&gt;"",IFERROR(INDEX(federal_program_name_lookup,MATCH(V36,aln_lookup,0)),""),"")</f>
        <v/>
      </c>
    </row>
    <row r="37">
      <c r="A37" s="6">
        <f>IF(B37&lt;&gt;"", "AWARD-"&amp;TEXT(ROW()-1,"0000"), "")</f>
        <v/>
      </c>
      <c r="B37" s="7" t="n"/>
      <c r="C37" s="7" t="n"/>
      <c r="D37" s="7" t="n"/>
      <c r="E37" s="8" t="n"/>
      <c r="F37" s="9" t="n"/>
      <c r="G37" s="8" t="n"/>
      <c r="H37" s="8" t="n"/>
      <c r="I37" s="8" t="n"/>
      <c r="J37" s="10">
        <f>IF(A37="",0,SUMIFS(amount_expended,cfda_key,V37))</f>
        <v/>
      </c>
      <c r="K37" s="10">
        <f>IF(G37="OTHER CLUSTER NOT LISTED ABOVE",SUMIFS(amount_expended,uniform_other_cluster_name,X37), IF(AND(OR(G37="N/A",G37=""),H37=""),0,IF(G37="STATE CLUSTER",SUMIFS(amount_expended,uniform_state_cluster_name,W37),SUMIFS(amount_expended,cluster_name,G37))))</f>
        <v/>
      </c>
      <c r="L37" s="8" t="n"/>
      <c r="M37" s="7" t="n"/>
      <c r="N37" s="8" t="n"/>
      <c r="O37" s="7" t="n"/>
      <c r="P37" s="7" t="n"/>
      <c r="Q37" s="8" t="n"/>
      <c r="R37" s="9" t="n"/>
      <c r="S37" s="8" t="n"/>
      <c r="T37" s="8" t="n"/>
      <c r="U37" s="8" t="n"/>
      <c r="V37" s="11">
        <f>IF(OR(B37="",C37=""),"",CONCATENATE(B37,".",C37))</f>
        <v/>
      </c>
      <c r="W37" s="6">
        <f>UPPER(TRIM(H37))</f>
        <v/>
      </c>
      <c r="X37" s="6">
        <f>UPPER(TRIM(I37))</f>
        <v/>
      </c>
      <c r="Y37" s="6">
        <f>IF(V37&lt;&gt;"",IFERROR(INDEX(federal_program_name_lookup,MATCH(V37,aln_lookup,0)),""),"")</f>
        <v/>
      </c>
    </row>
    <row r="38">
      <c r="A38" s="6">
        <f>IF(B38&lt;&gt;"", "AWARD-"&amp;TEXT(ROW()-1,"0000"), "")</f>
        <v/>
      </c>
      <c r="B38" s="7" t="n"/>
      <c r="C38" s="7" t="n"/>
      <c r="D38" s="7" t="n"/>
      <c r="E38" s="8" t="n"/>
      <c r="F38" s="9" t="n"/>
      <c r="G38" s="8" t="n"/>
      <c r="H38" s="8" t="n"/>
      <c r="I38" s="8" t="n"/>
      <c r="J38" s="10">
        <f>IF(A38="",0,SUMIFS(amount_expended,cfda_key,V38))</f>
        <v/>
      </c>
      <c r="K38" s="10">
        <f>IF(G38="OTHER CLUSTER NOT LISTED ABOVE",SUMIFS(amount_expended,uniform_other_cluster_name,X38), IF(AND(OR(G38="N/A",G38=""),H38=""),0,IF(G38="STATE CLUSTER",SUMIFS(amount_expended,uniform_state_cluster_name,W38),SUMIFS(amount_expended,cluster_name,G38))))</f>
        <v/>
      </c>
      <c r="L38" s="8" t="n"/>
      <c r="M38" s="7" t="n"/>
      <c r="N38" s="8" t="n"/>
      <c r="O38" s="7" t="n"/>
      <c r="P38" s="7" t="n"/>
      <c r="Q38" s="8" t="n"/>
      <c r="R38" s="9" t="n"/>
      <c r="S38" s="8" t="n"/>
      <c r="T38" s="8" t="n"/>
      <c r="U38" s="8" t="n"/>
      <c r="V38" s="11">
        <f>IF(OR(B38="",C38=""),"",CONCATENATE(B38,".",C38))</f>
        <v/>
      </c>
      <c r="W38" s="6">
        <f>UPPER(TRIM(H38))</f>
        <v/>
      </c>
      <c r="X38" s="6">
        <f>UPPER(TRIM(I38))</f>
        <v/>
      </c>
      <c r="Y38" s="6">
        <f>IF(V38&lt;&gt;"",IFERROR(INDEX(federal_program_name_lookup,MATCH(V38,aln_lookup,0)),""),"")</f>
        <v/>
      </c>
    </row>
    <row r="39">
      <c r="A39" s="6">
        <f>IF(B39&lt;&gt;"", "AWARD-"&amp;TEXT(ROW()-1,"0000"), "")</f>
        <v/>
      </c>
      <c r="B39" s="7" t="n"/>
      <c r="C39" s="7" t="n"/>
      <c r="D39" s="7" t="n"/>
      <c r="E39" s="8" t="n"/>
      <c r="F39" s="9" t="n"/>
      <c r="G39" s="8" t="n"/>
      <c r="H39" s="8" t="n"/>
      <c r="I39" s="8" t="n"/>
      <c r="J39" s="10">
        <f>IF(A39="",0,SUMIFS(amount_expended,cfda_key,V39))</f>
        <v/>
      </c>
      <c r="K39" s="10">
        <f>IF(G39="OTHER CLUSTER NOT LISTED ABOVE",SUMIFS(amount_expended,uniform_other_cluster_name,X39), IF(AND(OR(G39="N/A",G39=""),H39=""),0,IF(G39="STATE CLUSTER",SUMIFS(amount_expended,uniform_state_cluster_name,W39),SUMIFS(amount_expended,cluster_name,G39))))</f>
        <v/>
      </c>
      <c r="L39" s="8" t="n"/>
      <c r="M39" s="7" t="n"/>
      <c r="N39" s="8" t="n"/>
      <c r="O39" s="7" t="n"/>
      <c r="P39" s="7" t="n"/>
      <c r="Q39" s="8" t="n"/>
      <c r="R39" s="9" t="n"/>
      <c r="S39" s="8" t="n"/>
      <c r="T39" s="8" t="n"/>
      <c r="U39" s="8" t="n"/>
      <c r="V39" s="11">
        <f>IF(OR(B39="",C39=""),"",CONCATENATE(B39,".",C39))</f>
        <v/>
      </c>
      <c r="W39" s="6">
        <f>UPPER(TRIM(H39))</f>
        <v/>
      </c>
      <c r="X39" s="6">
        <f>UPPER(TRIM(I39))</f>
        <v/>
      </c>
      <c r="Y39" s="6">
        <f>IF(V39&lt;&gt;"",IFERROR(INDEX(federal_program_name_lookup,MATCH(V39,aln_lookup,0)),""),"")</f>
        <v/>
      </c>
    </row>
    <row r="40">
      <c r="A40" s="6">
        <f>IF(B40&lt;&gt;"", "AWARD-"&amp;TEXT(ROW()-1,"0000"), "")</f>
        <v/>
      </c>
      <c r="B40" s="7" t="n"/>
      <c r="C40" s="7" t="n"/>
      <c r="D40" s="7" t="n"/>
      <c r="E40" s="8" t="n"/>
      <c r="F40" s="9" t="n"/>
      <c r="G40" s="8" t="n"/>
      <c r="H40" s="8" t="n"/>
      <c r="I40" s="8" t="n"/>
      <c r="J40" s="10">
        <f>IF(A40="",0,SUMIFS(amount_expended,cfda_key,V40))</f>
        <v/>
      </c>
      <c r="K40" s="10">
        <f>IF(G40="OTHER CLUSTER NOT LISTED ABOVE",SUMIFS(amount_expended,uniform_other_cluster_name,X40), IF(AND(OR(G40="N/A",G40=""),H40=""),0,IF(G40="STATE CLUSTER",SUMIFS(amount_expended,uniform_state_cluster_name,W40),SUMIFS(amount_expended,cluster_name,G40))))</f>
        <v/>
      </c>
      <c r="L40" s="8" t="n"/>
      <c r="M40" s="7" t="n"/>
      <c r="N40" s="8" t="n"/>
      <c r="O40" s="7" t="n"/>
      <c r="P40" s="7" t="n"/>
      <c r="Q40" s="8" t="n"/>
      <c r="R40" s="9" t="n"/>
      <c r="S40" s="8" t="n"/>
      <c r="T40" s="8" t="n"/>
      <c r="U40" s="8" t="n"/>
      <c r="V40" s="11">
        <f>IF(OR(B40="",C40=""),"",CONCATENATE(B40,".",C40))</f>
        <v/>
      </c>
      <c r="W40" s="6">
        <f>UPPER(TRIM(H40))</f>
        <v/>
      </c>
      <c r="X40" s="6">
        <f>UPPER(TRIM(I40))</f>
        <v/>
      </c>
      <c r="Y40" s="6">
        <f>IF(V40&lt;&gt;"",IFERROR(INDEX(federal_program_name_lookup,MATCH(V40,aln_lookup,0)),""),"")</f>
        <v/>
      </c>
    </row>
    <row r="41">
      <c r="A41" s="6">
        <f>IF(B41&lt;&gt;"", "AWARD-"&amp;TEXT(ROW()-1,"0000"), "")</f>
        <v/>
      </c>
      <c r="B41" s="7" t="n"/>
      <c r="C41" s="7" t="n"/>
      <c r="D41" s="7" t="n"/>
      <c r="E41" s="8" t="n"/>
      <c r="F41" s="9" t="n"/>
      <c r="G41" s="8" t="n"/>
      <c r="H41" s="8" t="n"/>
      <c r="I41" s="8" t="n"/>
      <c r="J41" s="10">
        <f>IF(A41="",0,SUMIFS(amount_expended,cfda_key,V41))</f>
        <v/>
      </c>
      <c r="K41" s="10">
        <f>IF(G41="OTHER CLUSTER NOT LISTED ABOVE",SUMIFS(amount_expended,uniform_other_cluster_name,X41), IF(AND(OR(G41="N/A",G41=""),H41=""),0,IF(G41="STATE CLUSTER",SUMIFS(amount_expended,uniform_state_cluster_name,W41),SUMIFS(amount_expended,cluster_name,G41))))</f>
        <v/>
      </c>
      <c r="L41" s="8" t="n"/>
      <c r="M41" s="7" t="n"/>
      <c r="N41" s="8" t="n"/>
      <c r="O41" s="7" t="n"/>
      <c r="P41" s="7" t="n"/>
      <c r="Q41" s="8" t="n"/>
      <c r="R41" s="9" t="n"/>
      <c r="S41" s="8" t="n"/>
      <c r="T41" s="8" t="n"/>
      <c r="U41" s="8" t="n"/>
      <c r="V41" s="11">
        <f>IF(OR(B41="",C41=""),"",CONCATENATE(B41,".",C41))</f>
        <v/>
      </c>
      <c r="W41" s="6">
        <f>UPPER(TRIM(H41))</f>
        <v/>
      </c>
      <c r="X41" s="6">
        <f>UPPER(TRIM(I41))</f>
        <v/>
      </c>
      <c r="Y41" s="6">
        <f>IF(V41&lt;&gt;"",IFERROR(INDEX(federal_program_name_lookup,MATCH(V41,aln_lookup,0)),""),"")</f>
        <v/>
      </c>
    </row>
    <row r="42">
      <c r="A42" s="6">
        <f>IF(B42&lt;&gt;"", "AWARD-"&amp;TEXT(ROW()-1,"0000"), "")</f>
        <v/>
      </c>
      <c r="B42" s="7" t="n"/>
      <c r="C42" s="7" t="n"/>
      <c r="D42" s="7" t="n"/>
      <c r="E42" s="8" t="n"/>
      <c r="F42" s="9" t="n"/>
      <c r="G42" s="8" t="n"/>
      <c r="H42" s="8" t="n"/>
      <c r="I42" s="8" t="n"/>
      <c r="J42" s="10">
        <f>IF(A42="",0,SUMIFS(amount_expended,cfda_key,V42))</f>
        <v/>
      </c>
      <c r="K42" s="10">
        <f>IF(G42="OTHER CLUSTER NOT LISTED ABOVE",SUMIFS(amount_expended,uniform_other_cluster_name,X42), IF(AND(OR(G42="N/A",G42=""),H42=""),0,IF(G42="STATE CLUSTER",SUMIFS(amount_expended,uniform_state_cluster_name,W42),SUMIFS(amount_expended,cluster_name,G42))))</f>
        <v/>
      </c>
      <c r="L42" s="8" t="n"/>
      <c r="M42" s="7" t="n"/>
      <c r="N42" s="8" t="n"/>
      <c r="O42" s="7" t="n"/>
      <c r="P42" s="7" t="n"/>
      <c r="Q42" s="8" t="n"/>
      <c r="R42" s="9" t="n"/>
      <c r="S42" s="8" t="n"/>
      <c r="T42" s="8" t="n"/>
      <c r="U42" s="8" t="n"/>
      <c r="V42" s="11">
        <f>IF(OR(B42="",C42=""),"",CONCATENATE(B42,".",C42))</f>
        <v/>
      </c>
      <c r="W42" s="6">
        <f>UPPER(TRIM(H42))</f>
        <v/>
      </c>
      <c r="X42" s="6">
        <f>UPPER(TRIM(I42))</f>
        <v/>
      </c>
      <c r="Y42" s="6">
        <f>IF(V42&lt;&gt;"",IFERROR(INDEX(federal_program_name_lookup,MATCH(V42,aln_lookup,0)),""),"")</f>
        <v/>
      </c>
    </row>
    <row r="43">
      <c r="A43" s="6">
        <f>IF(B43&lt;&gt;"", "AWARD-"&amp;TEXT(ROW()-1,"0000"), "")</f>
        <v/>
      </c>
      <c r="B43" s="7" t="n"/>
      <c r="C43" s="7" t="n"/>
      <c r="D43" s="7" t="n"/>
      <c r="E43" s="8" t="n"/>
      <c r="F43" s="9" t="n"/>
      <c r="G43" s="8" t="n"/>
      <c r="H43" s="8" t="n"/>
      <c r="I43" s="8" t="n"/>
      <c r="J43" s="10">
        <f>IF(A43="",0,SUMIFS(amount_expended,cfda_key,V43))</f>
        <v/>
      </c>
      <c r="K43" s="10">
        <f>IF(G43="OTHER CLUSTER NOT LISTED ABOVE",SUMIFS(amount_expended,uniform_other_cluster_name,X43), IF(AND(OR(G43="N/A",G43=""),H43=""),0,IF(G43="STATE CLUSTER",SUMIFS(amount_expended,uniform_state_cluster_name,W43),SUMIFS(amount_expended,cluster_name,G43))))</f>
        <v/>
      </c>
      <c r="L43" s="8" t="n"/>
      <c r="M43" s="7" t="n"/>
      <c r="N43" s="8" t="n"/>
      <c r="O43" s="7" t="n"/>
      <c r="P43" s="7" t="n"/>
      <c r="Q43" s="8" t="n"/>
      <c r="R43" s="9" t="n"/>
      <c r="S43" s="8" t="n"/>
      <c r="T43" s="8" t="n"/>
      <c r="U43" s="8" t="n"/>
      <c r="V43" s="11">
        <f>IF(OR(B43="",C43=""),"",CONCATENATE(B43,".",C43))</f>
        <v/>
      </c>
      <c r="W43" s="6">
        <f>UPPER(TRIM(H43))</f>
        <v/>
      </c>
      <c r="X43" s="6">
        <f>UPPER(TRIM(I43))</f>
        <v/>
      </c>
      <c r="Y43" s="6">
        <f>IF(V43&lt;&gt;"",IFERROR(INDEX(federal_program_name_lookup,MATCH(V43,aln_lookup,0)),""),"")</f>
        <v/>
      </c>
    </row>
    <row r="44">
      <c r="A44" s="6">
        <f>IF(B44&lt;&gt;"", "AWARD-"&amp;TEXT(ROW()-1,"0000"), "")</f>
        <v/>
      </c>
      <c r="B44" s="7" t="n"/>
      <c r="C44" s="7" t="n"/>
      <c r="D44" s="7" t="n"/>
      <c r="E44" s="8" t="n"/>
      <c r="F44" s="9" t="n"/>
      <c r="G44" s="8" t="n"/>
      <c r="H44" s="8" t="n"/>
      <c r="I44" s="8" t="n"/>
      <c r="J44" s="10">
        <f>IF(A44="",0,SUMIFS(amount_expended,cfda_key,V44))</f>
        <v/>
      </c>
      <c r="K44" s="10">
        <f>IF(G44="OTHER CLUSTER NOT LISTED ABOVE",SUMIFS(amount_expended,uniform_other_cluster_name,X44), IF(AND(OR(G44="N/A",G44=""),H44=""),0,IF(G44="STATE CLUSTER",SUMIFS(amount_expended,uniform_state_cluster_name,W44),SUMIFS(amount_expended,cluster_name,G44))))</f>
        <v/>
      </c>
      <c r="L44" s="8" t="n"/>
      <c r="M44" s="7" t="n"/>
      <c r="N44" s="8" t="n"/>
      <c r="O44" s="7" t="n"/>
      <c r="P44" s="7" t="n"/>
      <c r="Q44" s="8" t="n"/>
      <c r="R44" s="9" t="n"/>
      <c r="S44" s="8" t="n"/>
      <c r="T44" s="8" t="n"/>
      <c r="U44" s="8" t="n"/>
      <c r="V44" s="11">
        <f>IF(OR(B44="",C44=""),"",CONCATENATE(B44,".",C44))</f>
        <v/>
      </c>
      <c r="W44" s="6">
        <f>UPPER(TRIM(H44))</f>
        <v/>
      </c>
      <c r="X44" s="6">
        <f>UPPER(TRIM(I44))</f>
        <v/>
      </c>
      <c r="Y44" s="6">
        <f>IF(V44&lt;&gt;"",IFERROR(INDEX(federal_program_name_lookup,MATCH(V44,aln_lookup,0)),""),"")</f>
        <v/>
      </c>
    </row>
    <row r="45">
      <c r="A45" s="6">
        <f>IF(B45&lt;&gt;"", "AWARD-"&amp;TEXT(ROW()-1,"0000"), "")</f>
        <v/>
      </c>
      <c r="B45" s="7" t="n"/>
      <c r="C45" s="7" t="n"/>
      <c r="D45" s="7" t="n"/>
      <c r="E45" s="8" t="n"/>
      <c r="F45" s="9" t="n"/>
      <c r="G45" s="8" t="n"/>
      <c r="H45" s="8" t="n"/>
      <c r="I45" s="8" t="n"/>
      <c r="J45" s="10">
        <f>IF(A45="",0,SUMIFS(amount_expended,cfda_key,V45))</f>
        <v/>
      </c>
      <c r="K45" s="10">
        <f>IF(G45="OTHER CLUSTER NOT LISTED ABOVE",SUMIFS(amount_expended,uniform_other_cluster_name,X45), IF(AND(OR(G45="N/A",G45=""),H45=""),0,IF(G45="STATE CLUSTER",SUMIFS(amount_expended,uniform_state_cluster_name,W45),SUMIFS(amount_expended,cluster_name,G45))))</f>
        <v/>
      </c>
      <c r="L45" s="8" t="n"/>
      <c r="M45" s="7" t="n"/>
      <c r="N45" s="8" t="n"/>
      <c r="O45" s="7" t="n"/>
      <c r="P45" s="7" t="n"/>
      <c r="Q45" s="8" t="n"/>
      <c r="R45" s="9" t="n"/>
      <c r="S45" s="8" t="n"/>
      <c r="T45" s="8" t="n"/>
      <c r="U45" s="8" t="n"/>
      <c r="V45" s="11">
        <f>IF(OR(B45="",C45=""),"",CONCATENATE(B45,".",C45))</f>
        <v/>
      </c>
      <c r="W45" s="6">
        <f>UPPER(TRIM(H45))</f>
        <v/>
      </c>
      <c r="X45" s="6">
        <f>UPPER(TRIM(I45))</f>
        <v/>
      </c>
      <c r="Y45" s="6">
        <f>IF(V45&lt;&gt;"",IFERROR(INDEX(federal_program_name_lookup,MATCH(V45,aln_lookup,0)),""),"")</f>
        <v/>
      </c>
    </row>
    <row r="46">
      <c r="A46" s="6">
        <f>IF(B46&lt;&gt;"", "AWARD-"&amp;TEXT(ROW()-1,"0000"), "")</f>
        <v/>
      </c>
      <c r="B46" s="7" t="n"/>
      <c r="C46" s="7" t="n"/>
      <c r="D46" s="7" t="n"/>
      <c r="E46" s="8" t="n"/>
      <c r="F46" s="9" t="n"/>
      <c r="G46" s="8" t="n"/>
      <c r="H46" s="8" t="n"/>
      <c r="I46" s="8" t="n"/>
      <c r="J46" s="10">
        <f>IF(A46="",0,SUMIFS(amount_expended,cfda_key,V46))</f>
        <v/>
      </c>
      <c r="K46" s="10">
        <f>IF(G46="OTHER CLUSTER NOT LISTED ABOVE",SUMIFS(amount_expended,uniform_other_cluster_name,X46), IF(AND(OR(G46="N/A",G46=""),H46=""),0,IF(G46="STATE CLUSTER",SUMIFS(amount_expended,uniform_state_cluster_name,W46),SUMIFS(amount_expended,cluster_name,G46))))</f>
        <v/>
      </c>
      <c r="L46" s="8" t="n"/>
      <c r="M46" s="7" t="n"/>
      <c r="N46" s="8" t="n"/>
      <c r="O46" s="7" t="n"/>
      <c r="P46" s="7" t="n"/>
      <c r="Q46" s="8" t="n"/>
      <c r="R46" s="9" t="n"/>
      <c r="S46" s="8" t="n"/>
      <c r="T46" s="8" t="n"/>
      <c r="U46" s="8" t="n"/>
      <c r="V46" s="11">
        <f>IF(OR(B46="",C46=""),"",CONCATENATE(B46,".",C46))</f>
        <v/>
      </c>
      <c r="W46" s="6">
        <f>UPPER(TRIM(H46))</f>
        <v/>
      </c>
      <c r="X46" s="6">
        <f>UPPER(TRIM(I46))</f>
        <v/>
      </c>
      <c r="Y46" s="6">
        <f>IF(V46&lt;&gt;"",IFERROR(INDEX(federal_program_name_lookup,MATCH(V46,aln_lookup,0)),""),"")</f>
        <v/>
      </c>
    </row>
    <row r="47">
      <c r="A47" s="6">
        <f>IF(B47&lt;&gt;"", "AWARD-"&amp;TEXT(ROW()-1,"0000"), "")</f>
        <v/>
      </c>
      <c r="B47" s="7" t="n"/>
      <c r="C47" s="7" t="n"/>
      <c r="D47" s="7" t="n"/>
      <c r="E47" s="8" t="n"/>
      <c r="F47" s="9" t="n"/>
      <c r="G47" s="8" t="n"/>
      <c r="H47" s="8" t="n"/>
      <c r="I47" s="8" t="n"/>
      <c r="J47" s="10">
        <f>IF(A47="",0,SUMIFS(amount_expended,cfda_key,V47))</f>
        <v/>
      </c>
      <c r="K47" s="10">
        <f>IF(G47="OTHER CLUSTER NOT LISTED ABOVE",SUMIFS(amount_expended,uniform_other_cluster_name,X47), IF(AND(OR(G47="N/A",G47=""),H47=""),0,IF(G47="STATE CLUSTER",SUMIFS(amount_expended,uniform_state_cluster_name,W47),SUMIFS(amount_expended,cluster_name,G47))))</f>
        <v/>
      </c>
      <c r="L47" s="8" t="n"/>
      <c r="M47" s="7" t="n"/>
      <c r="N47" s="8" t="n"/>
      <c r="O47" s="7" t="n"/>
      <c r="P47" s="7" t="n"/>
      <c r="Q47" s="8" t="n"/>
      <c r="R47" s="9" t="n"/>
      <c r="S47" s="8" t="n"/>
      <c r="T47" s="8" t="n"/>
      <c r="U47" s="8" t="n"/>
      <c r="V47" s="11">
        <f>IF(OR(B47="",C47=""),"",CONCATENATE(B47,".",C47))</f>
        <v/>
      </c>
      <c r="W47" s="6">
        <f>UPPER(TRIM(H47))</f>
        <v/>
      </c>
      <c r="X47" s="6">
        <f>UPPER(TRIM(I47))</f>
        <v/>
      </c>
      <c r="Y47" s="6">
        <f>IF(V47&lt;&gt;"",IFERROR(INDEX(federal_program_name_lookup,MATCH(V47,aln_lookup,0)),""),"")</f>
        <v/>
      </c>
    </row>
    <row r="48">
      <c r="A48" s="6">
        <f>IF(B48&lt;&gt;"", "AWARD-"&amp;TEXT(ROW()-1,"0000"), "")</f>
        <v/>
      </c>
      <c r="B48" s="7" t="n"/>
      <c r="C48" s="7" t="n"/>
      <c r="D48" s="7" t="n"/>
      <c r="E48" s="8" t="n"/>
      <c r="F48" s="9" t="n"/>
      <c r="G48" s="8" t="n"/>
      <c r="H48" s="8" t="n"/>
      <c r="I48" s="8" t="n"/>
      <c r="J48" s="10">
        <f>IF(A48="",0,SUMIFS(amount_expended,cfda_key,V48))</f>
        <v/>
      </c>
      <c r="K48" s="10">
        <f>IF(G48="OTHER CLUSTER NOT LISTED ABOVE",SUMIFS(amount_expended,uniform_other_cluster_name,X48), IF(AND(OR(G48="N/A",G48=""),H48=""),0,IF(G48="STATE CLUSTER",SUMIFS(amount_expended,uniform_state_cluster_name,W48),SUMIFS(amount_expended,cluster_name,G48))))</f>
        <v/>
      </c>
      <c r="L48" s="8" t="n"/>
      <c r="M48" s="7" t="n"/>
      <c r="N48" s="8" t="n"/>
      <c r="O48" s="7" t="n"/>
      <c r="P48" s="7" t="n"/>
      <c r="Q48" s="8" t="n"/>
      <c r="R48" s="9" t="n"/>
      <c r="S48" s="8" t="n"/>
      <c r="T48" s="8" t="n"/>
      <c r="U48" s="8" t="n"/>
      <c r="V48" s="11">
        <f>IF(OR(B48="",C48=""),"",CONCATENATE(B48,".",C48))</f>
        <v/>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2023-10-25T21:34:34Z</dcterms:modified>
</cp:coreProperties>
</file>