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88AAB6BDFE8"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1.0.4</t>
        </is>
      </c>
    </row>
    <row r="3" ht="60" customHeight="1">
      <c r="A3" s="2" t="inlineStr">
        <is>
          <t>Section</t>
        </is>
      </c>
      <c r="B3" s="3" t="inlineStr">
        <is>
          <t>FederalAwardsExpended</t>
        </is>
      </c>
    </row>
    <row r="4" ht="60" customHeight="1">
      <c r="A4" s="2" t="inlineStr">
        <is>
          <t>Auditee UEI:</t>
        </is>
      </c>
      <c r="B4" s="4" t="inlineStr">
        <is>
          <t>LBNNLRDE8793</t>
        </is>
      </c>
    </row>
    <row r="5" ht="60" customHeight="1">
      <c r="A5" s="2" t="inlineStr">
        <is>
          <t>Total amount expended</t>
        </is>
      </c>
      <c r="B5" s="5" t="inlineStr">
        <is>
          <t>8075690</t>
        </is>
      </c>
    </row>
  </sheetData>
  <sheetProtection selectLockedCells="0" selectUnlockedCells="0" sheet="1" objects="0" insertRows="1" insertHyperlinks="1" autoFilter="1" scenarios="0" formatColumns="1" deleteColumns="1" insertColumns="1" pivotTables="1" deleteRows="1" formatCells="1" formatRows="1" sort="1" password="88AAB6BDFE8"/>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10</t>
        </is>
      </c>
      <c r="C2" s="7" t="inlineStr">
        <is>
          <t>557</t>
        </is>
      </c>
      <c r="D2" s="7" t="inlineStr"/>
      <c r="E2" s="8" t="inlineStr">
        <is>
          <t>SPECIAL SUPPLEMENTAL NUTRITION PROGRAM FOR WOMEN, INFANTS, AND CHILDREN</t>
        </is>
      </c>
      <c r="F2" s="9" t="n">
        <v>512929</v>
      </c>
      <c r="G2" s="8" t="inlineStr">
        <is>
          <t>GSA_MIGRATION</t>
        </is>
      </c>
      <c r="H2" s="8" t="inlineStr"/>
      <c r="I2" s="8" t="inlineStr"/>
      <c r="J2" s="10" t="n">
        <v>512929</v>
      </c>
      <c r="K2" s="10" t="n">
        <v>0</v>
      </c>
      <c r="L2" s="8" t="inlineStr">
        <is>
          <t>N</t>
        </is>
      </c>
      <c r="M2" s="7" t="inlineStr"/>
      <c r="N2" s="8" t="inlineStr">
        <is>
          <t>N</t>
        </is>
      </c>
      <c r="O2" s="7" t="inlineStr">
        <is>
          <t>DOUGLAS COUNTY HEALTH DEPARTMENT</t>
        </is>
      </c>
      <c r="P2" s="7" t="inlineStr">
        <is>
          <t>10.XXX</t>
        </is>
      </c>
      <c r="Q2" s="8" t="inlineStr">
        <is>
          <t>N</t>
        </is>
      </c>
      <c r="R2" s="9" t="inlineStr"/>
      <c r="S2" s="8" t="inlineStr">
        <is>
          <t>N</t>
        </is>
      </c>
      <c r="T2" s="8" t="inlineStr"/>
      <c r="U2" s="8" t="n">
        <v>0</v>
      </c>
      <c r="V2" s="11" t="inlineStr">
        <is>
          <t>10.557</t>
        </is>
      </c>
      <c r="W2" s="6" t="inlineStr"/>
      <c r="X2" s="6" t="inlineStr"/>
      <c r="Y2" s="6">
        <f>IF(V2&lt;&gt;"",IFERROR(INDEX(federal_program_name_lookup,MATCH(V2,aln_lookup,0)),""),"")</f>
        <v/>
      </c>
    </row>
    <row r="3">
      <c r="A3" s="6" t="inlineStr">
        <is>
          <t>AWARD-0002</t>
        </is>
      </c>
      <c r="B3" s="7" t="inlineStr">
        <is>
          <t>93</t>
        </is>
      </c>
      <c r="C3" s="7" t="inlineStr">
        <is>
          <t>224</t>
        </is>
      </c>
      <c r="D3" s="7" t="inlineStr"/>
      <c r="E3" s="8" t="inlineStr">
        <is>
          <t>CONSOLIDATED HEALTH CENTERS (COMMUNITY HEALTH CENTERS, MIGRANT HEALTH CENTERS, HEALTH CARE FOR THE HOMELESS, AND PUBLIC HOUSING PRIMARY CARE)</t>
        </is>
      </c>
      <c r="F3" s="9" t="n">
        <v>4485556</v>
      </c>
      <c r="G3" s="8" t="inlineStr">
        <is>
          <t>HEALTH CENTER PROGRAM CLUSTER</t>
        </is>
      </c>
      <c r="H3" s="8" t="inlineStr"/>
      <c r="I3" s="8" t="inlineStr"/>
      <c r="J3" s="10" t="n">
        <v>5973065</v>
      </c>
      <c r="K3" s="10" t="n">
        <v>6420692</v>
      </c>
      <c r="L3" s="8" t="inlineStr">
        <is>
          <t>N</t>
        </is>
      </c>
      <c r="M3" s="7" t="inlineStr"/>
      <c r="N3" s="8" t="inlineStr">
        <is>
          <t>Y</t>
        </is>
      </c>
      <c r="O3" s="7" t="inlineStr"/>
      <c r="P3" s="7" t="inlineStr"/>
      <c r="Q3" s="8" t="inlineStr">
        <is>
          <t>N</t>
        </is>
      </c>
      <c r="R3" s="9" t="inlineStr"/>
      <c r="S3" s="8" t="inlineStr">
        <is>
          <t>Y</t>
        </is>
      </c>
      <c r="T3" s="8" t="inlineStr">
        <is>
          <t>U</t>
        </is>
      </c>
      <c r="U3" s="8" t="n">
        <v>2</v>
      </c>
      <c r="V3" s="11" t="inlineStr">
        <is>
          <t>93.224</t>
        </is>
      </c>
      <c r="W3" s="6" t="inlineStr"/>
      <c r="X3" s="6" t="inlineStr"/>
      <c r="Y3" s="6">
        <f>IF(V3&lt;&gt;"",IFERROR(INDEX(federal_program_name_lookup,MATCH(V3,aln_lookup,0)),""),"")</f>
        <v/>
      </c>
    </row>
    <row r="4">
      <c r="A4" s="6" t="inlineStr">
        <is>
          <t>AWARD-0003</t>
        </is>
      </c>
      <c r="B4" s="7" t="inlineStr">
        <is>
          <t>93</t>
        </is>
      </c>
      <c r="C4" s="7" t="inlineStr">
        <is>
          <t>527</t>
        </is>
      </c>
      <c r="D4" s="7" t="inlineStr"/>
      <c r="E4" s="8" t="inlineStr">
        <is>
          <t>AFFORDABLE CARE ACT (ACA) GRANTS FOR NEW AND EXPANDED SERVICES UNDER THE HEALTH CENTER PROGRAM</t>
        </is>
      </c>
      <c r="F4" s="9" t="n">
        <v>447627</v>
      </c>
      <c r="G4" s="8" t="inlineStr">
        <is>
          <t>HEALTH CENTER PROGRAM CLUSTER</t>
        </is>
      </c>
      <c r="H4" s="8" t="inlineStr"/>
      <c r="I4" s="8" t="inlineStr"/>
      <c r="J4" s="10" t="n">
        <v>447627</v>
      </c>
      <c r="K4" s="10" t="n">
        <v>6420692</v>
      </c>
      <c r="L4" s="8" t="inlineStr">
        <is>
          <t>N</t>
        </is>
      </c>
      <c r="M4" s="7" t="inlineStr"/>
      <c r="N4" s="8" t="inlineStr">
        <is>
          <t>Y</t>
        </is>
      </c>
      <c r="O4" s="7" t="inlineStr"/>
      <c r="P4" s="7" t="inlineStr"/>
      <c r="Q4" s="8" t="inlineStr">
        <is>
          <t>N</t>
        </is>
      </c>
      <c r="R4" s="9" t="inlineStr"/>
      <c r="S4" s="8" t="inlineStr">
        <is>
          <t>Y</t>
        </is>
      </c>
      <c r="T4" s="8" t="inlineStr">
        <is>
          <t>U</t>
        </is>
      </c>
      <c r="U4" s="8" t="n">
        <v>0</v>
      </c>
      <c r="V4" s="11" t="inlineStr">
        <is>
          <t>93.527</t>
        </is>
      </c>
      <c r="W4" s="6" t="inlineStr"/>
      <c r="X4" s="6" t="inlineStr"/>
      <c r="Y4" s="6">
        <f>IF(V4&lt;&gt;"",IFERROR(INDEX(federal_program_name_lookup,MATCH(V4,aln_lookup,0)),""),"")</f>
        <v/>
      </c>
    </row>
    <row r="5">
      <c r="A5" s="6" t="inlineStr">
        <is>
          <t>AWARD-0004</t>
        </is>
      </c>
      <c r="B5" s="7" t="inlineStr">
        <is>
          <t>93</t>
        </is>
      </c>
      <c r="C5" s="7" t="inlineStr">
        <is>
          <t>224</t>
        </is>
      </c>
      <c r="D5" s="7" t="inlineStr">
        <is>
          <t>COVID-19</t>
        </is>
      </c>
      <c r="E5" s="8" t="inlineStr">
        <is>
          <t>COVID-19 - CONSOLIDATED HEALTH CENTERS (COMMUNITY HEALTH CENTERS, MIGRANT HEALTH CENTERS, HEALTH CARE FOR THE HOMELESS, AND PUBLIC HOUSING PRIMARY CARE)</t>
        </is>
      </c>
      <c r="F5" s="9" t="n">
        <v>1487509</v>
      </c>
      <c r="G5" s="8" t="inlineStr">
        <is>
          <t>HEALTH CENTER PROGRAM CLUSTER</t>
        </is>
      </c>
      <c r="H5" s="8" t="inlineStr"/>
      <c r="I5" s="8" t="inlineStr"/>
      <c r="J5" s="10" t="n">
        <v>5973065</v>
      </c>
      <c r="K5" s="10" t="n">
        <v>6420692</v>
      </c>
      <c r="L5" s="8" t="inlineStr">
        <is>
          <t>N</t>
        </is>
      </c>
      <c r="M5" s="7" t="inlineStr"/>
      <c r="N5" s="8" t="inlineStr">
        <is>
          <t>Y</t>
        </is>
      </c>
      <c r="O5" s="7" t="inlineStr"/>
      <c r="P5" s="7" t="inlineStr"/>
      <c r="Q5" s="8" t="inlineStr">
        <is>
          <t>N</t>
        </is>
      </c>
      <c r="R5" s="9" t="inlineStr"/>
      <c r="S5" s="8" t="inlineStr">
        <is>
          <t>Y</t>
        </is>
      </c>
      <c r="T5" s="8" t="inlineStr">
        <is>
          <t>U</t>
        </is>
      </c>
      <c r="U5" s="8" t="n">
        <v>0</v>
      </c>
      <c r="V5" s="11" t="inlineStr">
        <is>
          <t>93.224</t>
        </is>
      </c>
      <c r="W5" s="6" t="inlineStr"/>
      <c r="X5" s="6" t="inlineStr"/>
      <c r="Y5" s="6">
        <f>IF(V5&lt;&gt;"",IFERROR(INDEX(federal_program_name_lookup,MATCH(V5,aln_lookup,0)),""),"")</f>
        <v/>
      </c>
    </row>
    <row r="6">
      <c r="A6" s="6" t="inlineStr">
        <is>
          <t>AWARD-0005</t>
        </is>
      </c>
      <c r="B6" s="7" t="inlineStr">
        <is>
          <t>93</t>
        </is>
      </c>
      <c r="C6" s="7" t="inlineStr">
        <is>
          <t>926</t>
        </is>
      </c>
      <c r="D6" s="7" t="inlineStr"/>
      <c r="E6" s="8" t="inlineStr">
        <is>
          <t>HEALTHY START INITIATIVE</t>
        </is>
      </c>
      <c r="F6" s="9" t="n">
        <v>826156</v>
      </c>
      <c r="G6" s="8" t="inlineStr">
        <is>
          <t>GSA_MIGRATION</t>
        </is>
      </c>
      <c r="H6" s="8" t="inlineStr"/>
      <c r="I6" s="8" t="inlineStr"/>
      <c r="J6" s="10" t="n">
        <v>826156</v>
      </c>
      <c r="K6" s="10" t="n">
        <v>0</v>
      </c>
      <c r="L6" s="8" t="inlineStr">
        <is>
          <t>N</t>
        </is>
      </c>
      <c r="M6" s="7" t="inlineStr"/>
      <c r="N6" s="8" t="inlineStr">
        <is>
          <t>Y</t>
        </is>
      </c>
      <c r="O6" s="7" t="inlineStr"/>
      <c r="P6" s="7" t="inlineStr"/>
      <c r="Q6" s="8" t="inlineStr">
        <is>
          <t>N</t>
        </is>
      </c>
      <c r="R6" s="9" t="inlineStr"/>
      <c r="S6" s="8" t="inlineStr">
        <is>
          <t>N</t>
        </is>
      </c>
      <c r="T6" s="8" t="inlineStr"/>
      <c r="U6" s="8" t="n">
        <v>0</v>
      </c>
      <c r="V6" s="11" t="inlineStr">
        <is>
          <t>93.926</t>
        </is>
      </c>
      <c r="W6" s="6" t="inlineStr"/>
      <c r="X6" s="6" t="inlineStr"/>
      <c r="Y6" s="6">
        <f>IF(V6&lt;&gt;"",IFERROR(INDEX(federal_program_name_lookup,MATCH(V6,aln_lookup,0)),""),"")</f>
        <v/>
      </c>
    </row>
    <row r="7">
      <c r="A7" s="6" t="inlineStr">
        <is>
          <t>AWARD-0006</t>
        </is>
      </c>
      <c r="B7" s="7" t="inlineStr">
        <is>
          <t>93</t>
        </is>
      </c>
      <c r="C7" s="7" t="inlineStr">
        <is>
          <t>889</t>
        </is>
      </c>
      <c r="D7" s="7" t="inlineStr"/>
      <c r="E7" s="8" t="inlineStr">
        <is>
          <t>NATIONAL BIOTERRORISM HOSPITAL PREPAREDNESS PROGRAM</t>
        </is>
      </c>
      <c r="F7" s="9" t="n">
        <v>4996</v>
      </c>
      <c r="G7" s="8" t="inlineStr">
        <is>
          <t>GSA_MIGRATION</t>
        </is>
      </c>
      <c r="H7" s="8" t="inlineStr"/>
      <c r="I7" s="8" t="inlineStr"/>
      <c r="J7" s="10" t="n">
        <v>4996</v>
      </c>
      <c r="K7" s="10" t="n">
        <v>0</v>
      </c>
      <c r="L7" s="8" t="inlineStr">
        <is>
          <t>N</t>
        </is>
      </c>
      <c r="M7" s="7" t="inlineStr"/>
      <c r="N7" s="8" t="inlineStr">
        <is>
          <t>N</t>
        </is>
      </c>
      <c r="O7" s="7" t="inlineStr">
        <is>
          <t>NEBRASKA DEPARTMENT OF HEALTH AND HUMAN SERVICES</t>
        </is>
      </c>
      <c r="P7" s="7" t="inlineStr">
        <is>
          <t>U90TP000533</t>
        </is>
      </c>
      <c r="Q7" s="8" t="inlineStr">
        <is>
          <t>N</t>
        </is>
      </c>
      <c r="R7" s="9" t="inlineStr"/>
      <c r="S7" s="8" t="inlineStr">
        <is>
          <t>N</t>
        </is>
      </c>
      <c r="T7" s="8" t="inlineStr"/>
      <c r="U7" s="8" t="n">
        <v>0</v>
      </c>
      <c r="V7" s="11" t="inlineStr">
        <is>
          <t>93.889</t>
        </is>
      </c>
      <c r="W7" s="6" t="inlineStr"/>
      <c r="X7" s="6" t="inlineStr"/>
      <c r="Y7" s="6">
        <f>IF(V7&lt;&gt;"",IFERROR(INDEX(federal_program_name_lookup,MATCH(V7,aln_lookup,0)),""),"")</f>
        <v/>
      </c>
    </row>
    <row r="8">
      <c r="A8" s="6" t="inlineStr">
        <is>
          <t>AWARD-0007</t>
        </is>
      </c>
      <c r="B8" s="7" t="inlineStr">
        <is>
          <t>93</t>
        </is>
      </c>
      <c r="C8" s="7" t="inlineStr">
        <is>
          <t>940</t>
        </is>
      </c>
      <c r="D8" s="7" t="inlineStr"/>
      <c r="E8" s="8" t="inlineStr">
        <is>
          <t>HIV PREVENTION ACTIVITIES_HEALTH DEPARTMENT BASED</t>
        </is>
      </c>
      <c r="F8" s="9" t="n">
        <v>20001</v>
      </c>
      <c r="G8" s="8" t="inlineStr">
        <is>
          <t>GSA_MIGRATION</t>
        </is>
      </c>
      <c r="H8" s="8" t="inlineStr"/>
      <c r="I8" s="8" t="inlineStr"/>
      <c r="J8" s="10" t="n">
        <v>20001</v>
      </c>
      <c r="K8" s="10" t="n">
        <v>0</v>
      </c>
      <c r="L8" s="8" t="inlineStr">
        <is>
          <t>N</t>
        </is>
      </c>
      <c r="M8" s="7" t="inlineStr"/>
      <c r="N8" s="8" t="inlineStr">
        <is>
          <t>N</t>
        </is>
      </c>
      <c r="O8" s="7" t="inlineStr">
        <is>
          <t>NEBRASKA DEPARTMENT OF HEALTH AND HUMAN SERVICES</t>
        </is>
      </c>
      <c r="P8" s="7" t="inlineStr">
        <is>
          <t>U62PS003653</t>
        </is>
      </c>
      <c r="Q8" s="8" t="inlineStr">
        <is>
          <t>N</t>
        </is>
      </c>
      <c r="R8" s="9" t="inlineStr"/>
      <c r="S8" s="8" t="inlineStr">
        <is>
          <t>N</t>
        </is>
      </c>
      <c r="T8" s="8" t="inlineStr"/>
      <c r="U8" s="8" t="n">
        <v>0</v>
      </c>
      <c r="V8" s="11" t="inlineStr">
        <is>
          <t>93.940</t>
        </is>
      </c>
      <c r="W8" s="6" t="inlineStr"/>
      <c r="X8" s="6" t="inlineStr"/>
      <c r="Y8" s="6">
        <f>IF(V8&lt;&gt;"",IFERROR(INDEX(federal_program_name_lookup,MATCH(V8,aln_lookup,0)),""),"")</f>
        <v/>
      </c>
    </row>
    <row r="9">
      <c r="A9" s="6" t="inlineStr">
        <is>
          <t>AWARD-0008</t>
        </is>
      </c>
      <c r="B9" s="7" t="inlineStr">
        <is>
          <t>93</t>
        </is>
      </c>
      <c r="C9" s="7" t="inlineStr">
        <is>
          <t>217</t>
        </is>
      </c>
      <c r="D9" s="7" t="inlineStr"/>
      <c r="E9" s="8" t="inlineStr">
        <is>
          <t>FAMILY PLANNING_SERVICES</t>
        </is>
      </c>
      <c r="F9" s="9" t="n">
        <v>290916</v>
      </c>
      <c r="G9" s="8" t="inlineStr">
        <is>
          <t>GSA_MIGRATION</t>
        </is>
      </c>
      <c r="H9" s="8" t="inlineStr"/>
      <c r="I9" s="8" t="inlineStr"/>
      <c r="J9" s="10" t="n">
        <v>290916</v>
      </c>
      <c r="K9" s="10" t="n">
        <v>0</v>
      </c>
      <c r="L9" s="8" t="inlineStr">
        <is>
          <t>N</t>
        </is>
      </c>
      <c r="M9" s="7" t="inlineStr"/>
      <c r="N9" s="8" t="inlineStr">
        <is>
          <t>N</t>
        </is>
      </c>
      <c r="O9" s="7" t="inlineStr">
        <is>
          <t>FAMILY PLANNING COUNCIL OF NEBRASKA, INC.</t>
        </is>
      </c>
      <c r="P9" s="7" t="inlineStr">
        <is>
          <t>27385</t>
        </is>
      </c>
      <c r="Q9" s="8" t="inlineStr">
        <is>
          <t>N</t>
        </is>
      </c>
      <c r="R9" s="9" t="inlineStr"/>
      <c r="S9" s="8" t="inlineStr">
        <is>
          <t>N</t>
        </is>
      </c>
      <c r="T9" s="8" t="inlineStr"/>
      <c r="U9" s="8" t="n">
        <v>0</v>
      </c>
      <c r="V9" s="11" t="inlineStr">
        <is>
          <t>93.217</t>
        </is>
      </c>
      <c r="W9" s="6" t="inlineStr"/>
      <c r="X9" s="6" t="inlineStr"/>
      <c r="Y9" s="6">
        <f>IF(V9&lt;&gt;"",IFERROR(INDEX(federal_program_name_lookup,MATCH(V9,aln_lookup,0)),""),"")</f>
        <v/>
      </c>
    </row>
    <row r="10">
      <c r="A10" s="6">
        <f>IF(B10&lt;&gt;"", "AWARD-"&amp;TEXT(ROW()-1,"0000"), "")</f>
        <v/>
      </c>
      <c r="B10" s="7" t="n"/>
      <c r="C10" s="7" t="n"/>
      <c r="D10" s="7" t="n"/>
      <c r="E10" s="8" t="n"/>
      <c r="F10" s="9" t="n"/>
      <c r="G10" s="8" t="n"/>
      <c r="H10" s="8" t="n"/>
      <c r="I10" s="8" t="n"/>
      <c r="J10" s="10">
        <f>IF(A10="",0,SUMIFS(amount_expended,cfda_key,V10))</f>
        <v/>
      </c>
      <c r="K10" s="10">
        <f>IF(G10="OTHER CLUSTER NOT LISTED ABOVE",SUMIFS(amount_expended,uniform_other_cluster_name,X10), IF(AND(OR(G10="N/A",G10=""),H10=""),0,IF(G10="STATE CLUSTER",SUMIFS(amount_expended,uniform_state_cluster_name,W10),SUMIFS(amount_expended,cluster_name,G10))))</f>
        <v/>
      </c>
      <c r="L10" s="8" t="n"/>
      <c r="M10" s="7" t="n"/>
      <c r="N10" s="8" t="n"/>
      <c r="O10" s="7" t="n"/>
      <c r="P10" s="7" t="n"/>
      <c r="Q10" s="8" t="n"/>
      <c r="R10" s="9" t="n"/>
      <c r="S10" s="8" t="n"/>
      <c r="T10" s="8" t="n"/>
      <c r="U10" s="8" t="n"/>
      <c r="V10" s="11">
        <f>IF(OR(B10="",C10=""),"",CONCATENATE(B10,".",C10))</f>
        <v/>
      </c>
      <c r="W10" s="6">
        <f>UPPER(TRIM(H10))</f>
        <v/>
      </c>
      <c r="X10" s="6">
        <f>UPPER(TRIM(I10))</f>
        <v/>
      </c>
      <c r="Y10" s="6">
        <f>IF(V10&lt;&gt;"",IFERROR(INDEX(federal_program_name_lookup,MATCH(V10,aln_lookup,0)),""),"")</f>
        <v/>
      </c>
    </row>
    <row r="11">
      <c r="A11" s="6">
        <f>IF(B11&lt;&gt;"", "AWARD-"&amp;TEXT(ROW()-1,"0000"), "")</f>
        <v/>
      </c>
      <c r="B11" s="7" t="n"/>
      <c r="C11" s="7" t="n"/>
      <c r="D11" s="7" t="n"/>
      <c r="E11" s="8" t="n"/>
      <c r="F11" s="9" t="n"/>
      <c r="G11" s="8" t="n"/>
      <c r="H11" s="8" t="n"/>
      <c r="I11" s="8" t="n"/>
      <c r="J11" s="10">
        <f>IF(A11="",0,SUMIFS(amount_expended,cfda_key,V11))</f>
        <v/>
      </c>
      <c r="K11" s="10">
        <f>IF(G11="OTHER CLUSTER NOT LISTED ABOVE",SUMIFS(amount_expended,uniform_other_cluster_name,X11), IF(AND(OR(G11="N/A",G11=""),H11=""),0,IF(G11="STATE CLUSTER",SUMIFS(amount_expended,uniform_state_cluster_name,W11),SUMIFS(amount_expended,cluster_name,G11))))</f>
        <v/>
      </c>
      <c r="L11" s="8" t="n"/>
      <c r="M11" s="7" t="n"/>
      <c r="N11" s="8" t="n"/>
      <c r="O11" s="7" t="n"/>
      <c r="P11" s="7" t="n"/>
      <c r="Q11" s="8" t="n"/>
      <c r="R11" s="9" t="n"/>
      <c r="S11" s="8" t="n"/>
      <c r="T11" s="8" t="n"/>
      <c r="U11" s="8" t="n"/>
      <c r="V11" s="11">
        <f>IF(OR(B11="",C11=""),"",CONCATENATE(B11,".",C11))</f>
        <v/>
      </c>
      <c r="W11" s="6">
        <f>UPPER(TRIM(H11))</f>
        <v/>
      </c>
      <c r="X11" s="6">
        <f>UPPER(TRIM(I11))</f>
        <v/>
      </c>
      <c r="Y11" s="6">
        <f>IF(V11&lt;&gt;"",IFERROR(INDEX(federal_program_name_lookup,MATCH(V11,aln_lookup,0)),""),"")</f>
        <v/>
      </c>
    </row>
    <row r="12">
      <c r="A12" s="6">
        <f>IF(B12&lt;&gt;"", "AWARD-"&amp;TEXT(ROW()-1,"0000"), "")</f>
        <v/>
      </c>
      <c r="B12" s="7" t="n"/>
      <c r="C12" s="7" t="n"/>
      <c r="D12" s="7" t="n"/>
      <c r="E12" s="8" t="n"/>
      <c r="F12" s="9" t="n"/>
      <c r="G12" s="8" t="n"/>
      <c r="H12" s="8" t="n"/>
      <c r="I12" s="8" t="n"/>
      <c r="J12" s="10">
        <f>IF(A12="",0,SUMIFS(amount_expended,cfda_key,V12))</f>
        <v/>
      </c>
      <c r="K12" s="10">
        <f>IF(G12="OTHER CLUSTER NOT LISTED ABOVE",SUMIFS(amount_expended,uniform_other_cluster_name,X12), IF(AND(OR(G12="N/A",G12=""),H12=""),0,IF(G12="STATE CLUSTER",SUMIFS(amount_expended,uniform_state_cluster_name,W12),SUMIFS(amount_expended,cluster_name,G12))))</f>
        <v/>
      </c>
      <c r="L12" s="8" t="n"/>
      <c r="M12" s="7" t="n"/>
      <c r="N12" s="8" t="n"/>
      <c r="O12" s="7" t="n"/>
      <c r="P12" s="7" t="n"/>
      <c r="Q12" s="8" t="n"/>
      <c r="R12" s="9" t="n"/>
      <c r="S12" s="8" t="n"/>
      <c r="T12" s="8" t="n"/>
      <c r="U12" s="8" t="n"/>
      <c r="V12" s="11">
        <f>IF(OR(B12="",C12=""),"",CONCATENATE(B12,".",C12))</f>
        <v/>
      </c>
      <c r="W12" s="6">
        <f>UPPER(TRIM(H12))</f>
        <v/>
      </c>
      <c r="X12" s="6">
        <f>UPPER(TRIM(I12))</f>
        <v/>
      </c>
      <c r="Y12" s="6">
        <f>IF(V12&lt;&gt;"",IFERROR(INDEX(federal_program_name_lookup,MATCH(V12,aln_lookup,0)),""),"")</f>
        <v/>
      </c>
    </row>
    <row r="13">
      <c r="A13" s="6">
        <f>IF(B13&lt;&gt;"", "AWARD-"&amp;TEXT(ROW()-1,"0000"), "")</f>
        <v/>
      </c>
      <c r="B13" s="7" t="n"/>
      <c r="C13" s="7" t="n"/>
      <c r="D13" s="7" t="n"/>
      <c r="E13" s="8" t="n"/>
      <c r="F13" s="9" t="n"/>
      <c r="G13" s="8" t="n"/>
      <c r="H13" s="8" t="n"/>
      <c r="I13" s="8" t="n"/>
      <c r="J13" s="10">
        <f>IF(A13="",0,SUMIFS(amount_expended,cfda_key,V13))</f>
        <v/>
      </c>
      <c r="K13" s="10">
        <f>IF(G13="OTHER CLUSTER NOT LISTED ABOVE",SUMIFS(amount_expended,uniform_other_cluster_name,X13), IF(AND(OR(G13="N/A",G13=""),H13=""),0,IF(G13="STATE CLUSTER",SUMIFS(amount_expended,uniform_state_cluster_name,W13),SUMIFS(amount_expended,cluster_name,G13))))</f>
        <v/>
      </c>
      <c r="L13" s="8" t="n"/>
      <c r="M13" s="7" t="n"/>
      <c r="N13" s="8" t="n"/>
      <c r="O13" s="7" t="n"/>
      <c r="P13" s="7" t="n"/>
      <c r="Q13" s="8" t="n"/>
      <c r="R13" s="9" t="n"/>
      <c r="S13" s="8" t="n"/>
      <c r="T13" s="8" t="n"/>
      <c r="U13" s="8" t="n"/>
      <c r="V13" s="11">
        <f>IF(OR(B13="",C13=""),"",CONCATENATE(B13,".",C13))</f>
        <v/>
      </c>
      <c r="W13" s="6">
        <f>UPPER(TRIM(H13))</f>
        <v/>
      </c>
      <c r="X13" s="6">
        <f>UPPER(TRIM(I13))</f>
        <v/>
      </c>
      <c r="Y13" s="6">
        <f>IF(V13&lt;&gt;"",IFERROR(INDEX(federal_program_name_lookup,MATCH(V13,aln_lookup,0)),""),"")</f>
        <v/>
      </c>
    </row>
    <row r="14">
      <c r="A14" s="6">
        <f>IF(B14&lt;&gt;"", "AWARD-"&amp;TEXT(ROW()-1,"0000"), "")</f>
        <v/>
      </c>
      <c r="B14" s="7" t="n"/>
      <c r="C14" s="7" t="n"/>
      <c r="D14" s="7" t="n"/>
      <c r="E14" s="8" t="n"/>
      <c r="F14" s="9" t="n"/>
      <c r="G14" s="8" t="n"/>
      <c r="H14" s="8" t="n"/>
      <c r="I14" s="8" t="n"/>
      <c r="J14" s="10">
        <f>IF(A14="",0,SUMIFS(amount_expended,cfda_key,V14))</f>
        <v/>
      </c>
      <c r="K14" s="10">
        <f>IF(G14="OTHER CLUSTER NOT LISTED ABOVE",SUMIFS(amount_expended,uniform_other_cluster_name,X14), IF(AND(OR(G14="N/A",G14=""),H14=""),0,IF(G14="STATE CLUSTER",SUMIFS(amount_expended,uniform_state_cluster_name,W14),SUMIFS(amount_expended,cluster_name,G14))))</f>
        <v/>
      </c>
      <c r="L14" s="8" t="n"/>
      <c r="M14" s="7" t="n"/>
      <c r="N14" s="8" t="n"/>
      <c r="O14" s="7" t="n"/>
      <c r="P14" s="7" t="n"/>
      <c r="Q14" s="8" t="n"/>
      <c r="R14" s="9" t="n"/>
      <c r="S14" s="8" t="n"/>
      <c r="T14" s="8" t="n"/>
      <c r="U14" s="8" t="n"/>
      <c r="V14" s="11">
        <f>IF(OR(B14="",C14=""),"",CONCATENATE(B14,".",C14))</f>
        <v/>
      </c>
      <c r="W14" s="6">
        <f>UPPER(TRIM(H14))</f>
        <v/>
      </c>
      <c r="X14" s="6">
        <f>UPPER(TRIM(I14))</f>
        <v/>
      </c>
      <c r="Y14" s="6">
        <f>IF(V14&lt;&gt;"",IFERROR(INDEX(federal_program_name_lookup,MATCH(V14,aln_lookup,0)),""),"")</f>
        <v/>
      </c>
    </row>
    <row r="15">
      <c r="A15" s="6">
        <f>IF(B15&lt;&gt;"", "AWARD-"&amp;TEXT(ROW()-1,"0000"), "")</f>
        <v/>
      </c>
      <c r="B15" s="7" t="n"/>
      <c r="C15" s="7" t="n"/>
      <c r="D15" s="7" t="n"/>
      <c r="E15" s="8" t="n"/>
      <c r="F15" s="9" t="n"/>
      <c r="G15" s="8" t="n"/>
      <c r="H15" s="8" t="n"/>
      <c r="I15" s="8" t="n"/>
      <c r="J15" s="10">
        <f>IF(A15="",0,SUMIFS(amount_expended,cfda_key,V15))</f>
        <v/>
      </c>
      <c r="K15" s="10">
        <f>IF(G15="OTHER CLUSTER NOT LISTED ABOVE",SUMIFS(amount_expended,uniform_other_cluster_name,X15), IF(AND(OR(G15="N/A",G15=""),H15=""),0,IF(G15="STATE CLUSTER",SUMIFS(amount_expended,uniform_state_cluster_name,W15),SUMIFS(amount_expended,cluster_name,G15))))</f>
        <v/>
      </c>
      <c r="L15" s="8" t="n"/>
      <c r="M15" s="7" t="n"/>
      <c r="N15" s="8" t="n"/>
      <c r="O15" s="7" t="n"/>
      <c r="P15" s="7" t="n"/>
      <c r="Q15" s="8" t="n"/>
      <c r="R15" s="9" t="n"/>
      <c r="S15" s="8" t="n"/>
      <c r="T15" s="8" t="n"/>
      <c r="U15" s="8" t="n"/>
      <c r="V15" s="11">
        <f>IF(OR(B15="",C15=""),"",CONCATENATE(B15,".",C15))</f>
        <v/>
      </c>
      <c r="W15" s="6">
        <f>UPPER(TRIM(H15))</f>
        <v/>
      </c>
      <c r="X15" s="6">
        <f>UPPER(TRIM(I15))</f>
        <v/>
      </c>
      <c r="Y15" s="6">
        <f>IF(V15&lt;&gt;"",IFERROR(INDEX(federal_program_name_lookup,MATCH(V15,aln_lookup,0)),""),"")</f>
        <v/>
      </c>
    </row>
    <row r="16">
      <c r="A16" s="6">
        <f>IF(B16&lt;&gt;"", "AWARD-"&amp;TEXT(ROW()-1,"0000"), "")</f>
        <v/>
      </c>
      <c r="B16" s="7" t="n"/>
      <c r="C16" s="7" t="n"/>
      <c r="D16" s="7" t="n"/>
      <c r="E16" s="8" t="n"/>
      <c r="F16" s="9" t="n"/>
      <c r="G16" s="8" t="n"/>
      <c r="H16" s="8" t="n"/>
      <c r="I16" s="8" t="n"/>
      <c r="J16" s="10">
        <f>IF(A16="",0,SUMIFS(amount_expended,cfda_key,V16))</f>
        <v/>
      </c>
      <c r="K16" s="10">
        <f>IF(G16="OTHER CLUSTER NOT LISTED ABOVE",SUMIFS(amount_expended,uniform_other_cluster_name,X16), IF(AND(OR(G16="N/A",G16=""),H16=""),0,IF(G16="STATE CLUSTER",SUMIFS(amount_expended,uniform_state_cluster_name,W16),SUMIFS(amount_expended,cluster_name,G16))))</f>
        <v/>
      </c>
      <c r="L16" s="8" t="n"/>
      <c r="M16" s="7" t="n"/>
      <c r="N16" s="8" t="n"/>
      <c r="O16" s="7" t="n"/>
      <c r="P16" s="7" t="n"/>
      <c r="Q16" s="8" t="n"/>
      <c r="R16" s="9" t="n"/>
      <c r="S16" s="8" t="n"/>
      <c r="T16" s="8" t="n"/>
      <c r="U16" s="8" t="n"/>
      <c r="V16" s="11">
        <f>IF(OR(B16="",C16=""),"",CONCATENATE(B16,".",C16))</f>
        <v/>
      </c>
      <c r="W16" s="6">
        <f>UPPER(TRIM(H16))</f>
        <v/>
      </c>
      <c r="X16" s="6">
        <f>UPPER(TRIM(I16))</f>
        <v/>
      </c>
      <c r="Y16" s="6">
        <f>IF(V16&lt;&gt;"",IFERROR(INDEX(federal_program_name_lookup,MATCH(V16,aln_lookup,0)),""),"")</f>
        <v/>
      </c>
    </row>
    <row r="17">
      <c r="A17" s="6">
        <f>IF(B17&lt;&gt;"", "AWARD-"&amp;TEXT(ROW()-1,"0000"), "")</f>
        <v/>
      </c>
      <c r="B17" s="7" t="n"/>
      <c r="C17" s="7" t="n"/>
      <c r="D17" s="7" t="n"/>
      <c r="E17" s="8" t="n"/>
      <c r="F17" s="9" t="n"/>
      <c r="G17" s="8" t="n"/>
      <c r="H17" s="8" t="n"/>
      <c r="I17" s="8" t="n"/>
      <c r="J17" s="10">
        <f>IF(A17="",0,SUMIFS(amount_expended,cfda_key,V17))</f>
        <v/>
      </c>
      <c r="K17" s="10">
        <f>IF(G17="OTHER CLUSTER NOT LISTED ABOVE",SUMIFS(amount_expended,uniform_other_cluster_name,X17), IF(AND(OR(G17="N/A",G17=""),H17=""),0,IF(G17="STATE CLUSTER",SUMIFS(amount_expended,uniform_state_cluster_name,W17),SUMIFS(amount_expended,cluster_name,G17))))</f>
        <v/>
      </c>
      <c r="L17" s="8" t="n"/>
      <c r="M17" s="7" t="n"/>
      <c r="N17" s="8" t="n"/>
      <c r="O17" s="7" t="n"/>
      <c r="P17" s="7" t="n"/>
      <c r="Q17" s="8" t="n"/>
      <c r="R17" s="9" t="n"/>
      <c r="S17" s="8" t="n"/>
      <c r="T17" s="8" t="n"/>
      <c r="U17" s="8" t="n"/>
      <c r="V17" s="11">
        <f>IF(OR(B17="",C17=""),"",CONCATENATE(B17,".",C17))</f>
        <v/>
      </c>
      <c r="W17" s="6">
        <f>UPPER(TRIM(H17))</f>
        <v/>
      </c>
      <c r="X17" s="6">
        <f>UPPER(TRIM(I17))</f>
        <v/>
      </c>
      <c r="Y17" s="6">
        <f>IF(V17&lt;&gt;"",IFERROR(INDEX(federal_program_name_lookup,MATCH(V17,aln_lookup,0)),""),"")</f>
        <v/>
      </c>
    </row>
    <row r="18">
      <c r="A18" s="6">
        <f>IF(B18&lt;&gt;"", "AWARD-"&amp;TEXT(ROW()-1,"0000"), "")</f>
        <v/>
      </c>
      <c r="B18" s="7" t="n"/>
      <c r="C18" s="7" t="n"/>
      <c r="D18" s="7" t="n"/>
      <c r="E18" s="8" t="n"/>
      <c r="F18" s="9" t="n"/>
      <c r="G18" s="8" t="n"/>
      <c r="H18" s="8" t="n"/>
      <c r="I18" s="8" t="n"/>
      <c r="J18" s="10">
        <f>IF(A18="",0,SUMIFS(amount_expended,cfda_key,V18))</f>
        <v/>
      </c>
      <c r="K18" s="10">
        <f>IF(G18="OTHER CLUSTER NOT LISTED ABOVE",SUMIFS(amount_expended,uniform_other_cluster_name,X18), IF(AND(OR(G18="N/A",G18=""),H18=""),0,IF(G18="STATE CLUSTER",SUMIFS(amount_expended,uniform_state_cluster_name,W18),SUMIFS(amount_expended,cluster_name,G18))))</f>
        <v/>
      </c>
      <c r="L18" s="8" t="n"/>
      <c r="M18" s="7" t="n"/>
      <c r="N18" s="8" t="n"/>
      <c r="O18" s="7" t="n"/>
      <c r="P18" s="7" t="n"/>
      <c r="Q18" s="8" t="n"/>
      <c r="R18" s="9" t="n"/>
      <c r="S18" s="8" t="n"/>
      <c r="T18" s="8" t="n"/>
      <c r="U18" s="8" t="n"/>
      <c r="V18" s="11">
        <f>IF(OR(B18="",C18=""),"",CONCATENATE(B18,".",C18))</f>
        <v/>
      </c>
      <c r="W18" s="6">
        <f>UPPER(TRIM(H18))</f>
        <v/>
      </c>
      <c r="X18" s="6">
        <f>UPPER(TRIM(I18))</f>
        <v/>
      </c>
      <c r="Y18" s="6">
        <f>IF(V18&lt;&gt;"",IFERROR(INDEX(federal_program_name_lookup,MATCH(V18,aln_lookup,0)),""),"")</f>
        <v/>
      </c>
    </row>
    <row r="19">
      <c r="A19" s="6">
        <f>IF(B19&lt;&gt;"", "AWARD-"&amp;TEXT(ROW()-1,"0000"), "")</f>
        <v/>
      </c>
      <c r="B19" s="7" t="n"/>
      <c r="C19" s="7" t="n"/>
      <c r="D19" s="7" t="n"/>
      <c r="E19" s="8" t="n"/>
      <c r="F19" s="9" t="n"/>
      <c r="G19" s="8" t="n"/>
      <c r="H19" s="8" t="n"/>
      <c r="I19" s="8" t="n"/>
      <c r="J19" s="10">
        <f>IF(A19="",0,SUMIFS(amount_expended,cfda_key,V19))</f>
        <v/>
      </c>
      <c r="K19" s="10">
        <f>IF(G19="OTHER CLUSTER NOT LISTED ABOVE",SUMIFS(amount_expended,uniform_other_cluster_name,X19), IF(AND(OR(G19="N/A",G19=""),H19=""),0,IF(G19="STATE CLUSTER",SUMIFS(amount_expended,uniform_state_cluster_name,W19),SUMIFS(amount_expended,cluster_name,G19))))</f>
        <v/>
      </c>
      <c r="L19" s="8" t="n"/>
      <c r="M19" s="7" t="n"/>
      <c r="N19" s="8" t="n"/>
      <c r="O19" s="7" t="n"/>
      <c r="P19" s="7" t="n"/>
      <c r="Q19" s="8" t="n"/>
      <c r="R19" s="9" t="n"/>
      <c r="S19" s="8" t="n"/>
      <c r="T19" s="8" t="n"/>
      <c r="U19" s="8" t="n"/>
      <c r="V19" s="11">
        <f>IF(OR(B19="",C19=""),"",CONCATENATE(B19,".",C19))</f>
        <v/>
      </c>
      <c r="W19" s="6">
        <f>UPPER(TRIM(H19))</f>
        <v/>
      </c>
      <c r="X19" s="6">
        <f>UPPER(TRIM(I19))</f>
        <v/>
      </c>
      <c r="Y19" s="6">
        <f>IF(V19&lt;&gt;"",IFERROR(INDEX(federal_program_name_lookup,MATCH(V19,aln_lookup,0)),""),"")</f>
        <v/>
      </c>
    </row>
    <row r="20">
      <c r="A20" s="6">
        <f>IF(B20&lt;&gt;"", "AWARD-"&amp;TEXT(ROW()-1,"0000"), "")</f>
        <v/>
      </c>
      <c r="B20" s="7" t="n"/>
      <c r="C20" s="7" t="n"/>
      <c r="D20" s="7" t="n"/>
      <c r="E20" s="8" t="n"/>
      <c r="F20" s="9" t="n"/>
      <c r="G20" s="8" t="n"/>
      <c r="H20" s="8" t="n"/>
      <c r="I20" s="8" t="n"/>
      <c r="J20" s="10">
        <f>IF(A20="",0,SUMIFS(amount_expended,cfda_key,V20))</f>
        <v/>
      </c>
      <c r="K20" s="10">
        <f>IF(G20="OTHER CLUSTER NOT LISTED ABOVE",SUMIFS(amount_expended,uniform_other_cluster_name,X20), IF(AND(OR(G20="N/A",G20=""),H20=""),0,IF(G20="STATE CLUSTER",SUMIFS(amount_expended,uniform_state_cluster_name,W20),SUMIFS(amount_expended,cluster_name,G20))))</f>
        <v/>
      </c>
      <c r="L20" s="8" t="n"/>
      <c r="M20" s="7" t="n"/>
      <c r="N20" s="8" t="n"/>
      <c r="O20" s="7" t="n"/>
      <c r="P20" s="7" t="n"/>
      <c r="Q20" s="8" t="n"/>
      <c r="R20" s="9" t="n"/>
      <c r="S20" s="8" t="n"/>
      <c r="T20" s="8" t="n"/>
      <c r="U20" s="8" t="n"/>
      <c r="V20" s="11">
        <f>IF(OR(B20="",C20=""),"",CONCATENATE(B20,".",C20))</f>
        <v/>
      </c>
      <c r="W20" s="6">
        <f>UPPER(TRIM(H20))</f>
        <v/>
      </c>
      <c r="X20" s="6">
        <f>UPPER(TRIM(I20))</f>
        <v/>
      </c>
      <c r="Y20" s="6">
        <f>IF(V20&lt;&gt;"",IFERROR(INDEX(federal_program_name_lookup,MATCH(V20,aln_lookup,0)),""),"")</f>
        <v/>
      </c>
    </row>
    <row r="21">
      <c r="A21" s="6">
        <f>IF(B21&lt;&gt;"", "AWARD-"&amp;TEXT(ROW()-1,"0000"), "")</f>
        <v/>
      </c>
      <c r="B21" s="7" t="n"/>
      <c r="C21" s="7" t="n"/>
      <c r="D21" s="7" t="n"/>
      <c r="E21" s="8" t="n"/>
      <c r="F21" s="9" t="n"/>
      <c r="G21" s="8" t="n"/>
      <c r="H21" s="8" t="n"/>
      <c r="I21" s="8" t="n"/>
      <c r="J21" s="10">
        <f>IF(A21="",0,SUMIFS(amount_expended,cfda_key,V21))</f>
        <v/>
      </c>
      <c r="K21" s="10">
        <f>IF(G21="OTHER CLUSTER NOT LISTED ABOVE",SUMIFS(amount_expended,uniform_other_cluster_name,X21), IF(AND(OR(G21="N/A",G21=""),H21=""),0,IF(G21="STATE CLUSTER",SUMIFS(amount_expended,uniform_state_cluster_name,W21),SUMIFS(amount_expended,cluster_name,G21))))</f>
        <v/>
      </c>
      <c r="L21" s="8" t="n"/>
      <c r="M21" s="7" t="n"/>
      <c r="N21" s="8" t="n"/>
      <c r="O21" s="7" t="n"/>
      <c r="P21" s="7" t="n"/>
      <c r="Q21" s="8" t="n"/>
      <c r="R21" s="9" t="n"/>
      <c r="S21" s="8" t="n"/>
      <c r="T21" s="8" t="n"/>
      <c r="U21" s="8" t="n"/>
      <c r="V21" s="11">
        <f>IF(OR(B21="",C21=""),"",CONCATENATE(B21,".",C21))</f>
        <v/>
      </c>
      <c r="W21" s="6">
        <f>UPPER(TRIM(H21))</f>
        <v/>
      </c>
      <c r="X21" s="6">
        <f>UPPER(TRIM(I21))</f>
        <v/>
      </c>
      <c r="Y21" s="6">
        <f>IF(V21&lt;&gt;"",IFERROR(INDEX(federal_program_name_lookup,MATCH(V21,aln_lookup,0)),""),"")</f>
        <v/>
      </c>
    </row>
    <row r="22">
      <c r="A22" s="6">
        <f>IF(B22&lt;&gt;"", "AWARD-"&amp;TEXT(ROW()-1,"0000"), "")</f>
        <v/>
      </c>
      <c r="B22" s="7" t="n"/>
      <c r="C22" s="7" t="n"/>
      <c r="D22" s="7" t="n"/>
      <c r="E22" s="8" t="n"/>
      <c r="F22" s="9" t="n"/>
      <c r="G22" s="8" t="n"/>
      <c r="H22" s="8" t="n"/>
      <c r="I22" s="8" t="n"/>
      <c r="J22" s="10">
        <f>IF(A22="",0,SUMIFS(amount_expended,cfda_key,V22))</f>
        <v/>
      </c>
      <c r="K22" s="10">
        <f>IF(G22="OTHER CLUSTER NOT LISTED ABOVE",SUMIFS(amount_expended,uniform_other_cluster_name,X22), IF(AND(OR(G22="N/A",G22=""),H22=""),0,IF(G22="STATE CLUSTER",SUMIFS(amount_expended,uniform_state_cluster_name,W22),SUMIFS(amount_expended,cluster_name,G22))))</f>
        <v/>
      </c>
      <c r="L22" s="8" t="n"/>
      <c r="M22" s="7" t="n"/>
      <c r="N22" s="8" t="n"/>
      <c r="O22" s="7" t="n"/>
      <c r="P22" s="7" t="n"/>
      <c r="Q22" s="8" t="n"/>
      <c r="R22" s="9" t="n"/>
      <c r="S22" s="8" t="n"/>
      <c r="T22" s="8" t="n"/>
      <c r="U22" s="8" t="n"/>
      <c r="V22" s="11">
        <f>IF(OR(B22="",C22=""),"",CONCATENATE(B22,".",C22))</f>
        <v/>
      </c>
      <c r="W22" s="6">
        <f>UPPER(TRIM(H22))</f>
        <v/>
      </c>
      <c r="X22" s="6">
        <f>UPPER(TRIM(I22))</f>
        <v/>
      </c>
      <c r="Y22" s="6">
        <f>IF(V22&lt;&gt;"",IFERROR(INDEX(federal_program_name_lookup,MATCH(V22,aln_lookup,0)),""),"")</f>
        <v/>
      </c>
    </row>
    <row r="23">
      <c r="A23" s="6">
        <f>IF(B23&lt;&gt;"", "AWARD-"&amp;TEXT(ROW()-1,"0000"), "")</f>
        <v/>
      </c>
      <c r="B23" s="7" t="n"/>
      <c r="C23" s="7" t="n"/>
      <c r="D23" s="7" t="n"/>
      <c r="E23" s="8" t="n"/>
      <c r="F23" s="9" t="n"/>
      <c r="G23" s="8" t="n"/>
      <c r="H23" s="8" t="n"/>
      <c r="I23" s="8" t="n"/>
      <c r="J23" s="10">
        <f>IF(A23="",0,SUMIFS(amount_expended,cfda_key,V23))</f>
        <v/>
      </c>
      <c r="K23" s="10">
        <f>IF(G23="OTHER CLUSTER NOT LISTED ABOVE",SUMIFS(amount_expended,uniform_other_cluster_name,X23), IF(AND(OR(G23="N/A",G23=""),H23=""),0,IF(G23="STATE CLUSTER",SUMIFS(amount_expended,uniform_state_cluster_name,W23),SUMIFS(amount_expended,cluster_name,G23))))</f>
        <v/>
      </c>
      <c r="L23" s="8" t="n"/>
      <c r="M23" s="7" t="n"/>
      <c r="N23" s="8" t="n"/>
      <c r="O23" s="7" t="n"/>
      <c r="P23" s="7" t="n"/>
      <c r="Q23" s="8" t="n"/>
      <c r="R23" s="9" t="n"/>
      <c r="S23" s="8" t="n"/>
      <c r="T23" s="8" t="n"/>
      <c r="U23" s="8" t="n"/>
      <c r="V23" s="11">
        <f>IF(OR(B23="",C23=""),"",CONCATENATE(B23,".",C23))</f>
        <v/>
      </c>
      <c r="W23" s="6">
        <f>UPPER(TRIM(H23))</f>
        <v/>
      </c>
      <c r="X23" s="6">
        <f>UPPER(TRIM(I23))</f>
        <v/>
      </c>
      <c r="Y23" s="6">
        <f>IF(V23&lt;&gt;"",IFERROR(INDEX(federal_program_name_lookup,MATCH(V23,aln_lookup,0)),""),"")</f>
        <v/>
      </c>
    </row>
    <row r="24">
      <c r="A24" s="6">
        <f>IF(B24&lt;&gt;"", "AWARD-"&amp;TEXT(ROW()-1,"0000"), "")</f>
        <v/>
      </c>
      <c r="B24" s="7" t="n"/>
      <c r="C24" s="7" t="n"/>
      <c r="D24" s="7" t="n"/>
      <c r="E24" s="8" t="n"/>
      <c r="F24" s="9" t="n"/>
      <c r="G24" s="8" t="n"/>
      <c r="H24" s="8" t="n"/>
      <c r="I24" s="8" t="n"/>
      <c r="J24" s="10">
        <f>IF(A24="",0,SUMIFS(amount_expended,cfda_key,V24))</f>
        <v/>
      </c>
      <c r="K24" s="10">
        <f>IF(G24="OTHER CLUSTER NOT LISTED ABOVE",SUMIFS(amount_expended,uniform_other_cluster_name,X24), IF(AND(OR(G24="N/A",G24=""),H24=""),0,IF(G24="STATE CLUSTER",SUMIFS(amount_expended,uniform_state_cluster_name,W24),SUMIFS(amount_expended,cluster_name,G24))))</f>
        <v/>
      </c>
      <c r="L24" s="8" t="n"/>
      <c r="M24" s="7" t="n"/>
      <c r="N24" s="8" t="n"/>
      <c r="O24" s="7" t="n"/>
      <c r="P24" s="7" t="n"/>
      <c r="Q24" s="8" t="n"/>
      <c r="R24" s="9" t="n"/>
      <c r="S24" s="8" t="n"/>
      <c r="T24" s="8" t="n"/>
      <c r="U24" s="8" t="n"/>
      <c r="V24" s="11">
        <f>IF(OR(B24="",C24=""),"",CONCATENATE(B24,".",C24))</f>
        <v/>
      </c>
      <c r="W24" s="6">
        <f>UPPER(TRIM(H24))</f>
        <v/>
      </c>
      <c r="X24" s="6">
        <f>UPPER(TRIM(I24))</f>
        <v/>
      </c>
      <c r="Y24" s="6">
        <f>IF(V24&lt;&gt;"",IFERROR(INDEX(federal_program_name_lookup,MATCH(V24,aln_lookup,0)),""),"")</f>
        <v/>
      </c>
    </row>
    <row r="25">
      <c r="A25" s="6">
        <f>IF(B25&lt;&gt;"", "AWARD-"&amp;TEXT(ROW()-1,"0000"), "")</f>
        <v/>
      </c>
      <c r="B25" s="7" t="n"/>
      <c r="C25" s="7" t="n"/>
      <c r="D25" s="7" t="n"/>
      <c r="E25" s="8" t="n"/>
      <c r="F25" s="9" t="n"/>
      <c r="G25" s="8" t="n"/>
      <c r="H25" s="8" t="n"/>
      <c r="I25" s="8" t="n"/>
      <c r="J25" s="10">
        <f>IF(A25="",0,SUMIFS(amount_expended,cfda_key,V25))</f>
        <v/>
      </c>
      <c r="K25" s="10">
        <f>IF(G25="OTHER CLUSTER NOT LISTED ABOVE",SUMIFS(amount_expended,uniform_other_cluster_name,X25), IF(AND(OR(G25="N/A",G25=""),H25=""),0,IF(G25="STATE CLUSTER",SUMIFS(amount_expended,uniform_state_cluster_name,W25),SUMIFS(amount_expended,cluster_name,G25))))</f>
        <v/>
      </c>
      <c r="L25" s="8" t="n"/>
      <c r="M25" s="7" t="n"/>
      <c r="N25" s="8" t="n"/>
      <c r="O25" s="7" t="n"/>
      <c r="P25" s="7" t="n"/>
      <c r="Q25" s="8" t="n"/>
      <c r="R25" s="9" t="n"/>
      <c r="S25" s="8" t="n"/>
      <c r="T25" s="8" t="n"/>
      <c r="U25" s="8" t="n"/>
      <c r="V25" s="11">
        <f>IF(OR(B25="",C25=""),"",CONCATENATE(B25,".",C25))</f>
        <v/>
      </c>
      <c r="W25" s="6">
        <f>UPPER(TRIM(H25))</f>
        <v/>
      </c>
      <c r="X25" s="6">
        <f>UPPER(TRIM(I25))</f>
        <v/>
      </c>
      <c r="Y25" s="6">
        <f>IF(V25&lt;&gt;"",IFERROR(INDEX(federal_program_name_lookup,MATCH(V25,aln_lookup,0)),""),"")</f>
        <v/>
      </c>
    </row>
    <row r="26">
      <c r="A26" s="6">
        <f>IF(B26&lt;&gt;"", "AWARD-"&amp;TEXT(ROW()-1,"0000"), "")</f>
        <v/>
      </c>
      <c r="B26" s="7" t="n"/>
      <c r="C26" s="7" t="n"/>
      <c r="D26" s="7" t="n"/>
      <c r="E26" s="8" t="n"/>
      <c r="F26" s="9" t="n"/>
      <c r="G26" s="8" t="n"/>
      <c r="H26" s="8" t="n"/>
      <c r="I26" s="8" t="n"/>
      <c r="J26" s="10">
        <f>IF(A26="",0,SUMIFS(amount_expended,cfda_key,V26))</f>
        <v/>
      </c>
      <c r="K26" s="10">
        <f>IF(G26="OTHER CLUSTER NOT LISTED ABOVE",SUMIFS(amount_expended,uniform_other_cluster_name,X26), IF(AND(OR(G26="N/A",G26=""),H26=""),0,IF(G26="STATE CLUSTER",SUMIFS(amount_expended,uniform_state_cluster_name,W26),SUMIFS(amount_expended,cluster_name,G26))))</f>
        <v/>
      </c>
      <c r="L26" s="8" t="n"/>
      <c r="M26" s="7" t="n"/>
      <c r="N26" s="8" t="n"/>
      <c r="O26" s="7" t="n"/>
      <c r="P26" s="7" t="n"/>
      <c r="Q26" s="8" t="n"/>
      <c r="R26" s="9" t="n"/>
      <c r="S26" s="8" t="n"/>
      <c r="T26" s="8" t="n"/>
      <c r="U26" s="8" t="n"/>
      <c r="V26" s="11">
        <f>IF(OR(B26="",C26=""),"",CONCATENATE(B26,".",C26))</f>
        <v/>
      </c>
      <c r="W26" s="6">
        <f>UPPER(TRIM(H26))</f>
        <v/>
      </c>
      <c r="X26" s="6">
        <f>UPPER(TRIM(I26))</f>
        <v/>
      </c>
      <c r="Y26" s="6">
        <f>IF(V26&lt;&gt;"",IFERROR(INDEX(federal_program_name_lookup,MATCH(V26,aln_lookup,0)),""),"")</f>
        <v/>
      </c>
    </row>
    <row r="27">
      <c r="A27" s="6">
        <f>IF(B27&lt;&gt;"", "AWARD-"&amp;TEXT(ROW()-1,"0000"), "")</f>
        <v/>
      </c>
      <c r="B27" s="7" t="n"/>
      <c r="C27" s="7" t="n"/>
      <c r="D27" s="7" t="n"/>
      <c r="E27" s="8" t="n"/>
      <c r="F27" s="9" t="n"/>
      <c r="G27" s="8" t="n"/>
      <c r="H27" s="8" t="n"/>
      <c r="I27" s="8" t="n"/>
      <c r="J27" s="10">
        <f>IF(A27="",0,SUMIFS(amount_expended,cfda_key,V27))</f>
        <v/>
      </c>
      <c r="K27" s="10">
        <f>IF(G27="OTHER CLUSTER NOT LISTED ABOVE",SUMIFS(amount_expended,uniform_other_cluster_name,X27), IF(AND(OR(G27="N/A",G27=""),H27=""),0,IF(G27="STATE CLUSTER",SUMIFS(amount_expended,uniform_state_cluster_name,W27),SUMIFS(amount_expended,cluster_name,G27))))</f>
        <v/>
      </c>
      <c r="L27" s="8" t="n"/>
      <c r="M27" s="7" t="n"/>
      <c r="N27" s="8" t="n"/>
      <c r="O27" s="7" t="n"/>
      <c r="P27" s="7" t="n"/>
      <c r="Q27" s="8" t="n"/>
      <c r="R27" s="9" t="n"/>
      <c r="S27" s="8" t="n"/>
      <c r="T27" s="8" t="n"/>
      <c r="U27" s="8" t="n"/>
      <c r="V27" s="11">
        <f>IF(OR(B27="",C27=""),"",CONCATENATE(B27,".",C27))</f>
        <v/>
      </c>
      <c r="W27" s="6">
        <f>UPPER(TRIM(H27))</f>
        <v/>
      </c>
      <c r="X27" s="6">
        <f>UPPER(TRIM(I27))</f>
        <v/>
      </c>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88AAB6BDFE8"/>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88AAB6BDFE8"/>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88AAB6BDFE8"/>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88AAB6BDFE8"/>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2023-12-15T08:01:32Z</dcterms:created>
  <dcterms:modified xsi:type="dcterms:W3CDTF">2023-12-15T14:47:00Z</dcterms:modified>
</cp:coreProperties>
</file>