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SDGaines1\Work Folders\Desktop\"/>
    </mc:Choice>
  </mc:AlternateContent>
  <bookViews>
    <workbookView xWindow="0" yWindow="0" windowWidth="28800" windowHeight="12300" tabRatio="867" activeTab="3"/>
  </bookViews>
  <sheets>
    <sheet name="HP Program Results" sheetId="21" r:id="rId1"/>
    <sheet name="All Program Results" sheetId="23" r:id="rId2"/>
    <sheet name="IP Root Causes" sheetId="12" r:id="rId3"/>
    <sheet name="IPs with Monetary Loss" sheetId="26" r:id="rId4"/>
    <sheet name="100M Monetary Loss Root Cause" sheetId="31" r:id="rId5"/>
    <sheet name="Confirmed Fraud" sheetId="28" r:id="rId6"/>
    <sheet name="IPERA Trend Table" sheetId="5" r:id="rId7"/>
    <sheet name="HP Recapture" sheetId="22" r:id="rId8"/>
    <sheet name="Payment Recovery by Program" sheetId="13" r:id="rId9"/>
    <sheet name="Program Recapture rates" sheetId="18" r:id="rId10"/>
    <sheet name="Rate and Amt of Recovery" sheetId="20" r:id="rId11"/>
    <sheet name="Aging OverPayments" sheetId="19" r:id="rId12"/>
    <sheet name="Statistical Estimate" sheetId="25" r:id="rId13"/>
    <sheet name="Disposition of Recaptured Funds" sheetId="27" r:id="rId14"/>
    <sheet name="Risk Assessments" sheetId="30" r:id="rId15"/>
    <sheet name="Susceptible to IP Assessment" sheetId="29" r:id="rId16"/>
  </sheets>
  <definedNames>
    <definedName name="_xlnm._FilterDatabase" localSheetId="4" hidden="1">'100M Monetary Loss Root Cause'!$A$5:$S$30</definedName>
    <definedName name="_xlnm._FilterDatabase" localSheetId="11" hidden="1">'Aging OverPayments'!$A$3:$F$20</definedName>
    <definedName name="_xlnm._FilterDatabase" localSheetId="1" hidden="1">'All Program Results'!$A$2:$AD$170</definedName>
    <definedName name="_xlnm._FilterDatabase" localSheetId="5" hidden="1">'Confirmed Fraud'!$A$3:$C$116</definedName>
    <definedName name="_xlnm._FilterDatabase" localSheetId="13" hidden="1">'Disposition of Recaptured Funds'!$A$3:$J$49</definedName>
    <definedName name="_xlnm._FilterDatabase" localSheetId="0" hidden="1">'HP Program Results'!$A$1:$AY$20</definedName>
    <definedName name="_xlnm._FilterDatabase" localSheetId="7" hidden="1">'HP Recapture'!$A$7:$H$23</definedName>
    <definedName name="_xlnm._FilterDatabase" localSheetId="2" hidden="1">'IP Root Causes'!$A$2:$R$158</definedName>
    <definedName name="_xlnm._FilterDatabase" localSheetId="6" hidden="1">'IPERA Trend Table'!$A$3:$I$34</definedName>
    <definedName name="_xlnm._FilterDatabase" localSheetId="3" hidden="1">'IPs with Monetary Loss'!$A$5:$F$90</definedName>
    <definedName name="_xlnm._FilterDatabase" localSheetId="8" hidden="1">'Payment Recovery by Program'!$A$7:$G$216</definedName>
    <definedName name="_xlnm._FilterDatabase" localSheetId="9" hidden="1">'Program Recapture rates'!$A$3:$D$56</definedName>
    <definedName name="_xlnm._FilterDatabase" localSheetId="10" hidden="1">'Rate and Amt of Recovery'!$A$2:$AE$33</definedName>
    <definedName name="_xlnm._FilterDatabase" localSheetId="14" hidden="1">'Risk Assessments'!$A$3:$B$463</definedName>
    <definedName name="_xlnm._FilterDatabase" localSheetId="12" hidden="1">'Statistical Estimate'!$A$2:$D$79</definedName>
    <definedName name="_xlnm._FilterDatabase" localSheetId="15" hidden="1">'Susceptible to IP Assessment'!$A$3:$C$7</definedName>
    <definedName name="agency" localSheetId="4">#REF!</definedName>
    <definedName name="agency" localSheetId="14">#REF!</definedName>
    <definedName name="agency">#REF!</definedName>
    <definedName name="_xlnm.Print_Area" localSheetId="4">'100M Monetary Loss Root Cause'!$B$1:$S$19</definedName>
    <definedName name="_xlnm.Print_Area" localSheetId="11">'Aging OverPayments'!$A$1:$F$21</definedName>
    <definedName name="_xlnm.Print_Area" localSheetId="1">'All Program Results'!$A$1:$AD$205</definedName>
    <definedName name="_xlnm.Print_Area" localSheetId="5">'Confirmed Fraud'!$A$3:$C$148</definedName>
    <definedName name="_xlnm.Print_Area" localSheetId="13">'Disposition of Recaptured Funds'!$A$3:$J$55</definedName>
    <definedName name="_xlnm.Print_Area" localSheetId="0">'HP Program Results'!$A$1:$AY$26</definedName>
    <definedName name="_xlnm.Print_Area" localSheetId="7">'HP Recapture'!$A$4:$H$26</definedName>
    <definedName name="_xlnm.Print_Area" localSheetId="2">'IP Root Causes'!$A$2:$R$158</definedName>
    <definedName name="_xlnm.Print_Area" localSheetId="6">'IPERA Trend Table'!$A$3:$I$36</definedName>
    <definedName name="_xlnm.Print_Area" localSheetId="3">'IPs with Monetary Loss'!$A$3:$F$105</definedName>
    <definedName name="_xlnm.Print_Area" localSheetId="8">'Payment Recovery by Program'!$A$4:$G$229</definedName>
    <definedName name="_xlnm.Print_Area" localSheetId="9">'Program Recapture rates'!$A$3:$D$20</definedName>
    <definedName name="_xlnm.Print_Area" localSheetId="10">'Rate and Amt of Recovery'!$A$1:$AE$34</definedName>
    <definedName name="_xlnm.Print_Area" localSheetId="14">'Risk Assessments'!$A$3:$B$467</definedName>
    <definedName name="_xlnm.Print_Area" localSheetId="12">'Statistical Estimate'!$A$2:$D$83</definedName>
    <definedName name="_xlnm.Print_Area" localSheetId="15">'Susceptible to IP Assessment'!$A$3:$C$13</definedName>
    <definedName name="_xlnm.Print_Titles" localSheetId="4">'100M Monetary Loss Root Cause'!$1:$5</definedName>
    <definedName name="_xlnm.Print_Titles" localSheetId="11">'Aging OverPayments'!$A:$A,'Aging OverPayments'!$3:$3</definedName>
    <definedName name="_xlnm.Print_Titles" localSheetId="1">'All Program Results'!$A:$B,'All Program Results'!$1:$2</definedName>
    <definedName name="_xlnm.Print_Titles" localSheetId="5">'Confirmed Fraud'!$3:$3</definedName>
    <definedName name="_xlnm.Print_Titles" localSheetId="13">'Disposition of Recaptured Funds'!$3:$3</definedName>
    <definedName name="_xlnm.Print_Titles" localSheetId="0">'HP Program Results'!$A:$B,'HP Program Results'!$1:$1</definedName>
    <definedName name="_xlnm.Print_Titles" localSheetId="7">'HP Recapture'!$A:$B,'HP Recapture'!$5:$7</definedName>
    <definedName name="_xlnm.Print_Titles" localSheetId="2">'IP Root Causes'!$A:$C,'IP Root Causes'!$2:$2</definedName>
    <definedName name="_xlnm.Print_Titles" localSheetId="6">'IPERA Trend Table'!$A:$A,'IPERA Trend Table'!$3:$3</definedName>
    <definedName name="_xlnm.Print_Titles" localSheetId="3">'IPs with Monetary Loss'!$3:$5</definedName>
    <definedName name="_xlnm.Print_Titles" localSheetId="8">'Payment Recovery by Program'!$A:$A,'Payment Recovery by Program'!$4:$7</definedName>
    <definedName name="_xlnm.Print_Titles" localSheetId="9">'Program Recapture rates'!$A:$B,'Program Recapture rates'!$3:$3</definedName>
    <definedName name="_xlnm.Print_Titles" localSheetId="10">'Rate and Amt of Recovery'!$A:$A,'Rate and Amt of Recovery'!$1:$2</definedName>
    <definedName name="_xlnm.Print_Titles" localSheetId="14">'Risk Assessments'!$3:$3</definedName>
    <definedName name="programs" localSheetId="4">#REF!</definedName>
    <definedName name="programs" localSheetId="14">#REF!</definedName>
    <definedName name="program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1" i="31" l="1"/>
  <c r="V197" i="23" l="1"/>
  <c r="U197" i="23"/>
  <c r="R197" i="23"/>
  <c r="S197" i="23"/>
  <c r="T197" i="23" l="1"/>
  <c r="W197" i="23"/>
  <c r="F17" i="19"/>
  <c r="E17" i="19"/>
  <c r="D17" i="19"/>
  <c r="C17" i="19"/>
  <c r="G22" i="27" l="1"/>
  <c r="D57" i="26" l="1"/>
  <c r="C57" i="26"/>
  <c r="C42" i="26"/>
  <c r="C40" i="26"/>
  <c r="C81" i="26"/>
  <c r="B33" i="5" l="1"/>
  <c r="B32" i="5"/>
</calcChain>
</file>

<file path=xl/sharedStrings.xml><?xml version="1.0" encoding="utf-8"?>
<sst xmlns="http://schemas.openxmlformats.org/spreadsheetml/2006/main" count="3772" uniqueCount="1107">
  <si>
    <t>FY 2012</t>
  </si>
  <si>
    <t>FY 2013</t>
  </si>
  <si>
    <t>FY 2014</t>
  </si>
  <si>
    <t>FY 2015</t>
  </si>
  <si>
    <t>Agency</t>
  </si>
  <si>
    <t>FY 2012
Outlays 
($M)</t>
  </si>
  <si>
    <t>FY 2012
IP Amount
($M)</t>
  </si>
  <si>
    <t>FY 2012
IP Rate</t>
  </si>
  <si>
    <t>FY 2013
Outlays 
($M)</t>
  </si>
  <si>
    <t>FY 2013
IP Amount
($M)</t>
  </si>
  <si>
    <t>FY 2013
IP Rate</t>
  </si>
  <si>
    <t>FY 2014
Outlays 
($M)</t>
  </si>
  <si>
    <t>FY 2014
IP Amount
($M)</t>
  </si>
  <si>
    <t>FY 2014
IP Rate</t>
  </si>
  <si>
    <t>FY 2015
Outlays 
($M)</t>
  </si>
  <si>
    <t>FY 2015
IP Amount
($M)</t>
  </si>
  <si>
    <t>FY 2015
IP Rate</t>
  </si>
  <si>
    <t>CNCS</t>
  </si>
  <si>
    <t>AmeriCorps</t>
  </si>
  <si>
    <t>DHS</t>
  </si>
  <si>
    <t>DOC</t>
  </si>
  <si>
    <t>DOD</t>
  </si>
  <si>
    <t>Civilian Pay</t>
  </si>
  <si>
    <t>Military Pay</t>
  </si>
  <si>
    <t>DOI</t>
  </si>
  <si>
    <t>Hurricane Sandy-Disaster Relief Act Program</t>
  </si>
  <si>
    <t>DOJ</t>
  </si>
  <si>
    <t>Law Enforcement</t>
  </si>
  <si>
    <t>DOL</t>
  </si>
  <si>
    <t>Unemployment Insurance (UI)</t>
  </si>
  <si>
    <t>DOT</t>
  </si>
  <si>
    <t>Federal Aviation Administration Airport Improvement Program</t>
  </si>
  <si>
    <t>Federal Aviation Administration Facilities and Equipment - Disaster Relief Act</t>
  </si>
  <si>
    <t>Federal Highway Administration Highway Planning and Construction</t>
  </si>
  <si>
    <t>Federal Railroad Administration Grants to National Railroad Passenger Corporation</t>
  </si>
  <si>
    <t>Federal Railroad Administration High-Speed Intercity Passenger Rail</t>
  </si>
  <si>
    <t>Federal Transit Administration Emergency Relief Program - Disaster Relief Act</t>
  </si>
  <si>
    <t>Federal Transit Administration Formula Grants and Passenger Rail Investment and Improvement Act Projects for the Washington Metropolitan Area Transit Administration</t>
  </si>
  <si>
    <t>Maritime Administration Ready Reserve Force Ship Manager Payments</t>
  </si>
  <si>
    <t>ED</t>
  </si>
  <si>
    <t>Direct Loan</t>
  </si>
  <si>
    <t>Title I</t>
  </si>
  <si>
    <t>EPA</t>
  </si>
  <si>
    <t>Drinking Water State Revolving Fund</t>
  </si>
  <si>
    <t>Clean Water State Revolving Fund</t>
  </si>
  <si>
    <t>Hurricane Sandy</t>
  </si>
  <si>
    <t>FCC</t>
  </si>
  <si>
    <t>USF-Schools &amp; Libraries</t>
  </si>
  <si>
    <t>USF-Lifeline</t>
  </si>
  <si>
    <t>USF-High Cost</t>
  </si>
  <si>
    <t>Telecommunications Relay Service(TRS)</t>
  </si>
  <si>
    <t>GSA</t>
  </si>
  <si>
    <t>Rental of Space</t>
  </si>
  <si>
    <t>Purchase Cards</t>
  </si>
  <si>
    <t>HHS</t>
  </si>
  <si>
    <t>Medicare FFS</t>
  </si>
  <si>
    <t>Medicaid</t>
  </si>
  <si>
    <t>Medicare Part C</t>
  </si>
  <si>
    <t>Medicare Part D</t>
  </si>
  <si>
    <t>CHIP</t>
  </si>
  <si>
    <t>Child Care</t>
  </si>
  <si>
    <t>Foster Care</t>
  </si>
  <si>
    <t>NIH Research</t>
  </si>
  <si>
    <t>SAMHSA</t>
  </si>
  <si>
    <t>CDC Research</t>
  </si>
  <si>
    <t>HUD</t>
  </si>
  <si>
    <t>RHAP</t>
  </si>
  <si>
    <t>NASA</t>
  </si>
  <si>
    <t>NSF</t>
  </si>
  <si>
    <t>OPM</t>
  </si>
  <si>
    <t>RRB</t>
  </si>
  <si>
    <t>RRA</t>
  </si>
  <si>
    <t>RUIA</t>
  </si>
  <si>
    <t>SBA</t>
  </si>
  <si>
    <t>7(a) Guaranty Approvals</t>
  </si>
  <si>
    <t>504 CDC Guaranty Approvals</t>
  </si>
  <si>
    <t>Disaster Loan Disbursements</t>
  </si>
  <si>
    <t>Disbursements for Goods &amp; Services</t>
  </si>
  <si>
    <t>7(a) Guaranty Purchases</t>
  </si>
  <si>
    <t>SSA</t>
  </si>
  <si>
    <t>OASDI</t>
  </si>
  <si>
    <t>SSI</t>
  </si>
  <si>
    <t>Treasury</t>
  </si>
  <si>
    <t>USAID</t>
  </si>
  <si>
    <t>USDA</t>
  </si>
  <si>
    <t>VA</t>
  </si>
  <si>
    <t>VA Community Care</t>
  </si>
  <si>
    <t xml:space="preserve">Compensation </t>
  </si>
  <si>
    <t xml:space="preserve">Purchased Long Term Services and Support </t>
  </si>
  <si>
    <t>Pension</t>
  </si>
  <si>
    <t>CHAMPVA</t>
  </si>
  <si>
    <t>PFE – Payroll</t>
  </si>
  <si>
    <t>Supplies and Materials</t>
  </si>
  <si>
    <t>State Home Per Diem Grants</t>
  </si>
  <si>
    <t xml:space="preserve">VR&amp;E </t>
  </si>
  <si>
    <t>Disaster Relief Act – Hurricane Sandy</t>
  </si>
  <si>
    <t>Education – Chapter 1606</t>
  </si>
  <si>
    <t>Education – Chapter 1607</t>
  </si>
  <si>
    <t>Education</t>
  </si>
  <si>
    <t>NRC</t>
  </si>
  <si>
    <t>DOE</t>
  </si>
  <si>
    <t>FY2011</t>
  </si>
  <si>
    <t>FY2012</t>
  </si>
  <si>
    <t>FY2013</t>
  </si>
  <si>
    <t>FY2014</t>
  </si>
  <si>
    <t>FY2015</t>
  </si>
  <si>
    <t>Non-compliant</t>
  </si>
  <si>
    <t>Compliant</t>
  </si>
  <si>
    <t>Nothing to report</t>
  </si>
  <si>
    <t>State</t>
  </si>
  <si>
    <t xml:space="preserve">                                                                                                                                                          </t>
  </si>
  <si>
    <t>Non-Compliant</t>
  </si>
  <si>
    <t>Nothing To Report</t>
  </si>
  <si>
    <t>($ in millions)</t>
  </si>
  <si>
    <t>TOTAL</t>
  </si>
  <si>
    <t>Program Design or Structural Issue</t>
  </si>
  <si>
    <t>Medical Necessity</t>
  </si>
  <si>
    <t>Insufficient Documentation to Determine</t>
  </si>
  <si>
    <t>Other Reason</t>
  </si>
  <si>
    <t>Administrative or Process Errors Made by: Other Party (e.g., participating lender, health care provider, or any other organization administering Federal dollars)</t>
  </si>
  <si>
    <t xml:space="preserve">Administrative or Process Errors Made by: State or Local Agency </t>
  </si>
  <si>
    <t>Administrative or Process Errors Made by: Federal Agency</t>
  </si>
  <si>
    <t>Failure to Verify: Other Eligibility Data (explain)</t>
  </si>
  <si>
    <t>Failure to Verify: Prisoner Data</t>
  </si>
  <si>
    <t>Failure to Verify: Excluded Party Data</t>
  </si>
  <si>
    <t>Failure to Verify: Financial Data</t>
  </si>
  <si>
    <t>Failure to Verify: Death Data</t>
  </si>
  <si>
    <t>Payment Type</t>
  </si>
  <si>
    <t>Overpayments Recaptured outside of Payment Recapture Audits</t>
  </si>
  <si>
    <t>Contracts</t>
  </si>
  <si>
    <t>Grants</t>
  </si>
  <si>
    <t>Total</t>
  </si>
  <si>
    <t>Overpayment Payment Recaptures with and without Recapture Audit Programs</t>
  </si>
  <si>
    <t>FY 2011
Outlays 
($M)</t>
  </si>
  <si>
    <t>FY 2011
IP Amount
($M)</t>
  </si>
  <si>
    <t>FY 2011
IP Rate</t>
  </si>
  <si>
    <t>FY 2010
Outlays 
($M)</t>
  </si>
  <si>
    <t>FY 2010
IP Amount
($M)</t>
  </si>
  <si>
    <t>FY 2010
IP Rate</t>
  </si>
  <si>
    <t>FY 2004
Outlays 
($M)</t>
  </si>
  <si>
    <t>FY 2004
IP Amount
($M)</t>
  </si>
  <si>
    <t>FY 2004
IP Rate</t>
  </si>
  <si>
    <t>FY 2005
Outlays 
($M)</t>
  </si>
  <si>
    <t>FY 2005
IP Amount
($M)</t>
  </si>
  <si>
    <t>FY 2005
IP Rate</t>
  </si>
  <si>
    <t>FY 2006
Outlays 
($M)</t>
  </si>
  <si>
    <t>FY 2006
IP Amount
($M)</t>
  </si>
  <si>
    <t>FY 2006
IP Rate</t>
  </si>
  <si>
    <t>FY 2007
Outlays 
($M)</t>
  </si>
  <si>
    <t>FY 2007
IP Amount
($M)</t>
  </si>
  <si>
    <t>FY 2007
IP Rate</t>
  </si>
  <si>
    <t>FY 2008
Outlays 
($M)</t>
  </si>
  <si>
    <t>FY 2008
IP Amount
($M)</t>
  </si>
  <si>
    <t>FY 2008
IP Rate</t>
  </si>
  <si>
    <t>FY 2009
Outlays 
($M)</t>
  </si>
  <si>
    <t>FY 2009
IP Amount
($M)</t>
  </si>
  <si>
    <t>FY 2009
IP Rate</t>
  </si>
  <si>
    <t>Program  or Activity</t>
  </si>
  <si>
    <t>DCP</t>
  </si>
  <si>
    <t>DO</t>
  </si>
  <si>
    <t>Mint</t>
  </si>
  <si>
    <t>Amount Outstanding
(0 – 6 months)</t>
  </si>
  <si>
    <t>Amount Outstanding
(6 months to 1 year)</t>
  </si>
  <si>
    <t>Amount Outstanding
(over 1 year)</t>
  </si>
  <si>
    <t>Amount determined to not be collectable</t>
  </si>
  <si>
    <t>FY 2014 Total</t>
  </si>
  <si>
    <t>Recovery Rate</t>
  </si>
  <si>
    <t>FY 2013 Total</t>
  </si>
  <si>
    <t>FY 2015 Total</t>
  </si>
  <si>
    <t>FY 2011 Total (Recovery Audits Only)</t>
  </si>
  <si>
    <t>FY 2012 Total (Recovery Audits Only)</t>
  </si>
  <si>
    <t>FY 2010 Total (Recovery Audits Only)</t>
  </si>
  <si>
    <t>FY 2009 Total (Recovery Audits Only)</t>
  </si>
  <si>
    <t>Program Name</t>
  </si>
  <si>
    <t xml:space="preserve">Pell Grant </t>
  </si>
  <si>
    <t>EITC</t>
  </si>
  <si>
    <t>FNS Supplemental Nutrition Assistance Program (SNAP)</t>
  </si>
  <si>
    <t>FNS National School Lunch Program (NSLP) Total Program</t>
  </si>
  <si>
    <t>FNS School Breakfast Program (SBP) Total Program</t>
  </si>
  <si>
    <t>RMA Federal Crop Insurance Corporation (FCIC) Program Fund</t>
  </si>
  <si>
    <t>FY 2016</t>
  </si>
  <si>
    <t>FY 2016
Outlays 
($M)</t>
  </si>
  <si>
    <t>FY 2016
IP Amount
($M)</t>
  </si>
  <si>
    <t>FY 2016
IP Rate</t>
  </si>
  <si>
    <t>BBG</t>
  </si>
  <si>
    <t>CBP – Administratively Uncontrollable Overtime</t>
  </si>
  <si>
    <t>CBP – Hurricane Sandy Payments</t>
  </si>
  <si>
    <t>CBP – Refund and Drawback</t>
  </si>
  <si>
    <t>CBP Border Security Fencing</t>
  </si>
  <si>
    <t>Disaster Case Management (FEMA)</t>
  </si>
  <si>
    <t>DNDO – Hurricane Sandy Payments</t>
  </si>
  <si>
    <t>Federal Protective Service</t>
  </si>
  <si>
    <t>FEMA - Assistance to Firefighters Grant Program</t>
  </si>
  <si>
    <t>FEMA – Flood Risk Map &amp; Risk Analysis</t>
  </si>
  <si>
    <t>FEMA – Hazard Mitigation Hurricane Sandy Payments</t>
  </si>
  <si>
    <t xml:space="preserve">FEMA – Homeland Security Grant Program </t>
  </si>
  <si>
    <t>FEMA – Individual and Households Program</t>
  </si>
  <si>
    <t>FEMA – National Flood Insurance Program</t>
  </si>
  <si>
    <t>FEMA – Port Security Grant Program</t>
  </si>
  <si>
    <t>FEMA – Public Assistance Program</t>
  </si>
  <si>
    <t>FEMA – Transit Security Grant Program</t>
  </si>
  <si>
    <t>FEMA – Vendor Pay</t>
  </si>
  <si>
    <t>FEMA Emergency Food and Shelter Program</t>
  </si>
  <si>
    <t>Hurricane Sandy Payments Payroll (FEMA)</t>
  </si>
  <si>
    <t>Hurricane Sandy Payments Purchase Card &amp; Fleet Card (FEMA)</t>
  </si>
  <si>
    <t>Hurricane Sandy Payments Travel (FEMA)</t>
  </si>
  <si>
    <t>ICE – Enforcement and Removal Operations</t>
  </si>
  <si>
    <t>Individuals &amp; Households Program</t>
  </si>
  <si>
    <t>NPPD – Hurricane Sandy Payments</t>
  </si>
  <si>
    <t>OIG – Hurricane Sandy Payments</t>
  </si>
  <si>
    <t xml:space="preserve">S&amp;T – Hurricane Sandy Payments </t>
  </si>
  <si>
    <t>Urban Search &amp; Rescue Grant (FEMA)</t>
  </si>
  <si>
    <t>Funds Received by NOAA under Disaster Relief Appropriations Act</t>
  </si>
  <si>
    <t>DFAS Commercial Pay</t>
  </si>
  <si>
    <t>DoD Travel Pay</t>
  </si>
  <si>
    <t>Military Health Benefits</t>
  </si>
  <si>
    <t>Military Retirement</t>
  </si>
  <si>
    <t>Navy ERP Commercial Pay</t>
  </si>
  <si>
    <t>USACE Commercial</t>
  </si>
  <si>
    <t>USACE Travel Pay</t>
  </si>
  <si>
    <t>Prisons and Detention</t>
  </si>
  <si>
    <t>Federal Employees’ Compensation Act  (FECA)</t>
  </si>
  <si>
    <t>Hurricane Sandy Funds Provided by the Disaster Relief Appropriations Act of 2013</t>
  </si>
  <si>
    <t>Workforce Investment Act (WIA) Title I Programs</t>
  </si>
  <si>
    <t>Federal Highway Administration General Funded Emergency Relief Program - Disaster Relief Act (Hurricane Sandy related only)</t>
  </si>
  <si>
    <t>Federal Railroad Administration Grants to National Railroad Passenger Corporation - Disaster Relief Act</t>
  </si>
  <si>
    <t>Federal Transit Administration Capital Investment Grants</t>
  </si>
  <si>
    <t>Federal Family Education Loan</t>
  </si>
  <si>
    <t>Disaster Relief - Hurricane Sandy Fund</t>
  </si>
  <si>
    <t>Clean &amp; Drinking Water State Revolving Fund (SRF)</t>
  </si>
  <si>
    <t>Integrated Technology Service - Wide Area Network</t>
  </si>
  <si>
    <t>Other Sensitive Payments</t>
  </si>
  <si>
    <t xml:space="preserve">ACF Social Services Block Grant </t>
  </si>
  <si>
    <t xml:space="preserve">ACF Head Start </t>
  </si>
  <si>
    <t>ACF Family Violence Prevention and Services</t>
  </si>
  <si>
    <t>ASPR Research</t>
  </si>
  <si>
    <t>CPD/DRAA</t>
  </si>
  <si>
    <t>CoF Hurricane Sandy Project</t>
  </si>
  <si>
    <t>Research and Education Grants</t>
  </si>
  <si>
    <t>Total Program Retirement</t>
  </si>
  <si>
    <t>FEHB - ALL carriers</t>
  </si>
  <si>
    <t>Background Investigations</t>
  </si>
  <si>
    <t>Federal Employee Life Insurance Program</t>
  </si>
  <si>
    <t>Hurricane Sandy Disaster Relief  Administrative Funds - Payroll</t>
  </si>
  <si>
    <t>Hurricane Sandy Disaster Relief Grants</t>
  </si>
  <si>
    <t>Hurricane Sandy Disaster Relief  Administrative Funds - Travel</t>
  </si>
  <si>
    <t>Hurricane Sandy Disaster Relief Administrative Funds - Purchase Cards</t>
  </si>
  <si>
    <t>DRAA</t>
  </si>
  <si>
    <t>USAID Twenty Seven Program Areas</t>
  </si>
  <si>
    <t>NRCS Farm Security and Rural Investment Act Programs (FSIRP)</t>
  </si>
  <si>
    <t>FNS Special Supplemental Nutrition Program for Women, Infants, and Children (WIC) Total Program</t>
  </si>
  <si>
    <t>FSA Livestock Forage Disaster Program (LFP)</t>
  </si>
  <si>
    <t>RHS Rental Assistance Program (RAP)</t>
  </si>
  <si>
    <t>FSA Noninsured Crop Disaster Assistance Program (NAP)</t>
  </si>
  <si>
    <t>FNS CACFP FDCH- Tiering Decisions</t>
  </si>
  <si>
    <t>FSA Livestock Indemnity Program (LIP)</t>
  </si>
  <si>
    <t>FSA Supplemental Revenue Assistance Payments Program (SURE)</t>
  </si>
  <si>
    <t>FSA Hurricane Sandy- Emergency Forest Restoration Program (EFRP)</t>
  </si>
  <si>
    <t>FSA Hurricane Sandy- Emergency Conservation Program (ECP)</t>
  </si>
  <si>
    <t>FS Hurricane Sandy- Capital Improvement and Maintenance (CIM)</t>
  </si>
  <si>
    <t>FS Hurricane Sandy- EFRP</t>
  </si>
  <si>
    <t>NRCS Hurricane Sandy-Emergency Watershed Protection Program (EWPP)</t>
  </si>
  <si>
    <t>Conservation Reserve</t>
  </si>
  <si>
    <t>FNS Hurricane Sandy- Commodity Assistance Program</t>
  </si>
  <si>
    <t>FS Wildland Fire Suppression Management</t>
  </si>
  <si>
    <t>FSA Direct and Counter-Cyclical Payments</t>
  </si>
  <si>
    <t>FSA Loan Deficiency Payments (LDP)</t>
  </si>
  <si>
    <t>FSA Milk Income Loss Contract Program</t>
  </si>
  <si>
    <t>Marketing Assistance Loan</t>
  </si>
  <si>
    <t>Education – Chapter 33</t>
  </si>
  <si>
    <t>Compensation/Dependency &amp; Indemnity</t>
  </si>
  <si>
    <t>Fee Program</t>
  </si>
  <si>
    <t>Month and Year start date for data</t>
  </si>
  <si>
    <t>Month and Year end date for data</t>
  </si>
  <si>
    <t>Domestic Payroll</t>
  </si>
  <si>
    <t>OIG Disaster Relief Appropriations Act</t>
  </si>
  <si>
    <t>FY2018 Recapture Rate Target</t>
  </si>
  <si>
    <t>FY 2016 Total</t>
  </si>
  <si>
    <t>Beneficiary Travel</t>
  </si>
  <si>
    <t>Building Operations - Utilities</t>
  </si>
  <si>
    <t>*</t>
  </si>
  <si>
    <t>MCC</t>
  </si>
  <si>
    <t>Aging of Outstanding Overpayments Identified During Payment Recapture Audits</t>
  </si>
  <si>
    <t>FY 2017</t>
  </si>
  <si>
    <t>FY 2017
Outlays 
($M)</t>
  </si>
  <si>
    <t>FY 2017
IP Amount
($M)</t>
  </si>
  <si>
    <t>FY 2017
IP Rate</t>
  </si>
  <si>
    <t>FY2016</t>
  </si>
  <si>
    <t>FY 2017 Total</t>
  </si>
  <si>
    <t>Program or Activity</t>
  </si>
  <si>
    <t>Returned to Treasury</t>
  </si>
  <si>
    <t>Office of Inspector General</t>
  </si>
  <si>
    <t>Original Purpose</t>
  </si>
  <si>
    <t>Financial Management Improvement Activities</t>
  </si>
  <si>
    <t>Payment Recapture Auditor Fees</t>
  </si>
  <si>
    <t>Agency Expenses to Administer  the Program</t>
  </si>
  <si>
    <t>Disposition of Funds Recaptured Through Payment Recapture Audit Programs</t>
  </si>
  <si>
    <t>Confirmed Fraud</t>
  </si>
  <si>
    <t>The Foster Grandparent Program (FGP)</t>
  </si>
  <si>
    <t>The Retired and Senior Volunteer Program (RSVP)</t>
  </si>
  <si>
    <t>The Senior Companion Program (SCP)</t>
  </si>
  <si>
    <t>Other</t>
  </si>
  <si>
    <t>Section 203b One-to-Four-Family Home Mortgage Insurance</t>
  </si>
  <si>
    <t>Mortgage Insurance for Purchase or Refinance of Existing Multifamily Rental Housing (Sections 207 and 223(f))</t>
  </si>
  <si>
    <t>Housing Choice Voucher Program</t>
  </si>
  <si>
    <t>CDBG - Entitlement</t>
  </si>
  <si>
    <t>Public Housing Capital Fund</t>
  </si>
  <si>
    <t>Project-Based Voucher Program</t>
  </si>
  <si>
    <t>Renewal of Section 8 Project-Based Rental Assistance</t>
  </si>
  <si>
    <t>Multifamily Rental Housing for Moderate-Income Families (Section 221(d)(3) and (4))</t>
  </si>
  <si>
    <t>Civil Results</t>
  </si>
  <si>
    <t>Acquisition, Construction, &amp; Improvements, Operating Expenses-Hurricane Sandy (USCG-Sandy)</t>
  </si>
  <si>
    <t>DoD</t>
  </si>
  <si>
    <t>Commercial Bill Pay Office Naples</t>
  </si>
  <si>
    <t>Office of Public and Indian Housing - Tenant-Based Rental Assistance</t>
  </si>
  <si>
    <t>Communications, Utilities, and Other Rent</t>
  </si>
  <si>
    <t>Medical Care Contracts and Agreements</t>
  </si>
  <si>
    <t>Prosthetics</t>
  </si>
  <si>
    <t>-</t>
  </si>
  <si>
    <t>Footnotes for Program Results Table</t>
  </si>
  <si>
    <t>Federal Employees' Compensation Act (FECA)</t>
  </si>
  <si>
    <t>Compensation</t>
  </si>
  <si>
    <t>Overpayments Recaptured through Payment Recapture Audits</t>
  </si>
  <si>
    <t>FNS</t>
  </si>
  <si>
    <t>RMA</t>
  </si>
  <si>
    <t>CBP</t>
  </si>
  <si>
    <t>FEMA</t>
  </si>
  <si>
    <t>TSA</t>
  </si>
  <si>
    <t>FSA</t>
  </si>
  <si>
    <t>AMS</t>
  </si>
  <si>
    <t>APHIS</t>
  </si>
  <si>
    <t>FAS</t>
  </si>
  <si>
    <t>FSIS</t>
  </si>
  <si>
    <t>NRCS</t>
  </si>
  <si>
    <t>RBS</t>
  </si>
  <si>
    <t>Footnotes for High Priority Program Results Table</t>
  </si>
  <si>
    <t>Footnotes for the Payment Recovery Breakout Table</t>
  </si>
  <si>
    <t>Overpayment Amount Identified For Recapture ($M)</t>
  </si>
  <si>
    <t>Overpayment Amount Recovered ($M)</t>
  </si>
  <si>
    <t>* The estimated monetary loss to the government reflects a pre-recovery number*</t>
  </si>
  <si>
    <t>FY 2017 Actual Monetary loss to the Government identified in Sample</t>
  </si>
  <si>
    <t>FY 2017 Estimated Total Monetary loss to the Government</t>
  </si>
  <si>
    <t xml:space="preserve">Other </t>
  </si>
  <si>
    <r>
      <t>Amount Recaptured</t>
    </r>
    <r>
      <rPr>
        <i/>
        <sz val="8"/>
        <rFont val="Times New Roman"/>
        <family val="1"/>
      </rPr>
      <t/>
    </r>
  </si>
  <si>
    <t>Footnotes for the Disposition of Recaptured Funds Table</t>
  </si>
  <si>
    <t>Administrative</t>
  </si>
  <si>
    <t>Civil</t>
  </si>
  <si>
    <t>Criminal</t>
  </si>
  <si>
    <t>Bureau of Indian Affairs</t>
  </si>
  <si>
    <t>National Park Service</t>
  </si>
  <si>
    <t>Railroad Medicare</t>
  </si>
  <si>
    <t>Cost Avoidance</t>
  </si>
  <si>
    <t xml:space="preserve">FS </t>
  </si>
  <si>
    <t>RD</t>
  </si>
  <si>
    <t>Year the program will report its first improper payment estimate</t>
  </si>
  <si>
    <t>FY 2018</t>
  </si>
  <si>
    <t>Ginnie Mae - Contractor Payments</t>
  </si>
  <si>
    <r>
      <t>Program</t>
    </r>
    <r>
      <rPr>
        <b/>
        <sz val="12"/>
        <color rgb="FF000000"/>
        <rFont val="Times New Roman"/>
        <family val="1"/>
      </rPr>
      <t xml:space="preserve">  or Activity</t>
    </r>
  </si>
  <si>
    <t>Improper Payments Elimination and Recovery Act (IPERA) Compliance as Determined by Inspectors General of Agencies</t>
  </si>
  <si>
    <t>Improper Payment Resulting in Monetary Loss to the Government</t>
  </si>
  <si>
    <t>Footnotes for the Fraud Table</t>
  </si>
  <si>
    <t>Footnotes for the Monetary Loss Table</t>
  </si>
  <si>
    <t>FY 2018
Outlays 
($M)</t>
  </si>
  <si>
    <t>FY 2018
IP Amount
($M)</t>
  </si>
  <si>
    <t>FY 2018
IP Rate</t>
  </si>
  <si>
    <t>FY2019 Est. Outlays</t>
  </si>
  <si>
    <t>FY2019 Est. IP $</t>
  </si>
  <si>
    <t>FY2019 Est. IP %</t>
  </si>
  <si>
    <t>FY2018 Over-payment ($M)</t>
  </si>
  <si>
    <t>FY2018 Under-payment ($M)</t>
  </si>
  <si>
    <t>FY 2019 - Reduction Target</t>
  </si>
  <si>
    <t>FY2019 Est. Outlays ($M)</t>
  </si>
  <si>
    <t>FY2019 Est. IP ($M)</t>
  </si>
  <si>
    <t>FY 2018 ($ in Millions)</t>
  </si>
  <si>
    <t>Inability to Authenticate Eligibility: Inability to Access Data</t>
  </si>
  <si>
    <t>Inability to Authenticate Eligibility: Data Needed Does Not Exist</t>
  </si>
  <si>
    <t>FY 2018 Actual Monetary loss to the Government identified in Sample</t>
  </si>
  <si>
    <t>FY 2018 Estimated Total Monetary loss to the Government</t>
  </si>
  <si>
    <t>FY 2018 Confirmed Fraud</t>
  </si>
  <si>
    <t>FY2017</t>
  </si>
  <si>
    <t>FY2018*</t>
  </si>
  <si>
    <t>* FY 2018 results will be updated after May 2019 (When Agency OIGs publish their FY 2018 IPERA Compliance Reports)</t>
  </si>
  <si>
    <t>FY 2018 High Priority Program Recapture Amounts and Targets</t>
  </si>
  <si>
    <t>Amount
Identified in FY 2018</t>
  </si>
  <si>
    <t>Amount
Recovered in FY 2018</t>
  </si>
  <si>
    <t>FY 2018 Overpayment Payment Recaptures with and without Recapture Audit by Program</t>
  </si>
  <si>
    <t>FY 2018 Overpayment Recaptures Rate and Target Rates Using Payment Recapture Audits</t>
  </si>
  <si>
    <t>FY2018 Recapture Rate</t>
  </si>
  <si>
    <t>FY 2018 Total</t>
  </si>
  <si>
    <t>FY 2018  Estimate Statistical Information</t>
  </si>
  <si>
    <t>FY 2018 Confidence Level</t>
  </si>
  <si>
    <t>FY 2018 Margin of Error</t>
  </si>
  <si>
    <t>Programs Assessed for Risk of Improper Payments During FY 2018 Risk Assessment Cycle</t>
  </si>
  <si>
    <t>Programs Susceptible to Significant Improper Payments During FY 2018 Risk Assessment</t>
  </si>
  <si>
    <t>USAGM (BBG)</t>
  </si>
  <si>
    <t>FHA - Single Family Insurance Claims</t>
  </si>
  <si>
    <t>Medicare</t>
  </si>
  <si>
    <t>Per M-18-20 the threshold for high priority programs in FY2018 is $2B</t>
  </si>
  <si>
    <t xml:space="preserve">DHS - As the FY 2018 improper payment estimates were prepared using an OMB-approved non-statistical estimation methodology, the estimates lack the precision of other estimates developed using random, statistical methodologies. As a result, management’s confidence in using these results to establish out-year reduction targets is limited. Therefore, the FY 2019 targets are set to the FY 2018 IP Rates.  We will continue to work towards a statistically valid and rigorous methodology as recommended by A-123 Appendix-C. </t>
  </si>
  <si>
    <t>DoD – Commercial Bill Pay Office Naples -  Effective FY 2018, the Navy Commercial Bill Pay Office (CBPO) Naples was sampled by DFAS, and is reported as part of the DFAS Commercial Pay program.</t>
  </si>
  <si>
    <t>DoD - DHA (Military Health Benefits) established its FY 2019 projected IP rate of .80 percent based on a trend of actual improper payments data from prior years.  These figures are estimated to be higher than the FY 2018 actuals as a result of DHA’s implementation of medical record reviews in FY 2019 (which have the potential to identify additional improper payments), and the implementation of the National Defense Authorization Act (NDAA) 2017 legislative requirements, which established changes to the TRICARE program that could result in increased payment errors.</t>
  </si>
  <si>
    <t>DoD - DoD Travel Pay:  The FY 2019 rate for the DoD Travel Pay program is projected to be 5.75 percent.  This rate is 0.25 percent lower than the target rate of 6 percent that was projected for FY 2018.  Due to drastic fluctuations in the IP rates over the past three fiscal years, DoD is still working to establish a baseline for this program.  Moreover, even though numerous corrective actions have been taken to reduce IPs in this program, until a more consistent baseline is established, future year IP target rates will be projected based on the average rates reported for this program in the previous three FYs.  The average IP rate for this program based on the rates reported in FYs 2016, 2017, and 2018, is 5.86 percent.  As such, DoD is confident that 5.75 percent is an aggressive and achievable target rate.</t>
  </si>
  <si>
    <t>DoD - Military Pay: The FY 2019 IP rate for the Military Pay program is projected to be 0.30 percent.  This rate remains constant to the IP rate of 0.30 percent that was estimated and reported in FY 2018.  In FY 2019, DoD will implement a revamped sampling plan for this program, which will introduce verification of service members pay and allowances (i.e., entitlements) against existing supporting documentation.  The impact of this change on the Department’s process of identifying and reporting IPs is unknown.  As such, until the results of the new post-payment review procedures conducted in FY 2019 are evaluated, the future year projected IP rate for this program remains constant to the FY 2018 achieved IP rate</t>
  </si>
  <si>
    <t xml:space="preserve">DOL - FECA FY 2019 target: DOL’s Office of Workers’ Compensation (OWCP) estimates that the FECA program’s Improper Payment (IP) rate will increase in FY 2019. In addition to barriers discussed in the FY 2018 Department of Labor, Annual Financial Report (AFR), the program anticipates fraud restitution in FY 2019 will have a significant impact on the overall IP rate, as there are a number of open active fraud investigations. The IP three-year base restitution totals for FY 2018 averaged $27.8 million, this represents an increase of 169% from the 2017 average of $10.3 million. The program estimates that next year's three-year fraud average will potentially represent 1.07% of FECA’s IP rate. Since the amount of court-ordered restitution is beyond OWCP’s control, OWCP will maintain a reduction target rate of 3.25% for FY 2019. </t>
  </si>
  <si>
    <t xml:space="preserve">DOL - UI FY 2019 target:  DOL's Employment and Training Administration (ETA), Office of Unemployment Insurance (OUI) estimates that the UI program's IP rate will increase in FY 2019.  Although significant work has been done by ETA and the states to reduce the IP annual target, certain conditions have prevented ETA from meeting the IP target rate.  The Middle Class Tax Relief and Job Creation Act of 2012 enacted on February 22, 2012, amended the Social Security Act (SSA) to add a work search requirement as a condition of UI eligibility.  Prior to this enactment, all states have a work search requirement in their laws and had the flexibility in interpreting and applying their work search requirement.  The new federal requirement is one of the major factors that will cause the UI program IP rate to increase in FY 2019.  Currently, a total of 19 states use formal warnings for the claimant's failure to conduct an active work search have not been included in the overpayment rate reported in the AFR.   DOL has determined that with this enactment states will no longer  be allowed to issue formal or informal warning to claimants when the work search requirements are not met and must  now classify those payments as improper.  ETA is in the process of implementing this policy change on work search.  As a result of this policy change, ETA projects an FY 2019 IP target of 14.75%. </t>
  </si>
  <si>
    <t>DOT - FTA established a reduction target higher than its FY 2018 estimate; however, the target is within the estimate's FY 2017 and FY 2018 confidence intervals.  Factors influencing FTA's reduction target include: confidence intervals of IP estimates derived from statistically valid and rigorous sampling plans and the two-year delay for corrective actions to affect the IP estimate.</t>
  </si>
  <si>
    <t xml:space="preserve">ED - Direct Loan - As the FY 2018 improper payment estimates were prepared using an OMB-approved non-statistical estimation methodology, the estimates lack the precision of other estimates developed using random, statistical methodologies. As a result, management’s confidence in using these results to establish out-year reduction targets is limited. Therefore, the FY 2019 targets are set to the FY 2018 IP Rates.  We will continue to work towards a statistically valid and rigorous methodology as recommended by A-123 Appendix-C. </t>
  </si>
  <si>
    <t xml:space="preserve">EPA - Grants and Hurricane Sandy funding experienced very low improper payment rates in FY18. For FY19 reporting, a target rate of 1% in each program is aggressive and achievable. For grants, compared to the FY18 target of 2.95%, a reduction target of 1% represents a substantial decrease of 66%. For Hurricane Sandy funding, compared to the FY18 target of 1.5%, a target of 1% also represents a substantial decrease of 50%. In FY 2019, EPA plans to request relief from annual reporting for Hurricane Sandy funding. </t>
  </si>
  <si>
    <t xml:space="preserve">GSA - Rental Space - reduced its target to 1.40% for FY 2019. This represents a significant reduction from the prior year's target rate of 1.80%. GSA will be reviewing more tenant improvement (TI) reconciliations during FY 2019. There is uncertainty around the effect these TI transactions will have on next year's improper rate as a small number of errors can lead to large IP percentage increases. </t>
  </si>
  <si>
    <t>HHS - ACF Head Start &amp; ACF SSBG Sandy programs fully expended all funding and are no longer reporting as of FY2018.</t>
  </si>
  <si>
    <t>HHS - Child Care - The Child Care and Development Block Grant Act (CCDBG) of 2014 reauthorized the CCDF program for the first time since 1996.  Regulations for the CCDBG, released in September 2016, will significantly impact current state policies and procedures.  Rolling implementation of the new requirements will likely affect the error rate beginning with the FY 2019 measurement, making it challenging to determine a target rate; therefore, a reduction target is not being set for this year’s reporting as the baseline is reestablished for the CCDF program</t>
  </si>
  <si>
    <t>HHS - Medicaid &amp; CHIP - Medicaid and CHIP are not reporting CY+1 improper payment targets.  HHS will resume the Medicaid and CHIP eligibility component measurements and report updated national eligibility improper payment estimates in FY 2019.  Since HHS uses a 17-state three-year rotation for measuring Medicaid and CHIP improper payments, reduction targets will be published once a full baseline, including eligibility, has been established and reported in FY 2021.</t>
  </si>
  <si>
    <t xml:space="preserve">HUD continued the pilot testing of improper payments in its rental assistance programs. In FY 2018, HUD conducted testing at a public housing agency. No improper payments were found during testing. Consistent with the OMB-approved original pilot, the estimates for FY 2019 were developed by averaging the testing results of the pilot for the two prior years. </t>
  </si>
  <si>
    <t>Treasury -  The FY 2018 estimated improper payment rate was estimated using a statistically valid random sample of TY 2014 individual income tax returns that claimed the EITC.  Unlike all prior improper payment rate estimates, the FY 2018 estimated improper payment estimate does not subtract projected recovered improper payments prior to calculating the rate.  Therefore, the FY 2018 improper payment rate is not comparable to prior improper payment estimates.  Had projected recovered improper payments been subtracting prior to calculate the improper payment rate, the FY 2018 improper payment rate would have been 23.41%; lower than the comparable FY 2017 improper payment rate estimate of 23.87%.</t>
  </si>
  <si>
    <t xml:space="preserve">Treasury - All of the returns selected reflect EITC claims for a single tax year and therefore claims filed for a 12 month period of time.  Because of the time it takes to process those claims, one additional cycle is selected in the second processing year for the tax year of the sample.  </t>
  </si>
  <si>
    <t xml:space="preserve">Treasury - The FY 2019 estimated IP % is the same as the FY 2018 IP %.   EITC is integrated into the tax system, and the program itself experiences a high turnover rate from year to year due to factors such as the overall health of the economy and changing individual taxpayer circumstances.  Consequently the population of EITC claimants varies considerably on an annual basis and remains uncertain until individual tax returns are filed with the IRS.  The qualifying criteria for claiming EITC are self-reported by taxpayers, and the IRS lacks the statutory authority, resources, and independently verifiable information needed to adjudicate every EITC claim before refunds are paid to taxpayers.  The uncertainty created by these variables does not allow for accurate future reduction target rate projections, hence the need to flat line the reduction target.    </t>
  </si>
  <si>
    <t xml:space="preserve">USDA - Effective this fiscal year, improper payment estimates for the NSLP and SBP exclude meal claiming error, a component of non-certification error. Meal claiming is a standard of service error; eliminating it does not have monetary impact. </t>
  </si>
  <si>
    <t xml:space="preserve">VA -  During FY18 testing for improper payments, VA found that many root cause issues contributing to improper payments have still not been remediated.  While VA is actively working corrective actions to remediate these complex problems, VA completes its statistically valid testing for IPERA one year in arrears.  The reduction targets shown are the realistic reduction targets recognizing that many root causes were not fully resolved in FY18.  In addition, some programs already have very low error rates and additional aggressive reductions would be unrealistic.   </t>
  </si>
  <si>
    <t>USDA - SNAP Note: SNAP currently lacks a sufficient baseline to accurately project future reduction target rates. SNAP assigned error rates to 9 of 53 SNAP State agencies due to various reasons. Additionally, current legislative proposals are being considered that  would significantly affect the improper payment rate in future years. The uncertainty created by these variables does not allow accurate future reduction target rate projections at this time,  hence the need to flat line the CY+1 reduction target.</t>
  </si>
  <si>
    <t>Overpayments</t>
  </si>
  <si>
    <t>Underpayments</t>
  </si>
  <si>
    <t>CBP - Refund and Drawback</t>
  </si>
  <si>
    <t>FEMA - Flood Risk Map &amp; Risk Analysis</t>
  </si>
  <si>
    <t>FEMA - Homeland Security Grant Program</t>
  </si>
  <si>
    <t>FEMA - National Flood Insurance Program</t>
  </si>
  <si>
    <t>FEMA - Public Assistance Program</t>
  </si>
  <si>
    <t>FEMA - Vendor Pay</t>
  </si>
  <si>
    <t>ICE - Enforcement and Removal Operations</t>
  </si>
  <si>
    <t>Telecommunications Relay Service - TRS</t>
  </si>
  <si>
    <t xml:space="preserve"> </t>
  </si>
  <si>
    <t>USF – High Cost</t>
  </si>
  <si>
    <t>USF – Lifeline</t>
  </si>
  <si>
    <t>USF – Schools &amp; Libraries</t>
  </si>
  <si>
    <t>RRA*</t>
  </si>
  <si>
    <t>RUIA*</t>
  </si>
  <si>
    <t>Footnotes for IP Root Causes Table</t>
  </si>
  <si>
    <t xml:space="preserve">DOL- FECA - Administrative or Process Errors Made by Other Party encompass those made from the OWCP’s bill payment contractor. </t>
  </si>
  <si>
    <t>USACE Commercial Pay</t>
  </si>
  <si>
    <t>Telecommunications Relay service - TRS</t>
  </si>
  <si>
    <t>Footnotes</t>
  </si>
  <si>
    <t>DOL - UI - Actual monetary loss to the Federal government includes fraud and nonfraud recoverable overpayments in the Unemployment Compensation for Federal Employees (UCFE) and Unemployment Compensation for Ex-service members (UCX) programs reported in the ETA 227 Overpayment Detection and Recovery Activities report.  The amount also includes fraud and nonfraud recoverable overpayments established in IPIA Fiscal Year 2018 for the episodic Extended Benefits (EB) program and Emergency Unemployment Compensation (EUC) program claims filed prior to the January 1, 2014 expiration of the program.
States recovered $67.42 million of these fraud and nonfraud overpayments.  There is not a one-to-one relationship between fraud and nonfraud overpayments established and recovered.  
The Actual Monetary Loss to the Government figure of $20.38 M includes $13.25 M in overpayments for claimants who had exhausted benefits in the state UI program (paid from the federally funded EUC program).  The Government overpayments loss for the UCFE, UCX, and EB programs (excluding EUC) totaled $13.25 million.  
UI - The Actual and Estimated Monetary Loss to the Government totals do not include overpayments from the regular State UI program, which are paid from the state UI trust fund.  The prevention of State UI overpayments would not provide additional monies to the Federal government.</t>
  </si>
  <si>
    <t xml:space="preserve">OPM - FEHB Programs use Actuals vs statistical samples for IP reporting of Overpayments. </t>
  </si>
  <si>
    <t>USDA -  NSLP/SBP Note: Access, Participation, Eligibility, and Certification Study-II (APEC-II) established estimates of erroneous payments due to certification error and non-certification error for school year 2012–2013.  FNS generates an annual update for the improper payment measurements of both components using statistical techniques based on the findings of this study. The estimates generated by the model represent payments made in school year 2016–2017.</t>
  </si>
  <si>
    <t>USDA -  SNAP Note: Data regarding the actual monetary loss for the SNAP program is currently not readily available and will be supplied at a later time.</t>
  </si>
  <si>
    <t>USDA - * CACFP Note: FNS periodically measures the level of erroneous payments due to sponsor error for the two types of program reimbursement (Tier 1 and Tier 2).  FNS continues to explore the development of a model using statistical techniques based on the findings of these studies.  The latest CACFP study used sample payments made in August 2014 through July 2015.</t>
  </si>
  <si>
    <t>USDA - WIC Note:  FNS makes use of periodic studies to assess the level of error in program payments and then “ages” the data to produce updated estimates for each reporting year.</t>
  </si>
  <si>
    <t>CIS</t>
  </si>
  <si>
    <t>FLETC</t>
  </si>
  <si>
    <t>ICE</t>
  </si>
  <si>
    <t>NPPD</t>
  </si>
  <si>
    <t>USCG</t>
  </si>
  <si>
    <t>USSS</t>
  </si>
  <si>
    <t>Department of Commerce</t>
  </si>
  <si>
    <t>Vendors/Contracts</t>
  </si>
  <si>
    <t>Benefits - Payroll</t>
  </si>
  <si>
    <t>Benefits - Travel</t>
  </si>
  <si>
    <t>Loans</t>
  </si>
  <si>
    <t>Bureau of Reclamation</t>
  </si>
  <si>
    <t>Fish and Wildlife Service</t>
  </si>
  <si>
    <t>Administrative, Technology, and Other</t>
  </si>
  <si>
    <t>Litigation</t>
  </si>
  <si>
    <t>State, Local, Tribal, and Other Assistance</t>
  </si>
  <si>
    <t>Other Programs</t>
  </si>
  <si>
    <t>Payroll</t>
  </si>
  <si>
    <t>USF – Rural Health Care</t>
  </si>
  <si>
    <t>USAC Admin</t>
  </si>
  <si>
    <t xml:space="preserve">Criminal Results </t>
  </si>
  <si>
    <t xml:space="preserve">Non-Judicial Recoveries </t>
  </si>
  <si>
    <t>Indian Community Development Block Grant (ICDBG) Program</t>
  </si>
  <si>
    <t>Resident Opportunity and Self-Sufficiency (ROSS) Program</t>
  </si>
  <si>
    <t>Single Family Property Disposition Program (Section 204(g))</t>
  </si>
  <si>
    <t>NARA</t>
  </si>
  <si>
    <t>Administrative OH</t>
  </si>
  <si>
    <t xml:space="preserve">Agency Services </t>
  </si>
  <si>
    <t>Nuclear Regulatory Commission - 31000001</t>
  </si>
  <si>
    <t>Grants and Cooperative Agreements</t>
  </si>
  <si>
    <t>Payments to Employees</t>
  </si>
  <si>
    <t>Charge Cards</t>
  </si>
  <si>
    <t>Total Retirement Program</t>
  </si>
  <si>
    <t>Medicare Including Railroad Medicare*</t>
  </si>
  <si>
    <t>Department of State</t>
  </si>
  <si>
    <t>Bureau of the Fiscal Service</t>
  </si>
  <si>
    <t>Departmental Offices (Treasury)</t>
  </si>
  <si>
    <t>Office of the Comptroller of the Currency</t>
  </si>
  <si>
    <t>IRS</t>
  </si>
  <si>
    <t>USAGM</t>
  </si>
  <si>
    <t>Radio Free Europe (RFE/RL)</t>
  </si>
  <si>
    <t>DR.3 Political Competition and Consensus-Building</t>
  </si>
  <si>
    <t>EG.3 Agriculture</t>
  </si>
  <si>
    <t>EG.6 Workforce Development</t>
  </si>
  <si>
    <t>ES.1 Basic Education</t>
  </si>
  <si>
    <t>HA.1 Protection, Assistance and Solutions</t>
  </si>
  <si>
    <t>HL.1 HIV/AIDS</t>
  </si>
  <si>
    <t>HL.5 Other Public Health Threats</t>
  </si>
  <si>
    <t>OIG</t>
  </si>
  <si>
    <t>Fee Basis</t>
  </si>
  <si>
    <r>
      <t>CDBG - Entitlement</t>
    </r>
    <r>
      <rPr>
        <vertAlign val="superscript"/>
        <sz val="11"/>
        <rFont val="Times New Roman"/>
        <family val="1"/>
      </rPr>
      <t>1</t>
    </r>
  </si>
  <si>
    <r>
      <t>CDBG Disaster Recovery Assistance</t>
    </r>
    <r>
      <rPr>
        <vertAlign val="superscript"/>
        <sz val="11"/>
        <rFont val="Times New Roman"/>
        <family val="1"/>
      </rPr>
      <t>1</t>
    </r>
  </si>
  <si>
    <r>
      <t>Competitive - ARRA Native American Housing Block Grant Program</t>
    </r>
    <r>
      <rPr>
        <vertAlign val="superscript"/>
        <sz val="11"/>
        <rFont val="Times New Roman"/>
        <family val="1"/>
      </rPr>
      <t>1</t>
    </r>
  </si>
  <si>
    <r>
      <t>Disaster Recovery Assistance</t>
    </r>
    <r>
      <rPr>
        <vertAlign val="superscript"/>
        <sz val="11"/>
        <rFont val="Times New Roman"/>
        <family val="1"/>
      </rPr>
      <t>1</t>
    </r>
  </si>
  <si>
    <r>
      <t>Home Equity Conversion Mortgage (HECM) (Section 255)</t>
    </r>
    <r>
      <rPr>
        <vertAlign val="superscript"/>
        <sz val="11"/>
        <rFont val="Times New Roman"/>
        <family val="1"/>
      </rPr>
      <t>1</t>
    </r>
  </si>
  <si>
    <r>
      <t>Housing Choice Voucher Program</t>
    </r>
    <r>
      <rPr>
        <vertAlign val="superscript"/>
        <sz val="11"/>
        <rFont val="Times New Roman"/>
        <family val="1"/>
      </rPr>
      <t>1</t>
    </r>
  </si>
  <si>
    <r>
      <t>Loss Mitigation</t>
    </r>
    <r>
      <rPr>
        <vertAlign val="superscript"/>
        <sz val="11"/>
        <rFont val="Times New Roman"/>
        <family val="1"/>
      </rPr>
      <t>1</t>
    </r>
  </si>
  <si>
    <r>
      <t>Mortgage Insurance for One- to Four-Family Homes (Section 203(b))</t>
    </r>
    <r>
      <rPr>
        <vertAlign val="superscript"/>
        <sz val="11"/>
        <rFont val="Times New Roman"/>
        <family val="1"/>
      </rPr>
      <t>1</t>
    </r>
  </si>
  <si>
    <r>
      <t>Multifamily Rental Housing for Moderate-Income Families (Section 221(d)(3) and (4))</t>
    </r>
    <r>
      <rPr>
        <vertAlign val="superscript"/>
        <sz val="11"/>
        <rFont val="Times New Roman"/>
        <family val="1"/>
      </rPr>
      <t>1</t>
    </r>
  </si>
  <si>
    <r>
      <t>Neighborhood Stabilization Program 2</t>
    </r>
    <r>
      <rPr>
        <vertAlign val="superscript"/>
        <sz val="11"/>
        <rFont val="Times New Roman"/>
        <family val="1"/>
      </rPr>
      <t>1</t>
    </r>
  </si>
  <si>
    <r>
      <t>Office of Native American Programs - ONAP</t>
    </r>
    <r>
      <rPr>
        <vertAlign val="superscript"/>
        <sz val="11"/>
        <rFont val="Times New Roman"/>
        <family val="1"/>
      </rPr>
      <t>1</t>
    </r>
  </si>
  <si>
    <r>
      <t>Project-Based Voucher Program</t>
    </r>
    <r>
      <rPr>
        <vertAlign val="superscript"/>
        <sz val="11"/>
        <rFont val="Times New Roman"/>
        <family val="1"/>
      </rPr>
      <t>1</t>
    </r>
  </si>
  <si>
    <r>
      <t>Public Housing Capital Fund</t>
    </r>
    <r>
      <rPr>
        <vertAlign val="superscript"/>
        <sz val="11"/>
        <rFont val="Times New Roman"/>
        <family val="1"/>
      </rPr>
      <t>1</t>
    </r>
  </si>
  <si>
    <r>
      <t>Public Housing Operating Fund</t>
    </r>
    <r>
      <rPr>
        <vertAlign val="superscript"/>
        <sz val="11"/>
        <rFont val="Times New Roman"/>
        <family val="1"/>
      </rPr>
      <t>1</t>
    </r>
  </si>
  <si>
    <r>
      <t>Rehabilitation Loan Mortgage Insurance (Section 203(k))</t>
    </r>
    <r>
      <rPr>
        <vertAlign val="superscript"/>
        <sz val="11"/>
        <rFont val="Times New Roman"/>
        <family val="1"/>
      </rPr>
      <t>1</t>
    </r>
  </si>
  <si>
    <r>
      <t>Section 106 Housing Counseling Grants</t>
    </r>
    <r>
      <rPr>
        <vertAlign val="superscript"/>
        <sz val="11"/>
        <rFont val="Times New Roman"/>
        <family val="1"/>
      </rPr>
      <t>1</t>
    </r>
  </si>
  <si>
    <r>
      <t>Shelter Plus Care (S+C)</t>
    </r>
    <r>
      <rPr>
        <vertAlign val="superscript"/>
        <sz val="11"/>
        <rFont val="Times New Roman"/>
        <family val="1"/>
      </rPr>
      <t>1</t>
    </r>
  </si>
  <si>
    <r>
      <t>Single Family Property Disposition Program (Section 204(g))</t>
    </r>
    <r>
      <rPr>
        <vertAlign val="superscript"/>
        <sz val="11"/>
        <rFont val="Times New Roman"/>
        <family val="1"/>
      </rPr>
      <t>1</t>
    </r>
  </si>
  <si>
    <r>
      <t>Supportive Housing for Persons with Disabilities (Section 811)</t>
    </r>
    <r>
      <rPr>
        <vertAlign val="superscript"/>
        <sz val="11"/>
        <rFont val="Times New Roman"/>
        <family val="1"/>
      </rPr>
      <t>1</t>
    </r>
  </si>
  <si>
    <r>
      <t>Supportive Housing Program</t>
    </r>
    <r>
      <rPr>
        <vertAlign val="superscript"/>
        <sz val="11"/>
        <rFont val="Times New Roman"/>
        <family val="1"/>
      </rPr>
      <t>1</t>
    </r>
  </si>
  <si>
    <t>DOL - FECA - For the purposes of “confirmed fraud” rate calculation, FECA considers fraudulent payments to be those payments for which fraud has been admitted or proven in the judicial system. A fraudulent payment rate was determined by the court-ordered restitution awarded to FECA as the result of fraud. The court-ordered restitution for CBY 2018 was $54.83 million.</t>
  </si>
  <si>
    <t>DOL - UI and FECA data is based on the July to June "Chargeback" year. Other program data is provided by the OIG based on the fiscal year and may contain amounts also reported by UI and FECA.</t>
  </si>
  <si>
    <t>HUD - 1  Indicates confirmed fraud where restitution was made to a third party</t>
  </si>
  <si>
    <t>Medicaid Error Rate Measurement</t>
  </si>
  <si>
    <t>Medicaid Integrity Contractors - Federal Share</t>
  </si>
  <si>
    <t>Medicare Contractors</t>
  </si>
  <si>
    <t>Medicare FFS Error Rate Measurement</t>
  </si>
  <si>
    <t>Medicare FFS Recovery Auditors</t>
  </si>
  <si>
    <t>Medicare Secondary Payer Recovery Auditor</t>
  </si>
  <si>
    <t>State Medicaid Recovery Auditors - Federal Share</t>
  </si>
  <si>
    <t>Supplier Credit Recovery Audit Program</t>
  </si>
  <si>
    <t>Compensation and Pension</t>
  </si>
  <si>
    <t>VA Community Care (to include VACC Choice)</t>
  </si>
  <si>
    <t>S&amp;T</t>
  </si>
  <si>
    <t>Bureau of Industry and Security</t>
  </si>
  <si>
    <t>Census Bureau</t>
  </si>
  <si>
    <t>Departmental Management/Salaries and Expenses</t>
  </si>
  <si>
    <t>Departmental Management/Working Capital Fund</t>
  </si>
  <si>
    <t>Economic Development Administration</t>
  </si>
  <si>
    <t>International Trade Administration</t>
  </si>
  <si>
    <t>National Institute of Standards and Technology</t>
  </si>
  <si>
    <t>National Oceanic and Atmospheric Administration</t>
  </si>
  <si>
    <t>National Technical Information Service</t>
  </si>
  <si>
    <t>National Telecommunications and Information Administration</t>
  </si>
  <si>
    <t>U.S. Patent and Trademark Office</t>
  </si>
  <si>
    <t xml:space="preserve">Internal Control Reviews/Self Reported  </t>
  </si>
  <si>
    <t>Office of Inspector General Reviews</t>
  </si>
  <si>
    <t>Single Audit Reports</t>
  </si>
  <si>
    <t>DOT Payments</t>
  </si>
  <si>
    <t>OIG Reviews</t>
  </si>
  <si>
    <t>Contracts - Contracts and Acquisitions Management Office</t>
  </si>
  <si>
    <t>Contracts - Federal Student Aid</t>
  </si>
  <si>
    <t>Debt Management Collection System (DMCS) - Academic Competitiveness Grant</t>
  </si>
  <si>
    <t>Debt Management Collection System (DMCS) - Federal Supplemental Educational Opportunity Grants</t>
  </si>
  <si>
    <t>Travel - Education</t>
  </si>
  <si>
    <t>Commodities</t>
  </si>
  <si>
    <t xml:space="preserve">Payroll </t>
  </si>
  <si>
    <t>Travel</t>
  </si>
  <si>
    <t>FCC - Operating Expenses</t>
  </si>
  <si>
    <t>North American Numbering Plan - NANP</t>
  </si>
  <si>
    <t>TV Broadcaster Relocation Fund</t>
  </si>
  <si>
    <t>ACF All Others</t>
  </si>
  <si>
    <t>CHIP Error Rate Measurement</t>
  </si>
  <si>
    <t>Head Start</t>
  </si>
  <si>
    <t>HRSA National Health Service Corps</t>
  </si>
  <si>
    <t>Medicare Part D Recovery Auditors</t>
  </si>
  <si>
    <t>TANF</t>
  </si>
  <si>
    <t>CPD</t>
  </si>
  <si>
    <t>FHA - SFIC</t>
  </si>
  <si>
    <t>Housing</t>
  </si>
  <si>
    <t>OCFO</t>
  </si>
  <si>
    <t>Office of the Secretary</t>
  </si>
  <si>
    <t>OGC</t>
  </si>
  <si>
    <t>OLHCHH</t>
  </si>
  <si>
    <t>PIH</t>
  </si>
  <si>
    <t>Admin Overhead</t>
  </si>
  <si>
    <t>Agency Services</t>
  </si>
  <si>
    <t>Legislative Archives, Presidential Libraries, and Museum Services</t>
  </si>
  <si>
    <t>National Historical Publcations and Reocrds Commisision (NHPRC) Grants</t>
  </si>
  <si>
    <t>Repairs and Restoration</t>
  </si>
  <si>
    <t>Research Services</t>
  </si>
  <si>
    <t>NASA Firm-Fixed Price</t>
  </si>
  <si>
    <t>Payroll and Other</t>
  </si>
  <si>
    <t xml:space="preserve">Other Administrative </t>
  </si>
  <si>
    <t>Payroll and Benefits</t>
  </si>
  <si>
    <t>Vendor and Travel</t>
  </si>
  <si>
    <t>American Compensation</t>
  </si>
  <si>
    <t>Defense Contact Audit Agency</t>
  </si>
  <si>
    <t>Diplomatic and Consular Programs</t>
  </si>
  <si>
    <t>Foreign Service Annuities</t>
  </si>
  <si>
    <t>International Narcotics Controls and Law Enforcement</t>
  </si>
  <si>
    <t>Nonproliferation, Antiterrorism, Demining</t>
  </si>
  <si>
    <t xml:space="preserve">Single Audit </t>
  </si>
  <si>
    <t>Travel Program</t>
  </si>
  <si>
    <t>Working Capital Fund</t>
  </si>
  <si>
    <t>BEP</t>
  </si>
  <si>
    <t>CDFI</t>
  </si>
  <si>
    <t>FinCEN</t>
  </si>
  <si>
    <t>OFS</t>
  </si>
  <si>
    <t>SIGTARP</t>
  </si>
  <si>
    <t>TIGTA</t>
  </si>
  <si>
    <t>TTB</t>
  </si>
  <si>
    <t>International Broadcasting Bureau (IBB)</t>
  </si>
  <si>
    <t>Middle East Broadcasting Networks (MBN/MN)</t>
  </si>
  <si>
    <t>Office of Cuba Broadcasting (OCB)</t>
  </si>
  <si>
    <t>Radio Free Asia (RFA)</t>
  </si>
  <si>
    <t>Technology, Services and Innovation (TSI)</t>
  </si>
  <si>
    <t>Voice of America (VOA)</t>
  </si>
  <si>
    <t>Operating Expenses (Contracts, Grants, Cooperative Agreements &amp; Other)</t>
  </si>
  <si>
    <t>Programs (Contracts, Grants, Cooperative Agreements &amp; Other)</t>
  </si>
  <si>
    <t>APHIS Internal Program</t>
  </si>
  <si>
    <t>DA</t>
  </si>
  <si>
    <t>FS</t>
  </si>
  <si>
    <t>FSA/CCC Internal Program</t>
  </si>
  <si>
    <t>GIPSA</t>
  </si>
  <si>
    <t>NAD/OAO</t>
  </si>
  <si>
    <t>NIFA Internal Program</t>
  </si>
  <si>
    <t>OCFO/OBPA/OCIO</t>
  </si>
  <si>
    <t>OCR</t>
  </si>
  <si>
    <t>OSEC/OCE</t>
  </si>
  <si>
    <t>RD Internal Program</t>
  </si>
  <si>
    <t>REE</t>
  </si>
  <si>
    <t>RHS</t>
  </si>
  <si>
    <t>RMA-Federal Crop Insurance Corporation</t>
  </si>
  <si>
    <t>RUS</t>
  </si>
  <si>
    <t>Communications, Utilities, &amp; Other Rent</t>
  </si>
  <si>
    <t>General Operating Expense</t>
  </si>
  <si>
    <t>Loan Guaranty</t>
  </si>
  <si>
    <t>Medical Community Contracts and Agreements</t>
  </si>
  <si>
    <t>NCA Burial Programs</t>
  </si>
  <si>
    <t>OIG Post Award Contract Reviews</t>
  </si>
  <si>
    <t>Other VHA Programs</t>
  </si>
  <si>
    <t>VACO Programs</t>
  </si>
  <si>
    <t xml:space="preserve">DOL - For UI, all Amounts Recovered in FY18 outside of recapture audits are the total amounts of Treasury Offset Program (TOP) recoveries. These recoveries are not limited to overpayment recoveries. </t>
  </si>
  <si>
    <t>DOL :  The FECA program is excluded from the Payment Recapture Audit Program. Overpayment identification and collection efforts are essential functions of the FECA program operations. As such, the Program has established debt management and collection procedures designed to identify and recover improper payments through sources other than payment recapture audits. During CBY 2018, FECA identified compensation  overpayments totaling $45.5 million. Efforts to collect outstanding debts are an on-going process and can be delayed due to payment installment plans or a debtor's request for appeal. Therefore, the amount recovered in 2018 reflects the FECA Program’s cumulative recovered debts, including outstanding debts identified from prior years. At the end of CBY 2018, FECA recovered $29.21 million in compensation debt and received $54.83 million from actual provider restitution. Thus, amounts recovered in the current year totaled $84.04 million.</t>
  </si>
  <si>
    <t>HHS – Medicare Part D Recovery Auditors – There is no Part D RAC Amount Identified or Target because the contract ended in December 2015, and the option period only allows RAC to complete work on outstanding appeals, etc. until end of CY2017. Because the option period does not permit new audit work, no new improper payments were identified by the Part D RAC during FY 2018.</t>
  </si>
  <si>
    <t>HHS – State Medicaid Recovery Auditors – Federal Share – States are only required to report the amount of recoveries, and not the amount of improper payments identified or recovery rates or targets.</t>
  </si>
  <si>
    <t>OPM: FEHB Amount Recovered includes $50.73 million in Collections on Receivables, and $35.10 million in adjustments, representing activity spanning current and prior year(s)</t>
  </si>
  <si>
    <t>SSA :  "Other Administrative" payments are recaptured outside of payment recapture audits.  The totals are derived from multiple sources and mainly include identified and recovered administrative overpayments from sources other than our in-house recovery audit program for vendor and employee travel payments and our payment accuracy reviews for payroll and benefits payments.  We do not have separated totals for payroll and benefits payments or vendor and travel payments.</t>
  </si>
  <si>
    <t>USAID - $ 3.37 million of the $ 4.26 million Operating Expenses overpayments were subsequently cancelled and replaced by a $ 0.30 million settlement agreement.</t>
  </si>
  <si>
    <t>N/A</t>
  </si>
  <si>
    <t>FHA - Single Family Claims</t>
  </si>
  <si>
    <t>FSA CCC Internal Program</t>
  </si>
  <si>
    <t>VBA GOE</t>
  </si>
  <si>
    <t>SSA - We return all amounts recaptured to the original appropriation from which the payment was made for both our benefit and administrative payments.</t>
  </si>
  <si>
    <t>HHS - Medicare FFS Recovery Auditors - Funds included under the Original Purpose column were returned to the Medicare Trust Funds after taking into consideration agency expenses to administer the program and recovery auditor contingency fees.  In addition, the Medicare FFS Recovery Auditors Original Purpose cell also takes into consideration underpayments to providers that were identified and corrected ($7.67 million) and amounts collected in prior years but overturned on appeal in FY 2018 ($7.23 million)</t>
  </si>
  <si>
    <t>HHS - State Medicaid Recovery Auditors - Federal Share - Medicaid RACs are state contractors: there are no HHS expenses to administer states' contracts or pay auditor fees. States do not report information to HHS on how the state portions of recoveries are used.</t>
  </si>
  <si>
    <t xml:space="preserve">OBO Programs </t>
  </si>
  <si>
    <t>Fotnotes for Aging Overpayments Table</t>
  </si>
  <si>
    <t>FEMA - Flood Hazard Mapping Risk Analysis</t>
  </si>
  <si>
    <t>FEMA - Vender Pay</t>
  </si>
  <si>
    <t>Pell Grant</t>
  </si>
  <si>
    <t xml:space="preserve">Total Program Retirement </t>
  </si>
  <si>
    <t>Disbursements for Goods and Services</t>
  </si>
  <si>
    <t>HUD - (NA) These programs utilize a non-statistically valid plan that does not have a statistically-valid confidence level and margin of error.</t>
  </si>
  <si>
    <t>DHS:  Note 1: The FEMA Homeland Security Grant Program (HSGP) and the Public Assistance (PA) program use a non-statistically valid plan and alternative measurement methodology, previously approved by OMB, which uses a three-year assessment cycle.  To calculate the national error rate for FY 2017 actual data, the error rate from the States tested in FY 2015, FY 2016, and FY 2017 were applied to the FY 2017 State payment populations to derive a national average.  Given the limited scope of testing under the approved alternative measurement methodology, the sample was not designed to achieve a specified level of precision.</t>
  </si>
  <si>
    <t>OPM - FEHB Program’s reported improper payments are based on actual audit findings, not a statistical estimation.  Therefore, this table does not apply to FEHBP.</t>
  </si>
  <si>
    <t>USDA - CACFP Note: FNS periodically measures the level of erroneous payments due to sponsor error for the two types of program reimbursement (Tier 1 and Tier 2).  FNS continues to explore the development of a model using statistical techniques based on the findings of these studies.  The latest CACFP study used sample payments made in August 2014 through July 2015.</t>
  </si>
  <si>
    <t>USDA - NSLP/SBP Note: Access, Participation, Eligibility, and Certification Study-II (APEC-II) established estimates of erroneous payments due to certification error and non-certification error for school year 2012–2013.  FNS generates an annual update for the improper payment measurements of both components using statistical techniques based on the findings of this study. The estimates generated by the model represent payments made in school year 2016–2017.</t>
  </si>
  <si>
    <t>Programs not listed in this table are either using a census or a non-statisticaly valid sampling and estimation methodology to develop the improper payment results</t>
  </si>
  <si>
    <t>AmeriCorps NCCC</t>
  </si>
  <si>
    <t>AmeriCorps VISTA</t>
  </si>
  <si>
    <t>AmeriCorps State Service Commission Grants</t>
  </si>
  <si>
    <t>National Service Trust</t>
  </si>
  <si>
    <t>Office of Human Capital (Payroll)</t>
  </si>
  <si>
    <t>Office of Procurement Services</t>
  </si>
  <si>
    <t>CPSC</t>
  </si>
  <si>
    <t>Non-Payroll</t>
  </si>
  <si>
    <t>Executive Direction and Administration</t>
  </si>
  <si>
    <t>Foreign Guest Researcher/Miscellaneous</t>
  </si>
  <si>
    <t>Digital Television Transition and Public Safety Fund, excluding TV Converter Box Coupon Program and Public Safety Interoperable Communications</t>
  </si>
  <si>
    <t>First Responder Network Authority (FirstNet)</t>
  </si>
  <si>
    <t>Information Infrastructure Grants</t>
  </si>
  <si>
    <t>Non-FirstNet Activity included in Public Safety Trust Fund and Network Construction Fund</t>
  </si>
  <si>
    <t>Public Telecommunications Facilities Program</t>
  </si>
  <si>
    <t>State and Local Grant Implementation Program</t>
  </si>
  <si>
    <t>Central Utah Project Completion Account (USBR)</t>
  </si>
  <si>
    <t>Concessioner Improvement Accounts (NPS)</t>
  </si>
  <si>
    <t>Federal Aid-Highways (Liquidation of Contract Authorization) DOT (USFWS)</t>
  </si>
  <si>
    <t>Land Acquisition (BLM)</t>
  </si>
  <si>
    <t>National Wildlife Refuge Fund (FWS)</t>
  </si>
  <si>
    <t>Operations (ONRR)</t>
  </si>
  <si>
    <t>Utah Reclamation Mitigation and Conservation Account (USBR)</t>
  </si>
  <si>
    <t xml:space="preserve">Employee Benefits Security Administration </t>
  </si>
  <si>
    <t xml:space="preserve">Migrant and Seasonal Farmworker </t>
  </si>
  <si>
    <t xml:space="preserve">YouthBuild </t>
  </si>
  <si>
    <t xml:space="preserve">Reintegration of Ex-Offenders </t>
  </si>
  <si>
    <t xml:space="preserve">Apprenticeship </t>
  </si>
  <si>
    <t>WIOA - Adult Employment and Training Activities</t>
  </si>
  <si>
    <t>WIOA - Dislocated Worker Employment and Training Activities (National Reserves)</t>
  </si>
  <si>
    <t>WIOA - Dislocated Worker Employment and Training Activities (Formula)</t>
  </si>
  <si>
    <t>WIOA - Youth Activities</t>
  </si>
  <si>
    <t xml:space="preserve">International Labor Affairs Bureau </t>
  </si>
  <si>
    <t xml:space="preserve">Office of Disability Employment Policy </t>
  </si>
  <si>
    <t xml:space="preserve">Office of Federal Contract Compliance Programs </t>
  </si>
  <si>
    <t xml:space="preserve">Jobs for Veterans State Grants </t>
  </si>
  <si>
    <t xml:space="preserve">Homeless Veterans' Reintegration Program </t>
  </si>
  <si>
    <t xml:space="preserve">Women’s Bureau </t>
  </si>
  <si>
    <t>Departmental Management and other</t>
  </si>
  <si>
    <t xml:space="preserve">Office of Inspector General </t>
  </si>
  <si>
    <t>CWSRF</t>
  </si>
  <si>
    <t>DWSRF</t>
  </si>
  <si>
    <t>FCC Operating Expenses</t>
  </si>
  <si>
    <t>Electronic Government (E-GOV) Fund (Direct)</t>
  </si>
  <si>
    <t>Installment acquisition payments</t>
  </si>
  <si>
    <t>Construction of lease purchase facilities</t>
  </si>
  <si>
    <t>ITOR Oversight/ Cybersecurity and Program Management</t>
  </si>
  <si>
    <t>Data Driven Innovation</t>
  </si>
  <si>
    <t>Lapsed Balances</t>
  </si>
  <si>
    <t>Federal Buildings and Courthouses</t>
  </si>
  <si>
    <t>Electronic Government</t>
  </si>
  <si>
    <t>Real Property Utilization and Disposal</t>
  </si>
  <si>
    <t>18F Flow-Thru</t>
  </si>
  <si>
    <t>Federal Citizen Services Fund (Reimbursable)</t>
  </si>
  <si>
    <t>Digital Services</t>
  </si>
  <si>
    <t>Allowances and pensions</t>
  </si>
  <si>
    <t>Operating Expenses (Reimbursable)</t>
  </si>
  <si>
    <t>Pre-Election Transition</t>
  </si>
  <si>
    <t>Acquisition Workforce Training</t>
  </si>
  <si>
    <t>Presidential Transition</t>
  </si>
  <si>
    <t>Audit contracts and contract administration</t>
  </si>
  <si>
    <t>High-Performance Green Buildings - Major R&amp;A</t>
  </si>
  <si>
    <t>Government-wide Policy (Reimbursable)</t>
  </si>
  <si>
    <t>International Trade Center</t>
  </si>
  <si>
    <t>Technology Transformation Service</t>
  </si>
  <si>
    <t>Operating Expenses (Direct)</t>
  </si>
  <si>
    <t>Government-wide policy</t>
  </si>
  <si>
    <t>Integrated Award Environment</t>
  </si>
  <si>
    <t>Construction and acquisition of facilities</t>
  </si>
  <si>
    <t>Repairs and alterations</t>
  </si>
  <si>
    <t>Working Capital Fund (Reimbursable)</t>
  </si>
  <si>
    <t>General Supplies and Services (GSS) - Flow-Thru</t>
  </si>
  <si>
    <t>Acquisition Services Fund - Operating</t>
  </si>
  <si>
    <t>Integrated Technology Services (ITS) - Flow-Thru</t>
  </si>
  <si>
    <t>Special services and improvements</t>
  </si>
  <si>
    <t>Building operations</t>
  </si>
  <si>
    <t>Travel/ Motor Vehicles and Card Services (TMVCS) - Flow-Thru</t>
  </si>
  <si>
    <t>Assisted Acquisition Services (AAS) - Flow-Thru</t>
  </si>
  <si>
    <t>Working Capital Fund (Direct)</t>
  </si>
  <si>
    <t>ACF Charge Cards</t>
  </si>
  <si>
    <t>Adoption Assistance</t>
  </si>
  <si>
    <t>Evidence-Based Disease Prevention and Health Promotion Services</t>
  </si>
  <si>
    <t>Protection &amp; Advocacy for Individuals with Developmental Disabilities Program</t>
  </si>
  <si>
    <t>Research on Health Costs, Quality, and Outcomes (HCQO) Program</t>
  </si>
  <si>
    <t>ASPR Purchase of Training and Development Services</t>
  </si>
  <si>
    <t>ASPR Conference Call Accounts</t>
  </si>
  <si>
    <t xml:space="preserve">Global Health Protection - Emerging and Zoonotic Infectious Diseases </t>
  </si>
  <si>
    <t>Environmental and Health Outcome Tracking Network</t>
  </si>
  <si>
    <t xml:space="preserve">Money Follows the Person Demonstration </t>
  </si>
  <si>
    <t>FDA Grants</t>
  </si>
  <si>
    <t>Ryan White HIV/AIDS Part B Program</t>
  </si>
  <si>
    <t>Health Center Program</t>
  </si>
  <si>
    <t>IHS Internal Agency Agreements</t>
  </si>
  <si>
    <t>IHS Charge Cards</t>
  </si>
  <si>
    <t xml:space="preserve">Foundation for Advanced Education in the Sciences (FAES) Insurance Program </t>
  </si>
  <si>
    <t>Reimbursement of Travel and Subsistence Expenses for NIH Clinical Research Participants</t>
  </si>
  <si>
    <t>Health Care and Public Health (HPH) Sector Information Sharing and Analysis Organization (ISAO) Cooperative Agreement</t>
  </si>
  <si>
    <t>Measuring Progress Regarding Interoperability through Individuals' Access and Use of their Electronic Health Data Cooperative Agreement</t>
  </si>
  <si>
    <t>Projects for the Assistance in Transition from Homelessness (PATH)</t>
  </si>
  <si>
    <t>SAMHSA Charge Cards</t>
  </si>
  <si>
    <t>CPD - American Recovery and Reinvestment Act of 2009 (ARRA) Community Development Fund</t>
  </si>
  <si>
    <t>CPD - APPALACHIAN DEVELOP PROGRAM</t>
  </si>
  <si>
    <t>CPD - Community Development Block Grants (CDBG)
   -  CDBG Insular Areas</t>
  </si>
  <si>
    <t>CPD - DOT SURFACE TRANSPORTATION PROJ</t>
  </si>
  <si>
    <t>CPD - Home Investment Partnerships (HOME) Program</t>
  </si>
  <si>
    <t>CPD - HOMELESS ASSISTANCE GRANTS</t>
  </si>
  <si>
    <t xml:space="preserve">CPD - Homeless Prevention </t>
  </si>
  <si>
    <t>CPD - Housing Trust Fund</t>
  </si>
  <si>
    <t>CPD - CDBG- Disaster Recovery Assistance (Hurricane IKE, Other Disasters)</t>
  </si>
  <si>
    <t>CPD - Neighborhood Initiatives Program</t>
  </si>
  <si>
    <r>
      <t xml:space="preserve">CPD - Project Based Section 8 </t>
    </r>
    <r>
      <rPr>
        <sz val="10"/>
        <color theme="1"/>
        <rFont val="Times New Roman"/>
        <family val="1"/>
      </rPr>
      <t>(Renewal of Expiring Sec. 8 Mod Rehab Single Room Occupancy [SRO])</t>
    </r>
  </si>
  <si>
    <t>CPD - Self-Help Homeownership Opportunity Program (SHOP)</t>
  </si>
  <si>
    <t>FHA - MF Claims</t>
  </si>
  <si>
    <t>FHA - MF Notes</t>
  </si>
  <si>
    <t>FHA - MF Premium Refunds</t>
  </si>
  <si>
    <t>FHA - MF Property</t>
  </si>
  <si>
    <t>Ginnie Mae - Master Sub-Servicer (MSS) Default Activity</t>
  </si>
  <si>
    <t xml:space="preserve">Housing - Energy Innovation Fund </t>
  </si>
  <si>
    <t>Housing - Emergency Home Loan Program (EHLP)
     -  Emergency Homeowners Relief
     -  Emergency Homeowner Positive Subsidy</t>
  </si>
  <si>
    <t>Housing - Debt Service Grants</t>
  </si>
  <si>
    <t>Housing - MultiFamily Upfront Grants- General Insurance and Special Risk Insurance (GI abd SRI) Insurance Fund</t>
  </si>
  <si>
    <t>Housing - American Recovery and Reinvestment Act of 2009 (ARRA) - Energy &amp; Green Retrofit Loan Financing</t>
  </si>
  <si>
    <t>Housing - Emergency Homeowners' Loan Program - DL Financing Acct</t>
  </si>
  <si>
    <t>Housing - Homeownership &amp; Rental Housing Assistance Section 236</t>
  </si>
  <si>
    <t>Housing - Housing Counseling Program</t>
  </si>
  <si>
    <t>Housing - Housing for Special Populations - Capital Advance portion of expenditures, Section 202</t>
  </si>
  <si>
    <t xml:space="preserve"> Housing - Permanent Supportive Housing </t>
  </si>
  <si>
    <t>Housing - Housing for the Elderly and Disabled - DL Liquidating Acct</t>
  </si>
  <si>
    <t>OCIO - Office of the Chief Information Officer - Working Capital Fund</t>
  </si>
  <si>
    <t>OCPO - Office of the Chief Procurement Officer - Payments to Federal Contractors</t>
  </si>
  <si>
    <t>PIH - Choice Neighborhoods Initiative</t>
  </si>
  <si>
    <t>PIH - Family Self-Sufficiency Program</t>
  </si>
  <si>
    <t>PIH - Disaster Housing Assistance Program (DHAP) Katrina Transitional Voucher Housing Assistance Payments (HAP)</t>
  </si>
  <si>
    <t>PIH - Public Housing Capital Fund</t>
  </si>
  <si>
    <t xml:space="preserve">PIH - Revitilization of Severely Distressed Public Housing (HOPE VI) </t>
  </si>
  <si>
    <t>PIH - Disaster - Federal Emergency Managemetnt Agency (FEMA) Disaster Housing Assistance Program (DHAP)</t>
  </si>
  <si>
    <t>Advanced Exploration Systems (AES)</t>
  </si>
  <si>
    <t>Agency Information Technology (IT) Services</t>
  </si>
  <si>
    <t xml:space="preserve">Agency Management and Operations </t>
  </si>
  <si>
    <t>Airspace Systems Program  (ASP)</t>
  </si>
  <si>
    <t>Astrophysics Explorer</t>
  </si>
  <si>
    <t>Astrophysics Research</t>
  </si>
  <si>
    <t>Aviation Safety Program (AvSP)</t>
  </si>
  <si>
    <t>Discovery</t>
  </si>
  <si>
    <t>Earth Science Multi-Mission Operations</t>
  </si>
  <si>
    <t>Earth Science Research</t>
  </si>
  <si>
    <t>Environmental Compliance and Restoration</t>
  </si>
  <si>
    <t>Exploration Construction of Facilities (CoF)</t>
  </si>
  <si>
    <t>Exploration Ground Systems (EGS)</t>
  </si>
  <si>
    <t>Inspector General (IG) Program</t>
  </si>
  <si>
    <t>Institutional CoF</t>
  </si>
  <si>
    <t>Institutions and Management</t>
  </si>
  <si>
    <t>Integrated Aviation Systems Program</t>
  </si>
  <si>
    <t>Integrated Systems Research Program (ISRP)</t>
  </si>
  <si>
    <t>National Historic Preservation</t>
  </si>
  <si>
    <t>Prizes &amp; Challenges</t>
  </si>
  <si>
    <t>RMB-CASP Institution</t>
  </si>
  <si>
    <t>RMB-EDUC Programmatic</t>
  </si>
  <si>
    <t>RMB-ESMD Institution</t>
  </si>
  <si>
    <t>RMB-OIG Institutions</t>
  </si>
  <si>
    <t>RMB-Reim ST Programmatic</t>
  </si>
  <si>
    <t>RMB-SCMD Institution</t>
  </si>
  <si>
    <t>Science CoF</t>
  </si>
  <si>
    <t>Space Operations CoF</t>
  </si>
  <si>
    <t>Transformative Aeronautics Concepts Program</t>
  </si>
  <si>
    <t>Purchase Card</t>
  </si>
  <si>
    <t>Vendor Payments</t>
  </si>
  <si>
    <t>Travel and Purchase Cards</t>
  </si>
  <si>
    <t>Diplomatic and Inspector General Programs</t>
  </si>
  <si>
    <t>Diplomatic and Consular Programs, Terrorism Related</t>
  </si>
  <si>
    <t>Passport Generation and Related Programs</t>
  </si>
  <si>
    <t>Diplomatic and Consular Programs, Other Operations Programs</t>
  </si>
  <si>
    <t>International Security Programs</t>
  </si>
  <si>
    <t>Population Refugees and Migrations Programs</t>
  </si>
  <si>
    <t>International Cooperative Administrative Support Services</t>
  </si>
  <si>
    <t>Working Capital Fund Programs</t>
  </si>
  <si>
    <t>Educational Programs</t>
  </si>
  <si>
    <t>Embassy Operations Programs</t>
  </si>
  <si>
    <t>Peace-Keeping Operations Programs</t>
  </si>
  <si>
    <t>Security Training and Related Programs</t>
  </si>
  <si>
    <t>Fiscal Service - Salaries and Expenses, Fiscal Service (0520)</t>
  </si>
  <si>
    <t>Fiscal Service - Reimbursements to Federal Reserve Banks (0562)</t>
  </si>
  <si>
    <t>Fiscal Service - Financial Agent Services (1802)</t>
  </si>
  <si>
    <t>Fiscal Service - Federal Reserve Bank Reimbursement Fund (1884)</t>
  </si>
  <si>
    <t>Fiscal Service - Debt Collection (5445)</t>
  </si>
  <si>
    <t>Fiscal Service - Interest on the Public Debt (Indefinite) (0550)</t>
  </si>
  <si>
    <t>Fiscal Service - Corporation for Public Broadcasting (0151)</t>
  </si>
  <si>
    <t>Fiscal Service - Payment to Legal Services Corp (0501)</t>
  </si>
  <si>
    <t>Fiscal Service - Fed. Pay. Resident Tuition Sup (1736)</t>
  </si>
  <si>
    <t>Fiscal Service - Judgments, Court of Claims (1740)</t>
  </si>
  <si>
    <t>Fiscal Service - Judgments, US Courts (1741)</t>
  </si>
  <si>
    <t>Fiscal Service - Claims for Contract Disputes (1743)</t>
  </si>
  <si>
    <t>Fiscal Service - Fed. Pay- Emerg. Pl &amp; Sec (1771)</t>
  </si>
  <si>
    <t>Fiscal Service - Fed. Pay-DC Water &amp; Sewer (1796)</t>
  </si>
  <si>
    <t>Fiscal Service - Refund Money Erroneously Rec'd (1807)</t>
  </si>
  <si>
    <t>Fiscal Service - Fed. Pay-School Improvement (1817)</t>
  </si>
  <si>
    <t>Fiscal Service - Paymt to Resolution Fd Corp (1851)</t>
  </si>
  <si>
    <t>Fiscal Service - Interest on Uninvested Fds (1860)</t>
  </si>
  <si>
    <t>Fiscal Service - Restitution of Foregone Interest, Financial Manage (1875)</t>
  </si>
  <si>
    <t>Fiscal Service - Amer. Indian &amp; Alaskan Native (2900)</t>
  </si>
  <si>
    <t>Fiscal Service - Check Forgery Insurance Fund (4109)</t>
  </si>
  <si>
    <t>Fiscal Service - D.C. Water &amp; Sewage (4446)</t>
  </si>
  <si>
    <t>Fiscal Service - Travel Promotion Fund, Corp for Travel Promotion (5585)</t>
  </si>
  <si>
    <t>Fiscal Service - Cheyenne River Sioux TWHRTF (8209)</t>
  </si>
  <si>
    <t>Internal Revenue Service - Pay.-Child Credit exceeds Liab (0922)</t>
  </si>
  <si>
    <t>Internal Revenue Service - Pymt. Where American Opport. Credit, Recovery Act (0932)</t>
  </si>
  <si>
    <t>Internal Revenue Service - Refundable Premium Assistance Tax Credit (0949)</t>
  </si>
  <si>
    <t>Internal Revenue Service - Informant Reimbursement (5433)</t>
  </si>
  <si>
    <t>Internal Revenue Service - Taxpayer Services (0912)</t>
  </si>
  <si>
    <t>Internal Revenue Service - Tax Law Enforcement (0913)</t>
  </si>
  <si>
    <t>Internal Revenue Service - Operations Support (0919)</t>
  </si>
  <si>
    <t>Internal Revenue Service - Business Systems Modernization (0921)</t>
  </si>
  <si>
    <t>Community Development Financial Institutions Fund - CDFI Program (1881)</t>
  </si>
  <si>
    <t>Community Development Financial Institutions Fund - CDFI BGP Financing Fund (4366)</t>
  </si>
  <si>
    <t>Community Development Financial Institutions Fund - Capital Magnet Fund (8524)</t>
  </si>
  <si>
    <t>Office of D.C. Pensions - District of Columbia Federal Pension Fund (5511)</t>
  </si>
  <si>
    <t>Office of D.C. Pensions - DC Judicial Retirement and Survivor's Annuity Fund (8212)</t>
  </si>
  <si>
    <t>Departmental Offices - Salaries and Expenses, DO (0101)</t>
  </si>
  <si>
    <t>Departmental Offices - Grants for Specified Energy Property in Lieu of TC (0140)</t>
  </si>
  <si>
    <t>Departmental Offices - State Small Business Credit Initiative (0142)</t>
  </si>
  <si>
    <t>Departmental Offices - TFI (1804)</t>
  </si>
  <si>
    <t>Office of International Assistance - Global Environment Facility, Funds Appropriated to (0066)</t>
  </si>
  <si>
    <t>Office of International Assistance - Contribution to the Asian Development Fund, Funds (0067)</t>
  </si>
  <si>
    <t>Office of International Assistance - Contribution to Inter-Amer Development (0072)</t>
  </si>
  <si>
    <t>Office of International Assistance - Contrib Int'l Develop Assoc (0073)</t>
  </si>
  <si>
    <t>Office of International Assistance - Contrib to Int'l Bk-Reconstrct (0077)</t>
  </si>
  <si>
    <t>Office of International Assistance - Contrib to African Develop Fd (0079)</t>
  </si>
  <si>
    <t>Office of International Assistance - Contrib to African Develop Bk (0082)</t>
  </si>
  <si>
    <t>Office of International Assistance - Int'l Fund for Agric. Develop. (1039)</t>
  </si>
  <si>
    <t>Office of International Assistance - Global Food Security Fund (1475)</t>
  </si>
  <si>
    <t>Office of Financial Stability - Salaries and Expenses (0128)</t>
  </si>
  <si>
    <t>Office of Financial Stability - Home Affordable Modification Program (0136)</t>
  </si>
  <si>
    <t>Office of the Inspector General - Salaries and Expenses, OIG (0106)</t>
  </si>
  <si>
    <t>Special Inspector General for Troubled Asset Relief Program - Office of Special Inspector General TARP (0133)</t>
  </si>
  <si>
    <t>Departmental Offices - IA Technical Assistance Prog. (1045)</t>
  </si>
  <si>
    <t>Departmental Offices - Treasury Forfeiture Fund (5697)</t>
  </si>
  <si>
    <t>Treasury Inspector General for Tax Administration - Treasury IG for Tax Admin. (0119)</t>
  </si>
  <si>
    <t>Bureau of Engraving and Printing - Bureau of Engraving and Printing Fund (4502)</t>
  </si>
  <si>
    <t>Treasury Franchise Fund - Treasury Franchise Fund (4560)</t>
  </si>
  <si>
    <t>Financial Crimes Enforcement Network - Salaries and Expenses, FinCEN (0173)</t>
  </si>
  <si>
    <t>Office of Financial Research - Financial Research Fund (5590)</t>
  </si>
  <si>
    <t>The Mint - United States Mint Public Enterprise Fund (4159)</t>
  </si>
  <si>
    <t>Office of the Comptroller of the Currency - Assessment Funds, OCC (8413)</t>
  </si>
  <si>
    <t>Alcohol Tobacco and Trade Bureau - Salaries and Expenses, TTB (1008)</t>
  </si>
  <si>
    <t>Alcohol Tobacco and Trade Bureau - Internal Revenue, Collections for Puerto Rico (5737)</t>
  </si>
  <si>
    <t>A01 Counterterrorism</t>
  </si>
  <si>
    <t>A02 Combating Weapons of Mass Destruction (WMD)</t>
  </si>
  <si>
    <t>A03 Stabilization Operations and Security Sector Reform</t>
  </si>
  <si>
    <t>A04 Counternarcotics</t>
  </si>
  <si>
    <t>A05 Transnational Crime</t>
  </si>
  <si>
    <t>A06 Conflict Mitigation and Reconciliation</t>
  </si>
  <si>
    <t>A07 Rule of Law and Human Rights</t>
  </si>
  <si>
    <t>A08 Good Governance</t>
  </si>
  <si>
    <t>A09 Political Competition and Consensus-Building</t>
  </si>
  <si>
    <t>A10 Civil Society</t>
  </si>
  <si>
    <t>A11 Health</t>
  </si>
  <si>
    <t>A12 Education</t>
  </si>
  <si>
    <t>A13 Social and Economic Services and Protection for Vulnerable Populations</t>
  </si>
  <si>
    <t>A14 Macroeconomic Foundation for Growth</t>
  </si>
  <si>
    <t>A15 Trade and Investment</t>
  </si>
  <si>
    <t>A16 Financial Sector</t>
  </si>
  <si>
    <t>A17 Infrastructure</t>
  </si>
  <si>
    <t>A18 Agriculture</t>
  </si>
  <si>
    <t>A19 Private Sector Competitiveness</t>
  </si>
  <si>
    <t>A20 Economic Opportunity</t>
  </si>
  <si>
    <t>A21 Environment</t>
  </si>
  <si>
    <t>A22 Protection, Assistance and Solutions</t>
  </si>
  <si>
    <t>A23 Disaster Readiness</t>
  </si>
  <si>
    <t>A24 Migration Management</t>
  </si>
  <si>
    <t>A25 Crosscutting Management and Staffing</t>
  </si>
  <si>
    <t>A26 Program Design and Learning</t>
  </si>
  <si>
    <t>A27 Administration and Oversight</t>
  </si>
  <si>
    <t>DR.1 Rule of Law (ROL)</t>
  </si>
  <si>
    <t>DR.2 Good Governance</t>
  </si>
  <si>
    <t>DR.4 Civil Society</t>
  </si>
  <si>
    <t>DR.5 Independent Media and Free Flow of Information</t>
  </si>
  <si>
    <t>DR.6 Human Rights</t>
  </si>
  <si>
    <t>EG.1 Macroeconomic Foundation for Growth</t>
  </si>
  <si>
    <t>EG.2 Trade and Investment</t>
  </si>
  <si>
    <t>EG.4 Financial Sector</t>
  </si>
  <si>
    <t>EG.5 Private Sector Productivity</t>
  </si>
  <si>
    <t>EG.7 Modern Energy Services</t>
  </si>
  <si>
    <t>EG.8 Information and Communications Technology Services</t>
  </si>
  <si>
    <t>EG.9 Transport Services</t>
  </si>
  <si>
    <t>EG.10 Environment</t>
  </si>
  <si>
    <t>EG.11 Climate Change – Adaptation</t>
  </si>
  <si>
    <t>EG.12 Climate Change – Clean Energy</t>
  </si>
  <si>
    <t>EG.13 Climate Change – Sustainable Landscapes</t>
  </si>
  <si>
    <t>ES.2 Higher Education</t>
  </si>
  <si>
    <t>ES.3 Social Policies, Regulations, and Systems</t>
  </si>
  <si>
    <t>ES.4 Social Services</t>
  </si>
  <si>
    <t>ES.5 Social Assistance</t>
  </si>
  <si>
    <t>HA.2 Disaster Readiness</t>
  </si>
  <si>
    <t>HA.3 Migration Management</t>
  </si>
  <si>
    <t>HL.2 Tuberculosis</t>
  </si>
  <si>
    <t>HL.3 Malaria</t>
  </si>
  <si>
    <t>HL.4 Pandemic Influenza and Other Emerging Threats (PIOET)</t>
  </si>
  <si>
    <t>HL.6 Maternal and Child Health</t>
  </si>
  <si>
    <t>HL.7 Family Planning and Reproductive Health</t>
  </si>
  <si>
    <t>HL.8 Water Supply and Sanitation</t>
  </si>
  <si>
    <t>HL.9 Nutrition</t>
  </si>
  <si>
    <t>PO.1 Program Design and Learning</t>
  </si>
  <si>
    <t>PO.2 Administration and Oversight</t>
  </si>
  <si>
    <t>PO.3 Evaluation</t>
  </si>
  <si>
    <t>PS.1 Counterterrorism</t>
  </si>
  <si>
    <t>PS.2 Combating Weapons of Mass Destruction (WMD)</t>
  </si>
  <si>
    <t>PS.3 Counternarcotics</t>
  </si>
  <si>
    <t>PS.4 Transnational Threats and Crime</t>
  </si>
  <si>
    <t>PS.5 Trafficking in Persons</t>
  </si>
  <si>
    <t>PS.6 Conflict Mitigation and Stabilization</t>
  </si>
  <si>
    <t xml:space="preserve">PS.7 Conventional Weapons Security and Explosive Remnants of War (ERW) </t>
  </si>
  <si>
    <t>PS.8 Strengthening Military Partnerships and Capabilities</t>
  </si>
  <si>
    <t>PS.9 Citizen Security and Law Enforcement</t>
  </si>
  <si>
    <t>Agriculture Marketing Service (AMS) Commodity Purchase Programs</t>
  </si>
  <si>
    <t>AMS Salaries and Expenses</t>
  </si>
  <si>
    <t>AMS Grants Program</t>
  </si>
  <si>
    <t>Animal and Plant Health Inspection Service (APHIS) Salaries and Expenses*</t>
  </si>
  <si>
    <t>APHIS Indemnity Program*</t>
  </si>
  <si>
    <t>APHIS Buildings and Facilities*</t>
  </si>
  <si>
    <t>APHIS Trust Funds*</t>
  </si>
  <si>
    <t>APHIS Cooperative Agreements*</t>
  </si>
  <si>
    <t>Commodity Credit Corporation (CCC) Administrative Contracts</t>
  </si>
  <si>
    <t>CCC Emergency Assistance for Livestock, Honeybees, and Farm Raised Fish</t>
  </si>
  <si>
    <t>CCC Marketing Programs</t>
  </si>
  <si>
    <t>CCC Tobacco Transition Payment Program</t>
  </si>
  <si>
    <t>CCC Tree Assistance Program</t>
  </si>
  <si>
    <t>Farm and Foreign Agricultural Service (FFAS) Salaries and Expenses</t>
  </si>
  <si>
    <t>Farm Service Agency (FSA) Agricultural Credit Insurance Fund-Program Act</t>
  </si>
  <si>
    <t>FSA Agriculture Risk Coverage and Price Loss Coverage**</t>
  </si>
  <si>
    <t>Food and Nutrition Services (FNS) Food Distribution Program on Indian Reserves</t>
  </si>
  <si>
    <t>Food Safety and Inspection Service (FSIS) Salaries and Expenses</t>
  </si>
  <si>
    <t>FSIS Cooperative State Food and Safety Inspections</t>
  </si>
  <si>
    <t>Forest Service (FS) Forest and Rangeland Research</t>
  </si>
  <si>
    <t>FS Permanent Appropriations</t>
  </si>
  <si>
    <t>FS State and Private Forestry</t>
  </si>
  <si>
    <t>FS Stewardship Contracting Product Sales</t>
  </si>
  <si>
    <t>FS Working Capital Fund</t>
  </si>
  <si>
    <t>Natural Resources Conservation Service (NRCS) Watershed Programs</t>
  </si>
  <si>
    <t>National Institute of Food and Agriculture (NIFA) Extension Activities</t>
  </si>
  <si>
    <t>NIFA Integrated Activities</t>
  </si>
  <si>
    <t>NIFA Research and Education Activities</t>
  </si>
  <si>
    <t>Office of the Inspector General (OIG) Salaries and Expenses</t>
  </si>
  <si>
    <t>Rural Business Service (RBS) Grant Programs</t>
  </si>
  <si>
    <t>RBS Guaranteed Loan Programs</t>
  </si>
  <si>
    <t>Rural Housing Service (RHS) Community Program Grants</t>
  </si>
  <si>
    <t>RHS Direct Community Facility Loans</t>
  </si>
  <si>
    <t>RHS Direct Single-Family Housing</t>
  </si>
  <si>
    <t>RHS Guaranteed Single Family Housing Loans</t>
  </si>
  <si>
    <t>RHS Multi-Family Housing Preservation and Revitalization Demo Program: 514/516 Loans/Grants &amp; 515 Loans</t>
  </si>
  <si>
    <t xml:space="preserve">Rural Utilities Service (RUS) Congressional Earmarked Funds </t>
  </si>
  <si>
    <t>RUS Grants- Other- Electric- Telecom- WEP</t>
  </si>
  <si>
    <t>RUS Revolving Loan Fund Program</t>
  </si>
  <si>
    <t>RUS Water and Waste Guaranteed Loans</t>
  </si>
  <si>
    <t>Activities with other Federal Agencies</t>
  </si>
  <si>
    <t>Alcohol &amp; Drug Treatment Rehabilitation</t>
  </si>
  <si>
    <t>Canteen Service</t>
  </si>
  <si>
    <t>Caregiver Stipend</t>
  </si>
  <si>
    <t>Clothing Allowance</t>
  </si>
  <si>
    <t>Compensated Work Therapy/Incentive Therapy</t>
  </si>
  <si>
    <t>Department of Defense (DoD)/VA Joint Incentive fund</t>
  </si>
  <si>
    <t>Equipment</t>
  </si>
  <si>
    <t>Facility Maintenance and Operations</t>
  </si>
  <si>
    <t>Foreign Medical Program</t>
  </si>
  <si>
    <t>General Post Fund</t>
  </si>
  <si>
    <t>Grants for Construction of State Extended Care Facilities</t>
  </si>
  <si>
    <t xml:space="preserve">Grants Highly Rural Transportation </t>
  </si>
  <si>
    <t>Grants - Homeless Per Diem</t>
  </si>
  <si>
    <t>Homeless Care</t>
  </si>
  <si>
    <t>Indian Health Services (HIS) / Tribal Health Program (THP) Reimbursement Agreement</t>
  </si>
  <si>
    <t>Information Technology Services</t>
  </si>
  <si>
    <t>In-house Provider Services</t>
  </si>
  <si>
    <t>Insurance Claims and Interest Expense</t>
  </si>
  <si>
    <t>Land and Structures</t>
  </si>
  <si>
    <t>Medical and Prosthetic Research</t>
  </si>
  <si>
    <t>Non-Medical Contracts and Agreements</t>
  </si>
  <si>
    <t>Off-Station Provider Services</t>
  </si>
  <si>
    <t>Other Contracts, Services, Agreements, and Miscellaneous</t>
  </si>
  <si>
    <t>Pharmacy-Consolidated Mail Outpatient Pharmacies</t>
  </si>
  <si>
    <t>Pharmacy - Medical Facilities</t>
  </si>
  <si>
    <t>Printing and Reproduction</t>
  </si>
  <si>
    <t>Professional Services Contracts</t>
  </si>
  <si>
    <t>Shared Services</t>
  </si>
  <si>
    <t>Special Adaptive Equipment and Maintenance</t>
  </si>
  <si>
    <t>Spina Bifida Health Care</t>
  </si>
  <si>
    <t>Support Services for Veteran Families</t>
  </si>
  <si>
    <t>Transportation of Things</t>
  </si>
  <si>
    <t>Automobile Grants</t>
  </si>
  <si>
    <t>Burial</t>
  </si>
  <si>
    <t>Education – Reporting Fees</t>
  </si>
  <si>
    <t>Education – State Approving Agencies</t>
  </si>
  <si>
    <t>Equal Access to Justice Act</t>
  </si>
  <si>
    <t>General Operating Expenses</t>
  </si>
  <si>
    <t>Loan Guaranty - Direct Loans</t>
  </si>
  <si>
    <t>Loan Guaranty - Loan Administration</t>
  </si>
  <si>
    <t>Loan Guaranty - Loan Production</t>
  </si>
  <si>
    <t>Loan Guaranty - Loan Sales</t>
  </si>
  <si>
    <t>Loan Guaranty - Property Management</t>
  </si>
  <si>
    <t>Montgomery GI Bill (Chapter 30)</t>
  </si>
  <si>
    <t>National Service Life Insurance</t>
  </si>
  <si>
    <t>Restored Entitlement Program for Survivors</t>
  </si>
  <si>
    <t>Service Disabled Veterans Insurance</t>
  </si>
  <si>
    <t>Servicemen’s Group Life Insurance</t>
  </si>
  <si>
    <t>Specially Adaptive Housing</t>
  </si>
  <si>
    <t>Survivor and Dependents Education Assistance (Chapter 35)</t>
  </si>
  <si>
    <t>United States Government Life Insurance</t>
  </si>
  <si>
    <t>Veterans Insurance and Indemnities</t>
  </si>
  <si>
    <t>Veterans Reopened Insurance</t>
  </si>
  <si>
    <t>Veterans Special Life Insurance</t>
  </si>
  <si>
    <r>
      <t>Vocational Rehabilitation and Employment</t>
    </r>
    <r>
      <rPr>
        <b/>
        <sz val="10"/>
        <color rgb="FF000000"/>
        <rFont val="Times New Roman"/>
        <family val="1"/>
      </rPr>
      <t xml:space="preserve"> </t>
    </r>
    <r>
      <rPr>
        <sz val="10"/>
        <color rgb="FF000000"/>
        <rFont val="Times New Roman"/>
        <family val="1"/>
      </rPr>
      <t>(VR&amp;E) Beneficiary Payment</t>
    </r>
  </si>
  <si>
    <t>VR&amp;E Contract Counseling</t>
  </si>
  <si>
    <t>Disaster Relief Act – Hurricane Sandy (HS)</t>
  </si>
  <si>
    <t>Franchise Fund</t>
  </si>
  <si>
    <t>General Administration</t>
  </si>
  <si>
    <t>Human Resources Administration</t>
  </si>
  <si>
    <t xml:space="preserve">Office of Acquisition, Logistics and Construction (OALC) </t>
  </si>
  <si>
    <t xml:space="preserve">Office of Information &amp; Technology </t>
  </si>
  <si>
    <t>Payments to Federal Employees (PFE) – Payroll</t>
  </si>
  <si>
    <t>Supply Fund</t>
  </si>
  <si>
    <t>Dependency and Indemnity Compensation</t>
  </si>
  <si>
    <t>DOL - OIG was not responsive to any communication regarding the Program Inventory and the Risk Assessment.</t>
  </si>
  <si>
    <t xml:space="preserve">Treasury - IRS 0922, 0932, and 0949 were assessed at Medium Risk.  In accordance with the Fiscal Year (FY) 2018 Treasury Implementation Guide for OMB Circular A-123 Appendix C: Requirements for Payment Integrity Improvement, a medium risk assessment does not equal "susceptible to significant improper payments".  As required by Treasury guidance, IRS submitted an internal control improvement plan for the program.  </t>
  </si>
  <si>
    <t>Footnotes for Risk Assessment Table</t>
  </si>
  <si>
    <t>FY2019</t>
  </si>
  <si>
    <t>FSA Agriculture Risk Coverage and Price Loss Coverage</t>
  </si>
  <si>
    <r>
      <t xml:space="preserve">EPA - </t>
    </r>
    <r>
      <rPr>
        <sz val="11"/>
        <color theme="1"/>
        <rFont val="Calibri"/>
        <family val="2"/>
        <scheme val="minor"/>
      </rPr>
      <t xml:space="preserve">For the statistical sampling of grant payments in FY 2018, the Agency initiated a one-time expansion of the sampling timeframe from 12 months to 18 months. Approved by OMB, this step prevented a six month sampling gap during the Agency's transition to a new sampling timeframe that captures more current data. Starting in FY 2019, the sampling timeframe for grant payments will consist of the 12 months of the prior federal fiscal year. </t>
    </r>
  </si>
  <si>
    <t>Improper Payment Monetary Loss Root Cause Category Matrix for programs reporting greater than $100M in Monetary Loss</t>
  </si>
  <si>
    <t xml:space="preserve"> ($ in millions)</t>
  </si>
  <si>
    <t>Other Reason (1)</t>
  </si>
  <si>
    <t>Other Reason (2)</t>
  </si>
  <si>
    <t>Other Reason (3)</t>
  </si>
  <si>
    <t>Footnotes for Monetary Loss Root Cause Table</t>
  </si>
  <si>
    <t>7/31/2018</t>
  </si>
  <si>
    <t>9/30/2017</t>
  </si>
  <si>
    <t>7/1/2015
7/1/2017</t>
  </si>
  <si>
    <t>6/30/2016
6/30/2018</t>
  </si>
  <si>
    <t>1/1/2015</t>
  </si>
  <si>
    <t>1/31/2016</t>
  </si>
  <si>
    <t>HHS - Please note that HHS did not follow the FY2018 data call instructions and submit their data timely.  As a result, OMB published the data submission received and there may be inconsistencies in the data.</t>
  </si>
  <si>
    <t>Purchased Long Term Services and Support Program (PLTSS)</t>
  </si>
  <si>
    <t>Federal Direct Student Loans</t>
  </si>
  <si>
    <t>Federal Pell Grant Program</t>
  </si>
  <si>
    <t>Federal Family Education Loans</t>
  </si>
  <si>
    <t>Federal Perkins Loan Program - Federal Capital Contributions</t>
  </si>
  <si>
    <t>Federal Supplemental Educational Opportunity Grants</t>
  </si>
  <si>
    <t>Federal Work-Study Program</t>
  </si>
  <si>
    <t>Teacher Education Assistance for College and Higher Education Grants (TEACH)</t>
  </si>
  <si>
    <t>Supplemental Education Grants</t>
  </si>
  <si>
    <t>Academic Competitiveness Grant</t>
  </si>
  <si>
    <t>TRIO Student Support Services</t>
  </si>
  <si>
    <t>TRIO Upward Bound</t>
  </si>
  <si>
    <t>Debt Management Collection System (DMCS) - Federal Pell Grant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</si>
</sst>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8" formatCode="&quot;$&quot;#,##0.00_);[Red]\(&quot;$&quot;#,##0.00\)"/>
    <numFmt numFmtId="44" formatCode="_(&quot;$&quot;* #,##0.00_);_(&quot;$&quot;* \(#,##0.00\);_(&quot;$&quot;* &quot;-&quot;??_);_(@_)"/>
    <numFmt numFmtId="43" formatCode="_(* #,##0.00_);_(* \(#,##0.00\);_(* &quot;-&quot;??_);_(@_)"/>
    <numFmt numFmtId="164" formatCode="&quot;$&quot;#,##0.0"/>
    <numFmt numFmtId="165" formatCode="_(&quot;$&quot;* #,##0.0_);_(&quot;$&quot;* \(#,##0.0\);_(&quot;$&quot;* &quot;-&quot;??_);_(@_)"/>
    <numFmt numFmtId="166" formatCode="0.0%"/>
    <numFmt numFmtId="167" formatCode="_(&quot;$&quot;* #,##0.0000_);_(&quot;$&quot;* \(#,##0.0000\);_(&quot;$&quot;* &quot;-&quot;??_);_(@_)"/>
    <numFmt numFmtId="168" formatCode="\$#,##0.0;\$#,##0.0"/>
    <numFmt numFmtId="169" formatCode="\$###0.0;\$###0.0"/>
    <numFmt numFmtId="170" formatCode="_(&quot;$&quot;* #,##0.000_);_(&quot;$&quot;* \(#,##0.000\);_(&quot;$&quot;* &quot;-&quot;??_);_(@_)"/>
    <numFmt numFmtId="171" formatCode="#,##0.000"/>
    <numFmt numFmtId="172" formatCode="_(&quot;$&quot;* #,##0.0000000_);_(&quot;$&quot;* \(#,##0.0000000\);_(&quot;$&quot;* &quot;-&quot;??_);_(@_)"/>
    <numFmt numFmtId="173" formatCode="_(&quot;$&quot;* #,##0.00000_);_(&quot;$&quot;* \(#,##0.00000\);_(&quot;$&quot;* &quot;-&quot;??_);_(@_)"/>
    <numFmt numFmtId="174" formatCode="0.000%"/>
  </numFmts>
  <fonts count="53"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0"/>
      <name val="MS Sans Serif"/>
      <family val="2"/>
    </font>
    <font>
      <b/>
      <sz val="9"/>
      <name val="Arial"/>
      <family val="2"/>
    </font>
    <font>
      <b/>
      <sz val="9"/>
      <color rgb="FF000000"/>
      <name val="Arial"/>
      <family val="2"/>
    </font>
    <font>
      <sz val="10"/>
      <color rgb="FF000000"/>
      <name val="Times New Roman"/>
      <family val="1"/>
    </font>
    <font>
      <sz val="10"/>
      <name val="MS Sans Serif"/>
    </font>
    <font>
      <sz val="10"/>
      <color theme="1"/>
      <name val="Arial"/>
      <family val="2"/>
    </font>
    <font>
      <sz val="10"/>
      <color rgb="FF000000"/>
      <name val="Arial"/>
      <family val="2"/>
    </font>
    <font>
      <sz val="11"/>
      <name val="Calibri"/>
      <family val="2"/>
      <scheme val="minor"/>
    </font>
    <font>
      <i/>
      <sz val="11"/>
      <color theme="1"/>
      <name val="Calibri"/>
      <family val="2"/>
      <scheme val="minor"/>
    </font>
    <font>
      <b/>
      <sz val="12"/>
      <color rgb="FF000000"/>
      <name val="Times New Roman"/>
      <family val="1"/>
    </font>
    <font>
      <sz val="12"/>
      <color rgb="FF000000"/>
      <name val="Times New Roman"/>
      <family val="1"/>
    </font>
    <font>
      <sz val="12"/>
      <color theme="1"/>
      <name val="Times New Roman"/>
      <family val="1"/>
    </font>
    <font>
      <sz val="12"/>
      <name val="Times New Roman"/>
      <family val="1"/>
    </font>
    <font>
      <sz val="12"/>
      <name val="Calibri"/>
      <family val="2"/>
      <scheme val="minor"/>
    </font>
    <font>
      <b/>
      <sz val="12"/>
      <color theme="1"/>
      <name val="Times New Roman"/>
      <family val="1"/>
    </font>
    <font>
      <b/>
      <sz val="12"/>
      <name val="Times New Roman"/>
      <family val="1"/>
    </font>
    <font>
      <b/>
      <u/>
      <sz val="11"/>
      <color theme="1"/>
      <name val="Calibri"/>
      <family val="2"/>
      <scheme val="minor"/>
    </font>
    <font>
      <sz val="11"/>
      <color rgb="FF000000"/>
      <name val="Calibri"/>
      <family val="2"/>
      <scheme val="minor"/>
    </font>
    <font>
      <sz val="11"/>
      <name val="Times New Roman"/>
      <family val="1"/>
    </font>
    <font>
      <sz val="10"/>
      <color theme="1" tint="4.9989318521683403E-2"/>
      <name val="Times New Roman"/>
      <family val="1"/>
    </font>
    <font>
      <b/>
      <sz val="11"/>
      <name val="Calibri"/>
      <family val="2"/>
      <scheme val="minor"/>
    </font>
    <font>
      <sz val="10"/>
      <name val="Times New Roman"/>
      <family val="1"/>
    </font>
    <font>
      <b/>
      <sz val="10"/>
      <name val="Times New Roman"/>
      <family val="1"/>
    </font>
    <font>
      <sz val="10"/>
      <name val="Arial"/>
      <family val="2"/>
    </font>
    <font>
      <i/>
      <sz val="8"/>
      <name val="Times New Roman"/>
      <family val="1"/>
    </font>
    <font>
      <sz val="10"/>
      <color theme="1"/>
      <name val="Times New Roman"/>
      <family val="1"/>
    </font>
    <font>
      <sz val="11"/>
      <color rgb="FFFF0000"/>
      <name val="Calibri"/>
      <family val="2"/>
      <scheme val="minor"/>
    </font>
    <font>
      <sz val="11"/>
      <color rgb="FFFF0000"/>
      <name val="Times New Roman"/>
      <family val="1"/>
    </font>
    <font>
      <sz val="10"/>
      <color rgb="FFFF0000"/>
      <name val="Times New Roman"/>
      <family val="1"/>
    </font>
    <font>
      <sz val="8"/>
      <color rgb="FFFF0000"/>
      <name val="Times New Roman"/>
      <family val="1"/>
    </font>
    <font>
      <sz val="11"/>
      <color theme="1"/>
      <name val="Times New Roman"/>
      <family val="1"/>
    </font>
    <font>
      <b/>
      <sz val="11"/>
      <name val="Times New Roman"/>
      <family val="1"/>
    </font>
    <font>
      <sz val="11"/>
      <color rgb="FF000000"/>
      <name val="Times New Roman"/>
      <family val="1"/>
    </font>
    <font>
      <sz val="9"/>
      <color theme="1"/>
      <name val="Times New Roman"/>
      <family val="1"/>
    </font>
    <font>
      <sz val="9"/>
      <name val="Times New Roman"/>
      <family val="1"/>
    </font>
    <font>
      <b/>
      <sz val="11"/>
      <color theme="1"/>
      <name val="Times New Roman"/>
      <family val="1"/>
    </font>
    <font>
      <i/>
      <sz val="12"/>
      <color rgb="FF000000"/>
      <name val="Times New Roman"/>
      <family val="1"/>
    </font>
    <font>
      <sz val="8"/>
      <name val="Times New Roman"/>
      <family val="1"/>
    </font>
    <font>
      <b/>
      <sz val="8"/>
      <name val="Times New Roman"/>
      <family val="1"/>
    </font>
    <font>
      <b/>
      <u/>
      <sz val="11"/>
      <color theme="1"/>
      <name val="Times New Roman"/>
      <family val="1"/>
    </font>
    <font>
      <b/>
      <sz val="11"/>
      <color theme="0"/>
      <name val="Times New Roman"/>
      <family val="1"/>
    </font>
    <font>
      <b/>
      <sz val="12"/>
      <color theme="1"/>
      <name val="Calibri"/>
      <family val="2"/>
      <scheme val="minor"/>
    </font>
    <font>
      <vertAlign val="superscript"/>
      <sz val="11"/>
      <name val="Times New Roman"/>
      <family val="1"/>
    </font>
    <font>
      <sz val="12"/>
      <color theme="1"/>
      <name val="Calibri"/>
      <family val="2"/>
      <scheme val="minor"/>
    </font>
    <font>
      <sz val="8"/>
      <color rgb="FF000000"/>
      <name val="Times New Roman"/>
      <family val="1"/>
    </font>
    <font>
      <b/>
      <sz val="10"/>
      <color rgb="FF000000"/>
      <name val="Times New Roman"/>
      <family val="1"/>
    </font>
    <font>
      <sz val="9"/>
      <name val="Arial"/>
    </font>
    <font>
      <sz val="10"/>
      <color rgb="FF000000"/>
      <name val="Times New Roman"/>
    </font>
    <font>
      <sz val="10"/>
      <color rgb="FF000000"/>
      <name val="Arial"/>
    </font>
  </fonts>
  <fills count="1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1"/>
        <bgColor indexed="64"/>
      </patternFill>
    </fill>
    <fill>
      <patternFill patternType="solid">
        <fgColor theme="0" tint="-4.9989318521683403E-2"/>
        <bgColor indexed="64"/>
      </patternFill>
    </fill>
    <fill>
      <patternFill patternType="solid">
        <fgColor theme="0"/>
        <bgColor rgb="FFF2F2F2"/>
      </patternFill>
    </fill>
    <fill>
      <patternFill patternType="solid">
        <fgColor rgb="FFFFFFFF"/>
        <bgColor rgb="FFFFFFFF"/>
      </patternFill>
    </fill>
    <fill>
      <patternFill patternType="solid">
        <fgColor rgb="FFFFFFFF"/>
        <bgColor rgb="FF000000"/>
      </patternFill>
    </fill>
    <fill>
      <patternFill patternType="solid">
        <fgColor theme="0" tint="-0.14999847407452621"/>
        <bgColor rgb="FF000000"/>
      </patternFill>
    </fill>
    <fill>
      <patternFill patternType="solid">
        <fgColor theme="0"/>
        <bgColor rgb="FFFFFFFF"/>
      </patternFill>
    </fill>
  </fills>
  <borders count="30">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style="double">
        <color indexed="64"/>
      </bottom>
      <diagonal/>
    </border>
    <border>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32">
    <xf numFmtId="0" fontId="0" fillId="0" borderId="0"/>
    <xf numFmtId="9" fontId="1" fillId="0" borderId="0" applyFont="0" applyFill="0" applyBorder="0" applyAlignment="0" applyProtection="0"/>
    <xf numFmtId="0" fontId="3" fillId="0" borderId="0"/>
    <xf numFmtId="0" fontId="4" fillId="0" borderId="0"/>
    <xf numFmtId="44" fontId="7" fillId="0" borderId="0" applyFont="0" applyFill="0" applyBorder="0" applyAlignment="0" applyProtection="0"/>
    <xf numFmtId="43" fontId="3" fillId="0" borderId="0" applyFont="0" applyFill="0" applyBorder="0" applyAlignment="0" applyProtection="0"/>
    <xf numFmtId="0" fontId="8" fillId="0" borderId="0"/>
    <xf numFmtId="9" fontId="8" fillId="0" borderId="0" applyFont="0" applyFill="0" applyBorder="0" applyAlignment="0" applyProtection="0"/>
    <xf numFmtId="44" fontId="8" fillId="0" borderId="0" applyFont="0" applyFill="0" applyBorder="0" applyAlignment="0" applyProtection="0"/>
    <xf numFmtId="0" fontId="4" fillId="0" borderId="0"/>
    <xf numFmtId="0" fontId="9" fillId="0" borderId="0"/>
    <xf numFmtId="0" fontId="1" fillId="0" borderId="0"/>
    <xf numFmtId="9" fontId="7" fillId="0" borderId="0" applyFont="0" applyFill="0" applyBorder="0" applyAlignment="0" applyProtection="0"/>
    <xf numFmtId="0" fontId="7" fillId="0" borderId="0"/>
    <xf numFmtId="0" fontId="8"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44" fontId="1" fillId="0" borderId="0" applyFont="0" applyFill="0" applyBorder="0" applyAlignment="0" applyProtection="0"/>
    <xf numFmtId="0" fontId="7" fillId="0" borderId="0"/>
    <xf numFmtId="0" fontId="1" fillId="0" borderId="0"/>
    <xf numFmtId="0" fontId="7" fillId="0" borderId="0"/>
    <xf numFmtId="43" fontId="7"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cellStyleXfs>
  <cellXfs count="557">
    <xf numFmtId="0" fontId="0" fillId="0" borderId="0" xfId="0"/>
    <xf numFmtId="0" fontId="1" fillId="2" borderId="0" xfId="11" applyFill="1" applyAlignment="1">
      <alignment vertical="center" wrapText="1"/>
    </xf>
    <xf numFmtId="0" fontId="2" fillId="3" borderId="5" xfId="11" applyFont="1" applyFill="1" applyBorder="1" applyAlignment="1">
      <alignment horizontal="center" vertical="center" wrapText="1"/>
    </xf>
    <xf numFmtId="0" fontId="2" fillId="3" borderId="5" xfId="11" applyFont="1" applyFill="1" applyBorder="1" applyAlignment="1">
      <alignment horizontal="left" vertical="center" wrapText="1"/>
    </xf>
    <xf numFmtId="0" fontId="1" fillId="0" borderId="5" xfId="11" applyFill="1" applyBorder="1" applyAlignment="1">
      <alignment vertical="center" wrapText="1"/>
    </xf>
    <xf numFmtId="0" fontId="1" fillId="2" borderId="5" xfId="11" applyFont="1" applyFill="1" applyBorder="1" applyAlignment="1">
      <alignment horizontal="left" vertical="center" wrapText="1"/>
    </xf>
    <xf numFmtId="0" fontId="1" fillId="2" borderId="5" xfId="11" applyFill="1" applyBorder="1" applyAlignment="1">
      <alignment horizontal="left" vertical="center" wrapText="1"/>
    </xf>
    <xf numFmtId="0" fontId="1" fillId="2" borderId="0" xfId="11" applyFont="1" applyFill="1" applyAlignment="1">
      <alignment vertical="center" wrapText="1"/>
    </xf>
    <xf numFmtId="0" fontId="11" fillId="2" borderId="5" xfId="11" applyFont="1" applyFill="1" applyBorder="1" applyAlignment="1">
      <alignment vertical="center" wrapText="1"/>
    </xf>
    <xf numFmtId="0" fontId="12" fillId="2" borderId="0" xfId="11" applyFont="1" applyFill="1" applyAlignment="1">
      <alignment vertical="center" wrapText="1"/>
    </xf>
    <xf numFmtId="0" fontId="1" fillId="2" borderId="5" xfId="11" applyFill="1" applyBorder="1" applyAlignment="1">
      <alignment vertical="center" wrapText="1"/>
    </xf>
    <xf numFmtId="0" fontId="11" fillId="2" borderId="5" xfId="11" applyFont="1" applyFill="1" applyBorder="1" applyAlignment="1">
      <alignment horizontal="left" vertical="center" wrapText="1"/>
    </xf>
    <xf numFmtId="0" fontId="12" fillId="2" borderId="0" xfId="11" applyFont="1" applyFill="1" applyAlignment="1">
      <alignment vertical="center"/>
    </xf>
    <xf numFmtId="0" fontId="1" fillId="2" borderId="5" xfId="11" applyFill="1" applyBorder="1" applyAlignment="1">
      <alignment vertical="center"/>
    </xf>
    <xf numFmtId="0" fontId="1" fillId="2" borderId="5" xfId="11" applyFill="1" applyBorder="1" applyAlignment="1">
      <alignment horizontal="left" vertical="center"/>
    </xf>
    <xf numFmtId="0" fontId="1" fillId="2" borderId="5" xfId="11" applyFont="1" applyFill="1" applyBorder="1" applyAlignment="1">
      <alignment horizontal="left" vertical="center"/>
    </xf>
    <xf numFmtId="0" fontId="1" fillId="2" borderId="0" xfId="11" applyFill="1" applyAlignment="1">
      <alignment vertical="center"/>
    </xf>
    <xf numFmtId="0" fontId="1" fillId="2" borderId="0" xfId="11" applyFill="1" applyAlignment="1">
      <alignment horizontal="center" vertical="center" wrapText="1"/>
    </xf>
    <xf numFmtId="9" fontId="1" fillId="2" borderId="5" xfId="12" applyFont="1" applyFill="1" applyBorder="1" applyAlignment="1">
      <alignment horizontal="left" vertical="center" wrapText="1"/>
    </xf>
    <xf numFmtId="0" fontId="1" fillId="2" borderId="0" xfId="15" applyFill="1" applyAlignment="1">
      <alignment horizontal="center"/>
    </xf>
    <xf numFmtId="0" fontId="1" fillId="2" borderId="0" xfId="15" applyFill="1" applyAlignment="1">
      <alignment horizontal="center" textRotation="90"/>
    </xf>
    <xf numFmtId="0" fontId="1" fillId="2" borderId="0" xfId="18" applyFill="1"/>
    <xf numFmtId="0" fontId="16" fillId="2" borderId="0" xfId="18" applyFont="1" applyFill="1" applyBorder="1" applyAlignment="1">
      <alignment vertical="center" wrapText="1"/>
    </xf>
    <xf numFmtId="0" fontId="17" fillId="2" borderId="0" xfId="18" applyFont="1" applyFill="1" applyBorder="1" applyAlignment="1">
      <alignment vertical="center" wrapText="1"/>
    </xf>
    <xf numFmtId="0" fontId="1" fillId="2" borderId="0" xfId="18" applyFill="1" applyBorder="1"/>
    <xf numFmtId="0" fontId="0" fillId="2" borderId="0" xfId="0" applyFill="1"/>
    <xf numFmtId="0" fontId="20" fillId="2" borderId="0" xfId="0" applyFont="1" applyFill="1"/>
    <xf numFmtId="0" fontId="18" fillId="2" borderId="0" xfId="0" applyFont="1" applyFill="1" applyAlignment="1">
      <alignment vertical="center"/>
    </xf>
    <xf numFmtId="0" fontId="19" fillId="3" borderId="5" xfId="0" applyFont="1" applyFill="1" applyBorder="1" applyAlignment="1">
      <alignment horizontal="center" vertical="center" wrapText="1"/>
    </xf>
    <xf numFmtId="0" fontId="16" fillId="2" borderId="0" xfId="18" applyFont="1" applyFill="1" applyBorder="1" applyAlignment="1">
      <alignment vertical="center" textRotation="90" wrapText="1"/>
    </xf>
    <xf numFmtId="0" fontId="0" fillId="2" borderId="0" xfId="0" applyFont="1" applyFill="1"/>
    <xf numFmtId="0" fontId="1" fillId="2" borderId="0" xfId="15" applyFill="1" applyAlignment="1">
      <alignment horizontal="center"/>
    </xf>
    <xf numFmtId="0" fontId="22" fillId="2" borderId="5" xfId="15" applyFont="1" applyFill="1" applyBorder="1" applyAlignment="1">
      <alignment horizontal="left" vertical="center" wrapText="1"/>
    </xf>
    <xf numFmtId="0" fontId="24" fillId="3" borderId="5" xfId="11" applyFont="1" applyFill="1" applyBorder="1" applyAlignment="1">
      <alignment horizontal="left" vertical="center" wrapText="1"/>
    </xf>
    <xf numFmtId="0" fontId="11" fillId="2" borderId="0" xfId="11" applyFont="1" applyFill="1" applyAlignment="1">
      <alignment vertical="center"/>
    </xf>
    <xf numFmtId="0" fontId="11" fillId="0" borderId="0" xfId="0" applyFont="1" applyFill="1" applyBorder="1" applyAlignment="1">
      <alignment horizontal="center" vertical="center" textRotation="90" wrapText="1"/>
    </xf>
    <xf numFmtId="0" fontId="11" fillId="5" borderId="0" xfId="0" applyFont="1" applyFill="1" applyBorder="1" applyAlignment="1">
      <alignment horizontal="center" vertical="center" wrapText="1"/>
    </xf>
    <xf numFmtId="0" fontId="11" fillId="2" borderId="0" xfId="0" applyFont="1" applyFill="1"/>
    <xf numFmtId="0" fontId="10" fillId="3" borderId="5" xfId="13" applyFont="1" applyFill="1" applyBorder="1" applyAlignment="1">
      <alignment horizontal="left" vertical="top"/>
    </xf>
    <xf numFmtId="0" fontId="5" fillId="10" borderId="5" xfId="13" applyFont="1" applyFill="1" applyBorder="1" applyAlignment="1">
      <alignment vertical="center" wrapText="1"/>
    </xf>
    <xf numFmtId="0" fontId="6" fillId="10" borderId="5" xfId="13" applyFont="1" applyFill="1" applyBorder="1" applyAlignment="1">
      <alignment horizontal="center" vertical="center" wrapText="1"/>
    </xf>
    <xf numFmtId="0" fontId="5" fillId="10" borderId="5" xfId="13" applyFont="1" applyFill="1" applyBorder="1" applyAlignment="1">
      <alignment horizontal="center" vertical="center" wrapText="1"/>
    </xf>
    <xf numFmtId="0" fontId="5" fillId="0" borderId="5" xfId="13" applyFont="1" applyFill="1" applyBorder="1" applyAlignment="1">
      <alignment horizontal="left" vertical="center" wrapText="1"/>
    </xf>
    <xf numFmtId="44" fontId="23" fillId="0" borderId="5" xfId="20" applyFont="1" applyFill="1" applyBorder="1" applyAlignment="1">
      <alignment vertical="center" wrapText="1"/>
    </xf>
    <xf numFmtId="165" fontId="11" fillId="0" borderId="5" xfId="20" applyNumberFormat="1" applyFont="1" applyBorder="1"/>
    <xf numFmtId="164" fontId="10" fillId="0" borderId="5" xfId="13" applyNumberFormat="1" applyFont="1" applyFill="1" applyBorder="1" applyAlignment="1">
      <alignment horizontal="left" vertical="top"/>
    </xf>
    <xf numFmtId="44" fontId="10" fillId="0" borderId="5" xfId="13" applyNumberFormat="1" applyFont="1" applyFill="1" applyBorder="1" applyAlignment="1">
      <alignment horizontal="left" vertical="top"/>
    </xf>
    <xf numFmtId="9" fontId="10" fillId="0" borderId="5" xfId="1" applyFont="1" applyFill="1" applyBorder="1" applyAlignment="1">
      <alignment horizontal="center" vertical="top"/>
    </xf>
    <xf numFmtId="0" fontId="10" fillId="2" borderId="0" xfId="13" applyFont="1" applyFill="1" applyBorder="1" applyAlignment="1">
      <alignment horizontal="left" vertical="top"/>
    </xf>
    <xf numFmtId="0" fontId="10" fillId="2" borderId="0" xfId="13" applyFont="1" applyFill="1" applyBorder="1" applyAlignment="1">
      <alignment horizontal="center" vertical="top"/>
    </xf>
    <xf numFmtId="166" fontId="27" fillId="0" borderId="5" xfId="1" applyNumberFormat="1" applyFont="1" applyFill="1" applyBorder="1" applyAlignment="1">
      <alignment horizontal="center" vertical="top"/>
    </xf>
    <xf numFmtId="0" fontId="15" fillId="2" borderId="0" xfId="0" applyFont="1" applyFill="1" applyBorder="1" applyAlignment="1">
      <alignment vertical="center"/>
    </xf>
    <xf numFmtId="0" fontId="15" fillId="2" borderId="0" xfId="0" applyFont="1" applyFill="1" applyAlignment="1">
      <alignment horizontal="center" vertical="center"/>
    </xf>
    <xf numFmtId="9" fontId="1" fillId="2" borderId="5" xfId="26" applyFont="1" applyFill="1" applyBorder="1" applyAlignment="1">
      <alignment horizontal="left" vertical="center" wrapText="1"/>
    </xf>
    <xf numFmtId="0" fontId="21" fillId="5" borderId="0" xfId="0" applyFont="1" applyFill="1" applyBorder="1" applyAlignment="1">
      <alignment vertical="center" wrapText="1"/>
    </xf>
    <xf numFmtId="0" fontId="21" fillId="2" borderId="0" xfId="0" applyFont="1" applyFill="1" applyBorder="1" applyAlignment="1">
      <alignment horizontal="center" vertical="center"/>
    </xf>
    <xf numFmtId="0" fontId="14" fillId="2" borderId="0" xfId="18" applyFont="1" applyFill="1" applyBorder="1" applyAlignment="1">
      <alignment horizontal="center" vertical="center"/>
    </xf>
    <xf numFmtId="0" fontId="16" fillId="2" borderId="0" xfId="18" applyFont="1" applyFill="1" applyBorder="1" applyAlignment="1">
      <alignment vertical="center" wrapText="1"/>
    </xf>
    <xf numFmtId="0" fontId="14" fillId="2" borderId="0" xfId="0" applyFont="1" applyFill="1" applyAlignment="1">
      <alignment horizontal="center" vertical="center"/>
    </xf>
    <xf numFmtId="0" fontId="15" fillId="2" borderId="0" xfId="0" applyFont="1" applyFill="1" applyAlignment="1">
      <alignment horizontal="center" vertical="center"/>
    </xf>
    <xf numFmtId="0" fontId="22" fillId="4" borderId="5" xfId="15" applyFont="1" applyFill="1" applyBorder="1" applyAlignment="1">
      <alignment horizontal="center" vertical="center" textRotation="90" wrapText="1"/>
    </xf>
    <xf numFmtId="0" fontId="22" fillId="4" borderId="5" xfId="15" applyFont="1" applyFill="1" applyBorder="1" applyAlignment="1">
      <alignment horizontal="center" vertical="center" textRotation="90"/>
    </xf>
    <xf numFmtId="44" fontId="22" fillId="6" borderId="5" xfId="20" applyFont="1" applyFill="1" applyBorder="1" applyAlignment="1">
      <alignment horizontal="center" vertical="center" textRotation="90" wrapText="1"/>
    </xf>
    <xf numFmtId="44" fontId="22" fillId="4" borderId="5" xfId="20" applyFont="1" applyFill="1" applyBorder="1" applyAlignment="1">
      <alignment horizontal="center" vertical="center" textRotation="90" wrapText="1"/>
    </xf>
    <xf numFmtId="0" fontId="22" fillId="0" borderId="5" xfId="0" applyFont="1" applyBorder="1" applyAlignment="1">
      <alignment vertical="center"/>
    </xf>
    <xf numFmtId="44" fontId="22" fillId="2" borderId="5" xfId="20" applyFont="1" applyFill="1" applyBorder="1" applyAlignment="1">
      <alignment horizontal="center" vertical="center" wrapText="1"/>
    </xf>
    <xf numFmtId="44" fontId="22" fillId="0" borderId="5" xfId="20" applyFont="1" applyFill="1" applyBorder="1" applyAlignment="1">
      <alignment horizontal="center" vertical="center" wrapText="1"/>
    </xf>
    <xf numFmtId="44" fontId="22" fillId="2" borderId="5" xfId="20" applyFont="1" applyFill="1" applyBorder="1" applyAlignment="1">
      <alignment horizontal="right" vertical="center" wrapText="1"/>
    </xf>
    <xf numFmtId="44" fontId="22" fillId="0" borderId="5" xfId="20" applyFont="1" applyFill="1" applyBorder="1" applyAlignment="1">
      <alignment horizontal="right" vertical="center" wrapText="1"/>
    </xf>
    <xf numFmtId="0" fontId="22" fillId="2" borderId="5" xfId="30" applyFont="1" applyFill="1" applyBorder="1" applyAlignment="1">
      <alignment vertical="center"/>
    </xf>
    <xf numFmtId="44" fontId="36" fillId="0" borderId="5" xfId="20" applyFont="1" applyFill="1" applyBorder="1" applyAlignment="1">
      <alignment horizontal="center" vertical="center" wrapText="1"/>
    </xf>
    <xf numFmtId="0" fontId="22" fillId="2" borderId="5" xfId="30" applyFont="1" applyFill="1" applyBorder="1" applyAlignment="1">
      <alignment horizontal="left" vertical="top"/>
    </xf>
    <xf numFmtId="0" fontId="22" fillId="2" borderId="5" xfId="30" applyFont="1" applyFill="1" applyBorder="1" applyAlignment="1">
      <alignment horizontal="left" vertical="center"/>
    </xf>
    <xf numFmtId="0" fontId="22" fillId="0" borderId="5" xfId="30" applyFont="1" applyFill="1" applyBorder="1" applyAlignment="1">
      <alignment horizontal="left" vertical="top"/>
    </xf>
    <xf numFmtId="44" fontId="34" fillId="2" borderId="5" xfId="20" applyFont="1" applyFill="1" applyBorder="1" applyAlignment="1">
      <alignment horizontal="center" vertical="center"/>
    </xf>
    <xf numFmtId="0" fontId="22" fillId="2" borderId="5" xfId="0" applyFont="1" applyFill="1" applyBorder="1" applyAlignment="1">
      <alignment vertical="center"/>
    </xf>
    <xf numFmtId="44" fontId="36" fillId="2" borderId="5" xfId="20" applyFont="1" applyFill="1" applyBorder="1" applyAlignment="1">
      <alignment horizontal="left" vertical="center" wrapText="1"/>
    </xf>
    <xf numFmtId="0" fontId="36" fillId="5" borderId="0" xfId="0" applyFont="1" applyFill="1" applyBorder="1" applyAlignment="1">
      <alignment horizontal="center" vertical="center" wrapText="1"/>
    </xf>
    <xf numFmtId="0" fontId="36" fillId="5" borderId="0" xfId="0" applyFont="1" applyFill="1" applyBorder="1" applyAlignment="1">
      <alignment vertical="center" wrapText="1"/>
    </xf>
    <xf numFmtId="0" fontId="2" fillId="2" borderId="25" xfId="0" applyFont="1" applyFill="1" applyBorder="1"/>
    <xf numFmtId="0" fontId="2" fillId="2" borderId="26" xfId="0" applyFont="1" applyFill="1" applyBorder="1"/>
    <xf numFmtId="0" fontId="0" fillId="2" borderId="26" xfId="0" applyFont="1" applyFill="1" applyBorder="1"/>
    <xf numFmtId="0" fontId="0" fillId="2" borderId="0" xfId="0" applyFont="1" applyFill="1" applyBorder="1"/>
    <xf numFmtId="0" fontId="5" fillId="2" borderId="0" xfId="13" applyFont="1" applyFill="1" applyBorder="1" applyAlignment="1">
      <alignment horizontal="left" vertical="center" wrapText="1"/>
    </xf>
    <xf numFmtId="44" fontId="23" fillId="2" borderId="0" xfId="20" applyFont="1" applyFill="1" applyBorder="1" applyAlignment="1">
      <alignment vertical="center" wrapText="1"/>
    </xf>
    <xf numFmtId="9" fontId="10" fillId="2" borderId="0" xfId="1" applyFont="1" applyFill="1" applyBorder="1" applyAlignment="1">
      <alignment horizontal="center" vertical="top"/>
    </xf>
    <xf numFmtId="164" fontId="10" fillId="2" borderId="0" xfId="13" applyNumberFormat="1" applyFont="1" applyFill="1" applyBorder="1" applyAlignment="1">
      <alignment horizontal="left" vertical="top"/>
    </xf>
    <xf numFmtId="44" fontId="10" fillId="2" borderId="0" xfId="13" applyNumberFormat="1" applyFont="1" applyFill="1" applyBorder="1" applyAlignment="1">
      <alignment horizontal="left" vertical="top"/>
    </xf>
    <xf numFmtId="165" fontId="11" fillId="2" borderId="0" xfId="20" applyNumberFormat="1" applyFont="1" applyFill="1" applyBorder="1"/>
    <xf numFmtId="166" fontId="27" fillId="2" borderId="0" xfId="1" applyNumberFormat="1" applyFont="1" applyFill="1" applyBorder="1" applyAlignment="1">
      <alignment horizontal="center" vertical="top"/>
    </xf>
    <xf numFmtId="0" fontId="2" fillId="2" borderId="25" xfId="18" applyFont="1" applyFill="1" applyBorder="1"/>
    <xf numFmtId="0" fontId="34" fillId="2" borderId="5" xfId="0" applyFont="1" applyFill="1" applyBorder="1" applyAlignment="1">
      <alignment horizontal="left"/>
    </xf>
    <xf numFmtId="0" fontId="34" fillId="2" borderId="5" xfId="0" applyFont="1" applyFill="1" applyBorder="1"/>
    <xf numFmtId="44" fontId="22" fillId="0" borderId="5" xfId="20" applyFont="1" applyBorder="1" applyAlignment="1">
      <alignment vertical="center" wrapText="1"/>
    </xf>
    <xf numFmtId="44" fontId="22" fillId="0" borderId="5" xfId="20" applyFont="1" applyBorder="1" applyAlignment="1">
      <alignment horizontal="center" vertical="center" wrapText="1"/>
    </xf>
    <xf numFmtId="170" fontId="22" fillId="0" borderId="5" xfId="20" applyNumberFormat="1" applyFont="1" applyBorder="1" applyAlignment="1">
      <alignment vertical="center" wrapText="1"/>
    </xf>
    <xf numFmtId="44" fontId="22" fillId="0" borderId="5" xfId="20" applyFont="1" applyBorder="1" applyAlignment="1">
      <alignment horizontal="right" vertical="center" wrapText="1"/>
    </xf>
    <xf numFmtId="44" fontId="22" fillId="0" borderId="5" xfId="20" applyFont="1" applyBorder="1" applyAlignment="1" applyProtection="1">
      <alignment wrapText="1"/>
      <protection locked="0"/>
    </xf>
    <xf numFmtId="44" fontId="22" fillId="0" borderId="5" xfId="20" applyFont="1" applyBorder="1" applyAlignment="1" applyProtection="1">
      <alignment horizontal="center" wrapText="1"/>
      <protection locked="0"/>
    </xf>
    <xf numFmtId="172" fontId="22" fillId="0" borderId="5" xfId="20" applyNumberFormat="1" applyFont="1" applyBorder="1" applyAlignment="1">
      <alignment vertical="center" wrapText="1"/>
    </xf>
    <xf numFmtId="167" fontId="22" fillId="0" borderId="5" xfId="20" applyNumberFormat="1" applyFont="1" applyBorder="1" applyAlignment="1">
      <alignment horizontal="center" vertical="center" wrapText="1"/>
    </xf>
    <xf numFmtId="0" fontId="34" fillId="2" borderId="5" xfId="0" applyFont="1" applyFill="1" applyBorder="1" applyAlignment="1">
      <alignment horizontal="left" vertical="center"/>
    </xf>
    <xf numFmtId="167" fontId="22" fillId="2" borderId="5" xfId="20" applyNumberFormat="1" applyFont="1" applyFill="1" applyBorder="1" applyAlignment="1" applyProtection="1">
      <alignment wrapText="1"/>
      <protection locked="0"/>
    </xf>
    <xf numFmtId="44" fontId="22" fillId="2" borderId="5" xfId="20" applyFont="1" applyFill="1" applyBorder="1" applyAlignment="1" applyProtection="1">
      <alignment horizontal="center" wrapText="1"/>
      <protection locked="0"/>
    </xf>
    <xf numFmtId="44" fontId="22" fillId="0" borderId="5" xfId="20" applyFont="1" applyFill="1" applyBorder="1" applyAlignment="1">
      <alignment vertical="center" wrapText="1"/>
    </xf>
    <xf numFmtId="44" fontId="22" fillId="2" borderId="5" xfId="20" applyFont="1" applyFill="1" applyBorder="1" applyAlignment="1" applyProtection="1">
      <alignment wrapText="1"/>
      <protection locked="0"/>
    </xf>
    <xf numFmtId="167" fontId="22" fillId="0" borderId="5" xfId="20" applyNumberFormat="1" applyFont="1" applyBorder="1" applyAlignment="1">
      <alignment vertical="center" wrapText="1"/>
    </xf>
    <xf numFmtId="44" fontId="36" fillId="0" borderId="5" xfId="20" applyFont="1" applyFill="1" applyBorder="1" applyAlignment="1">
      <alignment horizontal="left" vertical="center" wrapText="1"/>
    </xf>
    <xf numFmtId="172" fontId="36" fillId="0" borderId="5" xfId="20" applyNumberFormat="1" applyFont="1" applyFill="1" applyBorder="1" applyAlignment="1">
      <alignment horizontal="left" vertical="center" wrapText="1"/>
    </xf>
    <xf numFmtId="170" fontId="36" fillId="0" borderId="5" xfId="20" applyNumberFormat="1" applyFont="1" applyFill="1" applyBorder="1" applyAlignment="1">
      <alignment horizontal="center" vertical="center" wrapText="1"/>
    </xf>
    <xf numFmtId="167" fontId="36" fillId="0" borderId="5" xfId="20" applyNumberFormat="1" applyFont="1" applyFill="1" applyBorder="1" applyAlignment="1">
      <alignment horizontal="left" vertical="center" wrapText="1"/>
    </xf>
    <xf numFmtId="44" fontId="22" fillId="2" borderId="5" xfId="20" applyFont="1" applyFill="1" applyBorder="1" applyAlignment="1">
      <alignment vertical="center" wrapText="1"/>
    </xf>
    <xf numFmtId="170" fontId="22" fillId="0" borderId="5" xfId="20" applyNumberFormat="1" applyFont="1" applyFill="1" applyBorder="1" applyAlignment="1">
      <alignment horizontal="center" vertical="center" wrapText="1"/>
    </xf>
    <xf numFmtId="44" fontId="34" fillId="2" borderId="5" xfId="20" applyFont="1" applyFill="1" applyBorder="1"/>
    <xf numFmtId="170" fontId="22" fillId="0" borderId="5" xfId="20" applyNumberFormat="1" applyFont="1" applyBorder="1" applyAlignment="1">
      <alignment horizontal="center" vertical="center" wrapText="1"/>
    </xf>
    <xf numFmtId="167" fontId="34" fillId="2" borderId="5" xfId="20" applyNumberFormat="1" applyFont="1" applyFill="1" applyBorder="1" applyAlignment="1">
      <alignment horizontal="center" vertical="center"/>
    </xf>
    <xf numFmtId="173" fontId="36" fillId="0" borderId="5" xfId="20" applyNumberFormat="1" applyFont="1" applyFill="1" applyBorder="1" applyAlignment="1">
      <alignment horizontal="left" vertical="center" wrapText="1"/>
    </xf>
    <xf numFmtId="173" fontId="36" fillId="0" borderId="5" xfId="20" applyNumberFormat="1" applyFont="1" applyFill="1" applyBorder="1" applyAlignment="1">
      <alignment horizontal="center" vertical="center" wrapText="1"/>
    </xf>
    <xf numFmtId="0" fontId="41" fillId="0" borderId="0" xfId="0" applyFont="1" applyBorder="1" applyAlignment="1">
      <alignment vertical="center"/>
    </xf>
    <xf numFmtId="0" fontId="42" fillId="2" borderId="25" xfId="0" applyFont="1" applyFill="1" applyBorder="1" applyAlignment="1">
      <alignment vertical="center"/>
    </xf>
    <xf numFmtId="0" fontId="0" fillId="2" borderId="0" xfId="0" applyFill="1" applyAlignment="1"/>
    <xf numFmtId="0" fontId="0" fillId="2" borderId="0" xfId="0" applyFill="1" applyBorder="1"/>
    <xf numFmtId="44" fontId="34" fillId="2" borderId="0" xfId="20" applyFont="1" applyFill="1" applyBorder="1" applyAlignment="1">
      <alignment vertical="top"/>
    </xf>
    <xf numFmtId="44" fontId="22" fillId="11" borderId="5" xfId="20" applyFont="1" applyFill="1" applyBorder="1" applyAlignment="1">
      <alignment vertical="center" wrapText="1"/>
    </xf>
    <xf numFmtId="44" fontId="22" fillId="11" borderId="5" xfId="20" applyFont="1" applyFill="1" applyBorder="1" applyAlignment="1">
      <alignment horizontal="center" vertical="center" wrapText="1"/>
    </xf>
    <xf numFmtId="0" fontId="29" fillId="2" borderId="5" xfId="0" applyFont="1" applyFill="1" applyBorder="1"/>
    <xf numFmtId="0" fontId="35" fillId="3" borderId="5" xfId="0" applyFont="1" applyFill="1" applyBorder="1" applyAlignment="1">
      <alignment horizontal="center" vertical="center" wrapText="1"/>
    </xf>
    <xf numFmtId="0" fontId="22" fillId="0" borderId="5" xfId="0" applyFont="1" applyBorder="1" applyAlignment="1">
      <alignment vertical="center" wrapText="1"/>
    </xf>
    <xf numFmtId="0" fontId="22" fillId="0" borderId="5" xfId="0" applyFont="1" applyFill="1" applyBorder="1" applyAlignment="1">
      <alignment vertical="center" wrapText="1"/>
    </xf>
    <xf numFmtId="0" fontId="22" fillId="0" borderId="5" xfId="0" applyNumberFormat="1" applyFont="1" applyFill="1" applyBorder="1" applyAlignment="1"/>
    <xf numFmtId="0" fontId="22" fillId="2" borderId="5" xfId="0" applyFont="1" applyFill="1" applyBorder="1" applyAlignment="1">
      <alignment vertical="center" wrapText="1"/>
    </xf>
    <xf numFmtId="0" fontId="34" fillId="2" borderId="0" xfId="0" applyFont="1" applyFill="1" applyBorder="1"/>
    <xf numFmtId="0" fontId="22" fillId="2" borderId="0" xfId="0" applyFont="1" applyFill="1" applyBorder="1" applyAlignment="1">
      <alignment vertical="center" wrapText="1"/>
    </xf>
    <xf numFmtId="0" fontId="34" fillId="2" borderId="25" xfId="0" applyFont="1" applyFill="1" applyBorder="1"/>
    <xf numFmtId="0" fontId="39" fillId="2" borderId="25" xfId="0" applyFont="1" applyFill="1" applyBorder="1" applyAlignment="1">
      <alignment vertical="center" wrapText="1"/>
    </xf>
    <xf numFmtId="0" fontId="34" fillId="2" borderId="0" xfId="0" applyFont="1" applyFill="1"/>
    <xf numFmtId="0" fontId="34" fillId="2" borderId="0" xfId="0" applyFont="1" applyFill="1" applyAlignment="1">
      <alignment horizontal="left"/>
    </xf>
    <xf numFmtId="167" fontId="19" fillId="3" borderId="5" xfId="20" applyNumberFormat="1" applyFont="1" applyFill="1" applyBorder="1" applyAlignment="1">
      <alignment horizontal="center" vertical="center" wrapText="1"/>
    </xf>
    <xf numFmtId="167" fontId="34" fillId="2" borderId="0" xfId="20" applyNumberFormat="1" applyFont="1" applyFill="1" applyBorder="1" applyAlignment="1">
      <alignment vertical="center" wrapText="1"/>
    </xf>
    <xf numFmtId="167" fontId="39" fillId="2" borderId="25" xfId="20" applyNumberFormat="1" applyFont="1" applyFill="1" applyBorder="1" applyAlignment="1">
      <alignment vertical="center" wrapText="1"/>
    </xf>
    <xf numFmtId="167" fontId="34" fillId="2" borderId="0" xfId="20" applyNumberFormat="1" applyFont="1" applyFill="1"/>
    <xf numFmtId="167" fontId="0" fillId="2" borderId="0" xfId="0" applyNumberFormat="1" applyFont="1" applyFill="1"/>
    <xf numFmtId="0" fontId="11" fillId="2" borderId="5" xfId="11" applyFont="1" applyFill="1" applyBorder="1" applyAlignment="1">
      <alignment horizontal="left" vertical="center"/>
    </xf>
    <xf numFmtId="0" fontId="11" fillId="2" borderId="0" xfId="11" applyFont="1" applyFill="1" applyAlignment="1">
      <alignment horizontal="center" vertical="center" wrapText="1"/>
    </xf>
    <xf numFmtId="9" fontId="11" fillId="2" borderId="5" xfId="26" applyFont="1" applyFill="1" applyBorder="1" applyAlignment="1">
      <alignment horizontal="left" vertical="center" wrapText="1"/>
    </xf>
    <xf numFmtId="0" fontId="43" fillId="2" borderId="0" xfId="0" applyFont="1" applyFill="1"/>
    <xf numFmtId="0" fontId="35" fillId="7" borderId="5" xfId="2" applyFont="1" applyFill="1" applyBorder="1" applyAlignment="1">
      <alignment horizontal="left" vertical="center" wrapText="1"/>
    </xf>
    <xf numFmtId="0" fontId="35" fillId="7" borderId="6" xfId="2" applyFont="1" applyFill="1" applyBorder="1" applyAlignment="1">
      <alignment horizontal="center" vertical="center"/>
    </xf>
    <xf numFmtId="0" fontId="35" fillId="7" borderId="17" xfId="2" applyFont="1" applyFill="1" applyBorder="1" applyAlignment="1">
      <alignment horizontal="center" vertical="center" wrapText="1"/>
    </xf>
    <xf numFmtId="0" fontId="35" fillId="7" borderId="18" xfId="2" applyFont="1" applyFill="1" applyBorder="1" applyAlignment="1">
      <alignment horizontal="center" vertical="center" wrapText="1"/>
    </xf>
    <xf numFmtId="0" fontId="35" fillId="7" borderId="19" xfId="2" applyFont="1" applyFill="1" applyBorder="1" applyAlignment="1">
      <alignment horizontal="center" vertical="center" wrapText="1"/>
    </xf>
    <xf numFmtId="0" fontId="35" fillId="9" borderId="12" xfId="2" applyFont="1" applyFill="1" applyBorder="1" applyAlignment="1">
      <alignment horizontal="center" vertical="center" wrapText="1"/>
    </xf>
    <xf numFmtId="0" fontId="36" fillId="2" borderId="0" xfId="2" applyFont="1" applyFill="1" applyBorder="1" applyAlignment="1">
      <alignment horizontal="left" vertical="top"/>
    </xf>
    <xf numFmtId="0" fontId="22" fillId="2" borderId="5" xfId="2" applyFont="1" applyFill="1" applyBorder="1" applyAlignment="1">
      <alignment horizontal="left" vertical="top" wrapText="1"/>
    </xf>
    <xf numFmtId="0" fontId="22" fillId="2" borderId="6" xfId="2" applyFont="1" applyFill="1" applyBorder="1" applyAlignment="1">
      <alignment horizontal="left" vertical="center"/>
    </xf>
    <xf numFmtId="164" fontId="36" fillId="2" borderId="20" xfId="6" applyNumberFormat="1" applyFont="1" applyFill="1" applyBorder="1" applyAlignment="1" applyProtection="1">
      <alignment horizontal="center" vertical="top" wrapText="1"/>
    </xf>
    <xf numFmtId="164" fontId="36" fillId="2" borderId="5" xfId="6" applyNumberFormat="1" applyFont="1" applyFill="1" applyBorder="1" applyAlignment="1" applyProtection="1">
      <alignment horizontal="center" vertical="top" wrapText="1"/>
    </xf>
    <xf numFmtId="166" fontId="22" fillId="2" borderId="21" xfId="6" applyNumberFormat="1" applyFont="1" applyFill="1" applyBorder="1" applyAlignment="1">
      <alignment horizontal="center" vertical="top"/>
    </xf>
    <xf numFmtId="164" fontId="36" fillId="2" borderId="20" xfId="6" applyNumberFormat="1" applyFont="1" applyFill="1" applyBorder="1" applyAlignment="1" applyProtection="1">
      <alignment horizontal="right" vertical="top" wrapText="1"/>
    </xf>
    <xf numFmtId="165" fontId="36" fillId="2" borderId="20" xfId="4" applyNumberFormat="1" applyFont="1" applyFill="1" applyBorder="1" applyAlignment="1">
      <alignment horizontal="right" vertical="top" wrapText="1"/>
    </xf>
    <xf numFmtId="165" fontId="36" fillId="2" borderId="5" xfId="4" applyNumberFormat="1" applyFont="1" applyFill="1" applyBorder="1" applyAlignment="1">
      <alignment horizontal="right" vertical="top" wrapText="1"/>
    </xf>
    <xf numFmtId="10" fontId="22" fillId="2" borderId="21" xfId="2" applyNumberFormat="1" applyFont="1" applyFill="1" applyBorder="1" applyAlignment="1">
      <alignment horizontal="right" vertical="top" wrapText="1"/>
    </xf>
    <xf numFmtId="165" fontId="22" fillId="2" borderId="20" xfId="4" applyNumberFormat="1" applyFont="1" applyFill="1" applyBorder="1" applyAlignment="1">
      <alignment horizontal="right" vertical="top" wrapText="1"/>
    </xf>
    <xf numFmtId="165" fontId="22" fillId="2" borderId="5" xfId="4" applyNumberFormat="1" applyFont="1" applyFill="1" applyBorder="1" applyAlignment="1">
      <alignment horizontal="right" vertical="top" wrapText="1"/>
    </xf>
    <xf numFmtId="165" fontId="36" fillId="2" borderId="20" xfId="4" applyNumberFormat="1" applyFont="1" applyFill="1" applyBorder="1" applyAlignment="1">
      <alignment horizontal="right" vertical="top"/>
    </xf>
    <xf numFmtId="165" fontId="36" fillId="2" borderId="5" xfId="4" applyNumberFormat="1" applyFont="1" applyFill="1" applyBorder="1" applyAlignment="1">
      <alignment horizontal="right" vertical="top"/>
    </xf>
    <xf numFmtId="10" fontId="36" fillId="2" borderId="21" xfId="1" applyNumberFormat="1" applyFont="1" applyFill="1" applyBorder="1" applyAlignment="1">
      <alignment horizontal="right" vertical="top"/>
    </xf>
    <xf numFmtId="44" fontId="22" fillId="2" borderId="20" xfId="20" applyFont="1" applyFill="1" applyBorder="1" applyAlignment="1">
      <alignment horizontal="left" vertical="center" wrapText="1"/>
    </xf>
    <xf numFmtId="44" fontId="22" fillId="2" borderId="5" xfId="20" applyFont="1" applyFill="1" applyBorder="1" applyAlignment="1">
      <alignment horizontal="left" vertical="center" wrapText="1"/>
    </xf>
    <xf numFmtId="166" fontId="22" fillId="2" borderId="21" xfId="1" applyNumberFormat="1" applyFont="1" applyFill="1" applyBorder="1" applyAlignment="1">
      <alignment horizontal="center" vertical="center" wrapText="1"/>
    </xf>
    <xf numFmtId="10" fontId="22" fillId="9" borderId="7" xfId="1" applyNumberFormat="1" applyFont="1" applyFill="1" applyBorder="1" applyAlignment="1">
      <alignment horizontal="right" vertical="top"/>
    </xf>
    <xf numFmtId="0" fontId="22" fillId="2" borderId="6" xfId="2" applyFont="1" applyFill="1" applyBorder="1" applyAlignment="1">
      <alignment horizontal="left" vertical="top"/>
    </xf>
    <xf numFmtId="164" fontId="36" fillId="8" borderId="20" xfId="6" applyNumberFormat="1" applyFont="1" applyFill="1" applyBorder="1" applyAlignment="1" applyProtection="1">
      <alignment horizontal="center" vertical="top" wrapText="1"/>
    </xf>
    <xf numFmtId="0" fontId="22" fillId="8" borderId="5" xfId="6" applyFont="1" applyFill="1" applyBorder="1" applyAlignment="1">
      <alignment horizontal="center" vertical="top"/>
    </xf>
    <xf numFmtId="0" fontId="22" fillId="8" borderId="21" xfId="6" applyFont="1" applyFill="1" applyBorder="1" applyAlignment="1">
      <alignment horizontal="center" vertical="top"/>
    </xf>
    <xf numFmtId="164" fontId="36" fillId="8" borderId="5" xfId="6" applyNumberFormat="1" applyFont="1" applyFill="1" applyBorder="1" applyAlignment="1" applyProtection="1">
      <alignment horizontal="center" vertical="top" wrapText="1"/>
    </xf>
    <xf numFmtId="166" fontId="22" fillId="8" borderId="21" xfId="6" applyNumberFormat="1" applyFont="1" applyFill="1" applyBorder="1" applyAlignment="1">
      <alignment horizontal="center" vertical="top"/>
    </xf>
    <xf numFmtId="44" fontId="22" fillId="0" borderId="20" xfId="20" applyFont="1" applyFill="1" applyBorder="1" applyAlignment="1">
      <alignment horizontal="left" vertical="center" wrapText="1"/>
    </xf>
    <xf numFmtId="44" fontId="22" fillId="0" borderId="5" xfId="20" applyFont="1" applyFill="1" applyBorder="1" applyAlignment="1">
      <alignment horizontal="left" vertical="center" wrapText="1"/>
    </xf>
    <xf numFmtId="165" fontId="36" fillId="8" borderId="20" xfId="4" applyNumberFormat="1" applyFont="1" applyFill="1" applyBorder="1" applyAlignment="1">
      <alignment horizontal="right" vertical="top" wrapText="1"/>
    </xf>
    <xf numFmtId="165" fontId="36" fillId="8" borderId="5" xfId="4" applyNumberFormat="1" applyFont="1" applyFill="1" applyBorder="1" applyAlignment="1">
      <alignment horizontal="right" vertical="top" wrapText="1"/>
    </xf>
    <xf numFmtId="10" fontId="22" fillId="8" borderId="21" xfId="2" applyNumberFormat="1" applyFont="1" applyFill="1" applyBorder="1" applyAlignment="1">
      <alignment horizontal="right" vertical="top" wrapText="1"/>
    </xf>
    <xf numFmtId="10" fontId="22" fillId="9" borderId="12" xfId="1" applyNumberFormat="1" applyFont="1" applyFill="1" applyBorder="1" applyAlignment="1">
      <alignment horizontal="right" vertical="top"/>
    </xf>
    <xf numFmtId="0" fontId="36" fillId="2" borderId="5" xfId="2" applyFont="1" applyFill="1" applyBorder="1" applyAlignment="1">
      <alignment horizontal="left" vertical="top"/>
    </xf>
    <xf numFmtId="0" fontId="22" fillId="2" borderId="6" xfId="2" applyFont="1" applyFill="1" applyBorder="1" applyAlignment="1">
      <alignment vertical="center"/>
    </xf>
    <xf numFmtId="165" fontId="36" fillId="8" borderId="20" xfId="4" applyNumberFormat="1" applyFont="1" applyFill="1" applyBorder="1" applyAlignment="1">
      <alignment horizontal="right" vertical="top"/>
    </xf>
    <xf numFmtId="165" fontId="36" fillId="8" borderId="5" xfId="4" applyNumberFormat="1" applyFont="1" applyFill="1" applyBorder="1" applyAlignment="1">
      <alignment horizontal="right" vertical="top"/>
    </xf>
    <xf numFmtId="0" fontId="36" fillId="8" borderId="21" xfId="2" applyFont="1" applyFill="1" applyBorder="1" applyAlignment="1">
      <alignment horizontal="right" vertical="top"/>
    </xf>
    <xf numFmtId="0" fontId="22" fillId="8" borderId="21" xfId="2" applyFont="1" applyFill="1" applyBorder="1" applyAlignment="1">
      <alignment horizontal="right" vertical="top"/>
    </xf>
    <xf numFmtId="164" fontId="22" fillId="8" borderId="5" xfId="6" applyNumberFormat="1" applyFont="1" applyFill="1" applyBorder="1" applyAlignment="1">
      <alignment horizontal="center" vertical="top"/>
    </xf>
    <xf numFmtId="164" fontId="36" fillId="8" borderId="20" xfId="6" applyNumberFormat="1" applyFont="1" applyFill="1" applyBorder="1" applyAlignment="1" applyProtection="1">
      <alignment horizontal="right" vertical="top" wrapText="1"/>
    </xf>
    <xf numFmtId="10" fontId="36" fillId="8" borderId="21" xfId="2" applyNumberFormat="1" applyFont="1" applyFill="1" applyBorder="1" applyAlignment="1">
      <alignment horizontal="right" vertical="top"/>
    </xf>
    <xf numFmtId="10" fontId="36" fillId="2" borderId="5" xfId="1" applyNumberFormat="1" applyFont="1" applyFill="1" applyBorder="1" applyAlignment="1">
      <alignment horizontal="right" vertical="top"/>
    </xf>
    <xf numFmtId="10" fontId="22" fillId="9" borderId="5" xfId="1" applyNumberFormat="1" applyFont="1" applyFill="1" applyBorder="1" applyAlignment="1">
      <alignment horizontal="right" vertical="top"/>
    </xf>
    <xf numFmtId="0" fontId="36" fillId="8" borderId="5" xfId="2" applyFont="1" applyFill="1" applyBorder="1" applyAlignment="1">
      <alignment horizontal="right" vertical="top"/>
    </xf>
    <xf numFmtId="0" fontId="36" fillId="2" borderId="0" xfId="2" applyFont="1" applyFill="1" applyBorder="1" applyAlignment="1">
      <alignment horizontal="right" vertical="top"/>
    </xf>
    <xf numFmtId="10" fontId="36" fillId="2" borderId="0" xfId="1" applyNumberFormat="1" applyFont="1" applyFill="1" applyBorder="1" applyAlignment="1">
      <alignment horizontal="left" vertical="top"/>
    </xf>
    <xf numFmtId="0" fontId="31" fillId="2" borderId="0" xfId="2" applyFont="1" applyFill="1" applyBorder="1" applyAlignment="1">
      <alignment horizontal="left" vertical="top"/>
    </xf>
    <xf numFmtId="0" fontId="36" fillId="2" borderId="0" xfId="2" applyFont="1" applyFill="1" applyBorder="1" applyAlignment="1">
      <alignment horizontal="center" vertical="top"/>
    </xf>
    <xf numFmtId="0" fontId="22" fillId="2" borderId="0" xfId="2" applyFont="1" applyFill="1" applyBorder="1" applyAlignment="1">
      <alignment horizontal="left" vertical="center"/>
    </xf>
    <xf numFmtId="0" fontId="36" fillId="2" borderId="0" xfId="21" applyFont="1" applyFill="1" applyBorder="1" applyAlignment="1">
      <alignment horizontal="left" vertical="top"/>
    </xf>
    <xf numFmtId="0" fontId="34" fillId="2" borderId="0" xfId="0" applyFont="1" applyFill="1" applyAlignment="1"/>
    <xf numFmtId="0" fontId="34" fillId="2" borderId="0" xfId="0" applyFont="1" applyFill="1" applyBorder="1" applyAlignment="1">
      <alignment horizontal="left" vertical="center"/>
    </xf>
    <xf numFmtId="0" fontId="22" fillId="2" borderId="0" xfId="0" applyFont="1" applyFill="1" applyAlignment="1">
      <alignment horizontal="left"/>
    </xf>
    <xf numFmtId="0" fontId="44" fillId="9" borderId="0" xfId="21" applyFont="1" applyFill="1" applyBorder="1" applyAlignment="1">
      <alignment vertical="center"/>
    </xf>
    <xf numFmtId="0" fontId="44" fillId="9" borderId="1" xfId="21" applyFont="1" applyFill="1" applyBorder="1" applyAlignment="1">
      <alignment vertical="center"/>
    </xf>
    <xf numFmtId="164" fontId="35" fillId="9" borderId="16" xfId="3" applyNumberFormat="1" applyFont="1" applyFill="1" applyBorder="1" applyAlignment="1">
      <alignment vertical="center" wrapText="1"/>
    </xf>
    <xf numFmtId="164" fontId="35" fillId="9" borderId="13" xfId="3" applyNumberFormat="1" applyFont="1" applyFill="1" applyBorder="1" applyAlignment="1">
      <alignment vertical="center" wrapText="1"/>
    </xf>
    <xf numFmtId="0" fontId="35" fillId="7" borderId="5" xfId="21" applyFont="1" applyFill="1" applyBorder="1" applyAlignment="1">
      <alignment horizontal="left" vertical="center" wrapText="1"/>
    </xf>
    <xf numFmtId="0" fontId="35" fillId="7" borderId="5" xfId="21" applyFont="1" applyFill="1" applyBorder="1" applyAlignment="1">
      <alignment horizontal="center" vertical="center" wrapText="1"/>
    </xf>
    <xf numFmtId="0" fontId="22" fillId="2" borderId="5" xfId="21" applyFont="1" applyFill="1" applyBorder="1" applyAlignment="1">
      <alignment horizontal="left" vertical="top" wrapText="1"/>
    </xf>
    <xf numFmtId="0" fontId="36" fillId="8" borderId="5" xfId="21" applyFont="1" applyFill="1" applyBorder="1" applyAlignment="1">
      <alignment horizontal="right" vertical="top"/>
    </xf>
    <xf numFmtId="44" fontId="36" fillId="8" borderId="5" xfId="20" applyFont="1" applyFill="1" applyBorder="1" applyAlignment="1">
      <alignment horizontal="right" vertical="top"/>
    </xf>
    <xf numFmtId="10" fontId="22" fillId="2" borderId="5" xfId="0" applyNumberFormat="1" applyFont="1" applyFill="1" applyBorder="1" applyAlignment="1">
      <alignment horizontal="right" vertical="center" wrapText="1"/>
    </xf>
    <xf numFmtId="44" fontId="22" fillId="2" borderId="5" xfId="20" applyFont="1" applyFill="1" applyBorder="1" applyAlignment="1">
      <alignment horizontal="right" vertical="top"/>
    </xf>
    <xf numFmtId="9" fontId="22" fillId="2" borderId="5" xfId="1" applyFont="1" applyFill="1" applyBorder="1" applyAlignment="1">
      <alignment horizontal="right" vertical="top"/>
    </xf>
    <xf numFmtId="10" fontId="22" fillId="2" borderId="5" xfId="21" applyNumberFormat="1" applyFont="1" applyFill="1" applyBorder="1" applyAlignment="1">
      <alignment horizontal="right" vertical="top" wrapText="1"/>
    </xf>
    <xf numFmtId="44" fontId="36" fillId="2" borderId="5" xfId="20" applyFont="1" applyFill="1" applyBorder="1" applyAlignment="1">
      <alignment horizontal="right" vertical="center" wrapText="1"/>
    </xf>
    <xf numFmtId="44" fontId="22" fillId="8" borderId="5" xfId="20" applyFont="1" applyFill="1" applyBorder="1" applyAlignment="1">
      <alignment horizontal="right" vertical="top"/>
    </xf>
    <xf numFmtId="0" fontId="22" fillId="2" borderId="5" xfId="21" applyFont="1" applyFill="1" applyBorder="1" applyAlignment="1">
      <alignment vertical="center" wrapText="1"/>
    </xf>
    <xf numFmtId="10" fontId="22" fillId="8" borderId="5" xfId="21" applyNumberFormat="1" applyFont="1" applyFill="1" applyBorder="1" applyAlignment="1">
      <alignment horizontal="right" vertical="top" wrapText="1"/>
    </xf>
    <xf numFmtId="168" fontId="36" fillId="8" borderId="5" xfId="21" applyNumberFormat="1" applyFont="1" applyFill="1" applyBorder="1" applyAlignment="1">
      <alignment horizontal="right" vertical="top" wrapText="1"/>
    </xf>
    <xf numFmtId="169" fontId="36" fillId="8" borderId="5" xfId="21" applyNumberFormat="1" applyFont="1" applyFill="1" applyBorder="1" applyAlignment="1">
      <alignment horizontal="right" vertical="top" wrapText="1"/>
    </xf>
    <xf numFmtId="165" fontId="22" fillId="8" borderId="5" xfId="4" applyNumberFormat="1" applyFont="1" applyFill="1" applyBorder="1" applyAlignment="1">
      <alignment horizontal="right" vertical="top" wrapText="1"/>
    </xf>
    <xf numFmtId="165" fontId="22" fillId="8" borderId="5" xfId="4" applyNumberFormat="1" applyFont="1" applyFill="1" applyBorder="1" applyAlignment="1">
      <alignment horizontal="right" vertical="top"/>
    </xf>
    <xf numFmtId="10" fontId="36" fillId="8" borderId="5" xfId="1" applyNumberFormat="1" applyFont="1" applyFill="1" applyBorder="1" applyAlignment="1">
      <alignment horizontal="right" vertical="top"/>
    </xf>
    <xf numFmtId="10" fontId="22" fillId="8" borderId="5" xfId="1" applyNumberFormat="1" applyFont="1" applyFill="1" applyBorder="1" applyAlignment="1">
      <alignment horizontal="right" vertical="top"/>
    </xf>
    <xf numFmtId="8" fontId="22" fillId="2" borderId="5" xfId="20" applyNumberFormat="1" applyFont="1" applyFill="1" applyBorder="1" applyAlignment="1">
      <alignment horizontal="right" vertical="center" wrapText="1"/>
    </xf>
    <xf numFmtId="0" fontId="36" fillId="2" borderId="5" xfId="21" applyFont="1" applyFill="1" applyBorder="1" applyAlignment="1">
      <alignment horizontal="left" vertical="top"/>
    </xf>
    <xf numFmtId="0" fontId="22" fillId="2" borderId="5" xfId="21" applyFont="1" applyFill="1" applyBorder="1" applyAlignment="1">
      <alignment horizontal="left" vertical="center" wrapText="1"/>
    </xf>
    <xf numFmtId="0" fontId="22" fillId="2" borderId="5" xfId="21" applyFont="1" applyFill="1" applyBorder="1" applyAlignment="1">
      <alignment horizontal="left" vertical="center"/>
    </xf>
    <xf numFmtId="44" fontId="36" fillId="2" borderId="5" xfId="20" applyFont="1" applyFill="1" applyBorder="1" applyAlignment="1">
      <alignment horizontal="center" vertical="center" wrapText="1"/>
    </xf>
    <xf numFmtId="44" fontId="36" fillId="2" borderId="5" xfId="20" applyFont="1" applyFill="1" applyBorder="1" applyAlignment="1">
      <alignment horizontal="right" vertical="top"/>
    </xf>
    <xf numFmtId="44" fontId="34" fillId="2" borderId="5" xfId="20" applyFont="1" applyFill="1" applyBorder="1" applyAlignment="1">
      <alignment horizontal="right"/>
    </xf>
    <xf numFmtId="0" fontId="22" fillId="2" borderId="5" xfId="21" applyFont="1" applyFill="1" applyBorder="1" applyAlignment="1">
      <alignment horizontal="left" vertical="top"/>
    </xf>
    <xf numFmtId="10" fontId="36" fillId="8" borderId="5" xfId="21" applyNumberFormat="1" applyFont="1" applyFill="1" applyBorder="1" applyAlignment="1">
      <alignment horizontal="right" vertical="top"/>
    </xf>
    <xf numFmtId="165" fontId="36" fillId="2" borderId="5" xfId="25" applyNumberFormat="1" applyFont="1" applyFill="1" applyBorder="1" applyAlignment="1">
      <alignment horizontal="right" vertical="top"/>
    </xf>
    <xf numFmtId="44" fontId="34" fillId="2" borderId="5" xfId="20" applyFont="1" applyFill="1" applyBorder="1" applyAlignment="1">
      <alignment horizontal="center" vertical="center" wrapText="1"/>
    </xf>
    <xf numFmtId="44" fontId="34" fillId="2" borderId="0" xfId="20" applyFont="1" applyFill="1"/>
    <xf numFmtId="0" fontId="36" fillId="8" borderId="20" xfId="2" applyFont="1" applyFill="1" applyBorder="1" applyAlignment="1">
      <alignment horizontal="right" vertical="top"/>
    </xf>
    <xf numFmtId="0" fontId="22" fillId="8" borderId="20" xfId="2" applyFont="1" applyFill="1" applyBorder="1" applyAlignment="1">
      <alignment horizontal="right" vertical="top"/>
    </xf>
    <xf numFmtId="44" fontId="22" fillId="2" borderId="21" xfId="20" applyFont="1" applyFill="1" applyBorder="1" applyAlignment="1">
      <alignment horizontal="left" vertical="center" wrapText="1"/>
    </xf>
    <xf numFmtId="44" fontId="11" fillId="2" borderId="5" xfId="18" applyNumberFormat="1" applyFont="1" applyFill="1" applyBorder="1"/>
    <xf numFmtId="44" fontId="11" fillId="3" borderId="5" xfId="18" applyNumberFormat="1" applyFont="1" applyFill="1" applyBorder="1"/>
    <xf numFmtId="166" fontId="27" fillId="3" borderId="5" xfId="1" applyNumberFormat="1" applyFont="1" applyFill="1" applyBorder="1" applyAlignment="1">
      <alignment horizontal="center" vertical="top"/>
    </xf>
    <xf numFmtId="44" fontId="11" fillId="2" borderId="0" xfId="18" applyNumberFormat="1" applyFont="1" applyFill="1" applyBorder="1"/>
    <xf numFmtId="0" fontId="45" fillId="2" borderId="0" xfId="11" applyFont="1" applyFill="1" applyAlignment="1">
      <alignment vertical="center" wrapText="1"/>
    </xf>
    <xf numFmtId="0" fontId="1" fillId="0" borderId="0" xfId="18" applyFill="1"/>
    <xf numFmtId="0" fontId="11" fillId="0" borderId="0" xfId="0" applyFont="1" applyFill="1"/>
    <xf numFmtId="174" fontId="22" fillId="2" borderId="5" xfId="1" applyNumberFormat="1" applyFont="1" applyFill="1" applyBorder="1" applyAlignment="1">
      <alignment horizontal="right" vertical="top"/>
    </xf>
    <xf numFmtId="9" fontId="10" fillId="0" borderId="5" xfId="1" applyNumberFormat="1" applyFont="1" applyFill="1" applyBorder="1" applyAlignment="1">
      <alignment horizontal="center" vertical="top"/>
    </xf>
    <xf numFmtId="164" fontId="10" fillId="2" borderId="5" xfId="13" applyNumberFormat="1" applyFont="1" applyFill="1" applyBorder="1" applyAlignment="1">
      <alignment horizontal="left" vertical="top"/>
    </xf>
    <xf numFmtId="44" fontId="10" fillId="2" borderId="5" xfId="13" applyNumberFormat="1" applyFont="1" applyFill="1" applyBorder="1" applyAlignment="1">
      <alignment horizontal="left" vertical="top"/>
    </xf>
    <xf numFmtId="164" fontId="27" fillId="2" borderId="5" xfId="13" applyNumberFormat="1" applyFont="1" applyFill="1" applyBorder="1" applyAlignment="1">
      <alignment horizontal="left" vertical="top"/>
    </xf>
    <xf numFmtId="9" fontId="10" fillId="2" borderId="5" xfId="1" applyFont="1" applyFill="1" applyBorder="1" applyAlignment="1">
      <alignment horizontal="center" vertical="top"/>
    </xf>
    <xf numFmtId="166" fontId="27" fillId="2" borderId="5" xfId="1" applyNumberFormat="1" applyFont="1" applyFill="1" applyBorder="1" applyAlignment="1">
      <alignment horizontal="center" vertical="top"/>
    </xf>
    <xf numFmtId="0" fontId="5" fillId="2" borderId="5" xfId="13" applyFont="1" applyFill="1" applyBorder="1" applyAlignment="1">
      <alignment horizontal="left" vertical="center" wrapText="1"/>
    </xf>
    <xf numFmtId="44" fontId="23" fillId="2" borderId="5" xfId="20" applyFont="1" applyFill="1" applyBorder="1" applyAlignment="1">
      <alignment vertical="center" wrapText="1"/>
    </xf>
    <xf numFmtId="165" fontId="11" fillId="2" borderId="5" xfId="20" applyNumberFormat="1" applyFont="1" applyFill="1" applyBorder="1"/>
    <xf numFmtId="0" fontId="35" fillId="3" borderId="5" xfId="0" applyFont="1" applyFill="1" applyBorder="1" applyAlignment="1">
      <alignment horizontal="center" vertical="center"/>
    </xf>
    <xf numFmtId="0" fontId="14" fillId="2" borderId="0" xfId="0" applyFont="1" applyFill="1" applyAlignment="1">
      <alignment horizontal="center" vertical="center"/>
    </xf>
    <xf numFmtId="44" fontId="34" fillId="2" borderId="0" xfId="20" applyFont="1" applyFill="1" applyBorder="1" applyAlignment="1"/>
    <xf numFmtId="44" fontId="34" fillId="2" borderId="0" xfId="20" applyFont="1" applyFill="1" applyBorder="1" applyAlignment="1">
      <alignment wrapText="1"/>
    </xf>
    <xf numFmtId="0" fontId="36" fillId="2" borderId="0" xfId="0" applyFont="1" applyFill="1" applyBorder="1" applyAlignment="1">
      <alignment vertical="top"/>
    </xf>
    <xf numFmtId="0" fontId="25" fillId="2" borderId="5" xfId="0" applyFont="1" applyFill="1" applyBorder="1" applyAlignment="1">
      <alignment vertical="center" wrapText="1"/>
    </xf>
    <xf numFmtId="165" fontId="36" fillId="4" borderId="5" xfId="4" applyNumberFormat="1" applyFont="1" applyFill="1" applyBorder="1" applyAlignment="1">
      <alignment horizontal="right" vertical="top" wrapText="1"/>
    </xf>
    <xf numFmtId="10" fontId="22" fillId="4" borderId="5" xfId="21" applyNumberFormat="1" applyFont="1" applyFill="1" applyBorder="1" applyAlignment="1">
      <alignment horizontal="right" vertical="top" wrapText="1"/>
    </xf>
    <xf numFmtId="165" fontId="22" fillId="4" borderId="5" xfId="4" applyNumberFormat="1" applyFont="1" applyFill="1" applyBorder="1" applyAlignment="1">
      <alignment horizontal="right" vertical="top" wrapText="1"/>
    </xf>
    <xf numFmtId="44" fontId="36" fillId="4" borderId="5" xfId="20" applyFont="1" applyFill="1" applyBorder="1" applyAlignment="1">
      <alignment horizontal="left" vertical="center" wrapText="1"/>
    </xf>
    <xf numFmtId="10" fontId="36" fillId="4" borderId="5" xfId="1" applyNumberFormat="1" applyFont="1" applyFill="1" applyBorder="1" applyAlignment="1">
      <alignment horizontal="right" vertical="top"/>
    </xf>
    <xf numFmtId="44" fontId="22" fillId="4" borderId="5" xfId="20" applyFont="1" applyFill="1" applyBorder="1" applyAlignment="1">
      <alignment horizontal="right" vertical="center" wrapText="1"/>
    </xf>
    <xf numFmtId="10" fontId="22" fillId="4" borderId="5" xfId="0" applyNumberFormat="1" applyFont="1" applyFill="1" applyBorder="1" applyAlignment="1">
      <alignment horizontal="right" vertical="center" wrapText="1"/>
    </xf>
    <xf numFmtId="165" fontId="22" fillId="4" borderId="5" xfId="4" applyNumberFormat="1" applyFont="1" applyFill="1" applyBorder="1" applyAlignment="1">
      <alignment horizontal="right" vertical="top"/>
    </xf>
    <xf numFmtId="44" fontId="22" fillId="4" borderId="5" xfId="20" applyFont="1" applyFill="1" applyBorder="1" applyAlignment="1">
      <alignment horizontal="right" vertical="top"/>
    </xf>
    <xf numFmtId="9" fontId="22" fillId="4" borderId="5" xfId="1" applyFont="1" applyFill="1" applyBorder="1" applyAlignment="1">
      <alignment horizontal="right" vertical="top"/>
    </xf>
    <xf numFmtId="0" fontId="22" fillId="2" borderId="5" xfId="2" applyFont="1" applyFill="1" applyBorder="1" applyAlignment="1">
      <alignment horizontal="left" vertical="top"/>
    </xf>
    <xf numFmtId="44" fontId="22" fillId="8" borderId="20" xfId="20" applyFont="1" applyFill="1" applyBorder="1" applyAlignment="1">
      <alignment horizontal="left" vertical="center" wrapText="1"/>
    </xf>
    <xf numFmtId="166" fontId="22" fillId="8" borderId="21" xfId="1" applyNumberFormat="1" applyFont="1" applyFill="1" applyBorder="1" applyAlignment="1">
      <alignment horizontal="center" vertical="center" wrapText="1"/>
    </xf>
    <xf numFmtId="164" fontId="36" fillId="8" borderId="20" xfId="6" applyNumberFormat="1" applyFont="1" applyFill="1" applyBorder="1" applyAlignment="1" applyProtection="1">
      <alignment horizontal="center" vertical="top"/>
    </xf>
    <xf numFmtId="164" fontId="36" fillId="2" borderId="20" xfId="6" applyNumberFormat="1" applyFont="1" applyFill="1" applyBorder="1" applyAlignment="1" applyProtection="1">
      <alignment horizontal="center" vertical="top"/>
    </xf>
    <xf numFmtId="164" fontId="36" fillId="2" borderId="5" xfId="6" applyNumberFormat="1" applyFont="1" applyFill="1" applyBorder="1" applyAlignment="1" applyProtection="1">
      <alignment horizontal="center" vertical="top"/>
    </xf>
    <xf numFmtId="164" fontId="36" fillId="2" borderId="20" xfId="6" applyNumberFormat="1" applyFont="1" applyFill="1" applyBorder="1" applyAlignment="1" applyProtection="1">
      <alignment horizontal="right" vertical="top"/>
    </xf>
    <xf numFmtId="10" fontId="22" fillId="2" borderId="21" xfId="2" applyNumberFormat="1" applyFont="1" applyFill="1" applyBorder="1" applyAlignment="1">
      <alignment horizontal="right" vertical="top"/>
    </xf>
    <xf numFmtId="165" fontId="22" fillId="2" borderId="20" xfId="4" applyNumberFormat="1" applyFont="1" applyFill="1" applyBorder="1" applyAlignment="1">
      <alignment horizontal="right" vertical="top"/>
    </xf>
    <xf numFmtId="165" fontId="22" fillId="2" borderId="5" xfId="4" applyNumberFormat="1" applyFont="1" applyFill="1" applyBorder="1" applyAlignment="1">
      <alignment horizontal="right" vertical="top"/>
    </xf>
    <xf numFmtId="44" fontId="22" fillId="2" borderId="20" xfId="20" applyFont="1" applyFill="1" applyBorder="1" applyAlignment="1">
      <alignment horizontal="left" vertical="center"/>
    </xf>
    <xf numFmtId="44" fontId="22" fillId="2" borderId="5" xfId="20" applyFont="1" applyFill="1" applyBorder="1" applyAlignment="1">
      <alignment horizontal="left" vertical="center"/>
    </xf>
    <xf numFmtId="166" fontId="22" fillId="2" borderId="21" xfId="1" applyNumberFormat="1" applyFont="1" applyFill="1" applyBorder="1" applyAlignment="1">
      <alignment horizontal="center" vertical="center"/>
    </xf>
    <xf numFmtId="164" fontId="36" fillId="8" borderId="5" xfId="6" applyNumberFormat="1" applyFont="1" applyFill="1" applyBorder="1" applyAlignment="1" applyProtection="1">
      <alignment horizontal="center" vertical="top"/>
    </xf>
    <xf numFmtId="44" fontId="22" fillId="0" borderId="5" xfId="20" applyFont="1" applyFill="1" applyBorder="1" applyAlignment="1">
      <alignment horizontal="left" vertical="center"/>
    </xf>
    <xf numFmtId="17" fontId="22" fillId="8" borderId="5" xfId="0" applyNumberFormat="1" applyFont="1" applyFill="1" applyBorder="1" applyAlignment="1">
      <alignment horizontal="right" vertical="center" wrapText="1"/>
    </xf>
    <xf numFmtId="0" fontId="14" fillId="2" borderId="0" xfId="18" applyFont="1" applyFill="1" applyBorder="1" applyAlignment="1">
      <alignment horizontal="center" vertic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vertical="top"/>
    </xf>
    <xf numFmtId="0" fontId="30" fillId="2" borderId="0" xfId="0" applyFont="1" applyFill="1"/>
    <xf numFmtId="0" fontId="0" fillId="2" borderId="0" xfId="0" applyFont="1" applyFill="1" applyAlignment="1">
      <alignment vertical="center"/>
    </xf>
    <xf numFmtId="0" fontId="0" fillId="2" borderId="0" xfId="0" applyFont="1" applyFill="1" applyAlignment="1" applyProtection="1">
      <protection locked="0"/>
    </xf>
    <xf numFmtId="0" fontId="29" fillId="2" borderId="0" xfId="15" applyFont="1" applyFill="1" applyAlignment="1">
      <alignment horizontal="left"/>
    </xf>
    <xf numFmtId="44" fontId="22" fillId="4" borderId="5" xfId="20" applyFont="1" applyFill="1" applyBorder="1" applyAlignment="1">
      <alignment vertical="center" wrapText="1"/>
    </xf>
    <xf numFmtId="44" fontId="22" fillId="4" borderId="5" xfId="20" applyFont="1" applyFill="1" applyBorder="1" applyAlignment="1">
      <alignment horizontal="center" vertical="center" wrapText="1"/>
    </xf>
    <xf numFmtId="0" fontId="25" fillId="0" borderId="5" xfId="0" applyFont="1" applyBorder="1" applyAlignment="1">
      <alignment wrapText="1"/>
    </xf>
    <xf numFmtId="0" fontId="25" fillId="0" borderId="5" xfId="0" applyFont="1" applyBorder="1" applyAlignment="1">
      <alignment vertical="center" wrapText="1"/>
    </xf>
    <xf numFmtId="0" fontId="25" fillId="0" borderId="5" xfId="0" applyFont="1" applyFill="1" applyBorder="1" applyAlignment="1">
      <alignment vertical="center" wrapText="1"/>
    </xf>
    <xf numFmtId="0" fontId="2" fillId="2" borderId="0" xfId="0" applyFont="1" applyFill="1"/>
    <xf numFmtId="0" fontId="22" fillId="0" borderId="5" xfId="0" applyFont="1" applyBorder="1" applyAlignment="1">
      <alignment wrapText="1"/>
    </xf>
    <xf numFmtId="0" fontId="22" fillId="0" borderId="5" xfId="30" applyFont="1" applyFill="1" applyBorder="1" applyAlignment="1">
      <alignment horizontal="left" vertical="center" wrapText="1"/>
    </xf>
    <xf numFmtId="0" fontId="22" fillId="2" borderId="5" xfId="30" applyFont="1" applyFill="1" applyBorder="1" applyAlignment="1">
      <alignment horizontal="left" vertical="center" wrapText="1"/>
    </xf>
    <xf numFmtId="44" fontId="29" fillId="2" borderId="5" xfId="20" applyFont="1" applyFill="1" applyBorder="1" applyAlignment="1">
      <alignment vertical="center" wrapText="1"/>
    </xf>
    <xf numFmtId="0" fontId="29" fillId="2" borderId="5" xfId="0" applyFont="1" applyFill="1" applyBorder="1" applyAlignment="1">
      <alignment wrapText="1"/>
    </xf>
    <xf numFmtId="44" fontId="29" fillId="0" borderId="5" xfId="20" applyFont="1" applyFill="1" applyBorder="1" applyAlignment="1">
      <alignment vertical="center" wrapText="1"/>
    </xf>
    <xf numFmtId="0" fontId="25" fillId="0" borderId="5" xfId="0" applyFont="1" applyFill="1" applyBorder="1" applyAlignment="1">
      <alignment horizontal="left" vertical="center"/>
    </xf>
    <xf numFmtId="0" fontId="29" fillId="0" borderId="5" xfId="0" applyFont="1" applyBorder="1" applyAlignment="1">
      <alignment vertical="center" wrapText="1"/>
    </xf>
    <xf numFmtId="44" fontId="34" fillId="2" borderId="5" xfId="20" applyFont="1" applyFill="1" applyBorder="1" applyAlignment="1">
      <alignment vertical="center" wrapText="1"/>
    </xf>
    <xf numFmtId="0" fontId="34" fillId="2" borderId="5" xfId="0" applyFont="1" applyFill="1" applyBorder="1" applyAlignment="1">
      <alignment wrapText="1"/>
    </xf>
    <xf numFmtId="44" fontId="34" fillId="0" borderId="5" xfId="20" applyFont="1" applyFill="1" applyBorder="1" applyAlignment="1">
      <alignment vertical="center" wrapText="1"/>
    </xf>
    <xf numFmtId="44" fontId="36" fillId="12" borderId="5" xfId="20" applyFont="1" applyFill="1" applyBorder="1" applyAlignment="1">
      <alignment vertical="center" wrapText="1"/>
    </xf>
    <xf numFmtId="44" fontId="34" fillId="0" borderId="5" xfId="20" applyFont="1" applyFill="1" applyBorder="1" applyAlignment="1"/>
    <xf numFmtId="0" fontId="22" fillId="0" borderId="5" xfId="0" applyFont="1" applyFill="1" applyBorder="1" applyAlignment="1">
      <alignment horizontal="left" vertical="center"/>
    </xf>
    <xf numFmtId="0" fontId="34" fillId="0" borderId="5" xfId="0" applyFont="1" applyBorder="1" applyAlignment="1">
      <alignment vertical="center" wrapText="1"/>
    </xf>
    <xf numFmtId="44" fontId="36" fillId="0" borderId="5" xfId="20" applyFont="1" applyFill="1" applyBorder="1" applyAlignment="1">
      <alignment horizontal="right" vertical="center" wrapText="1"/>
    </xf>
    <xf numFmtId="44" fontId="34" fillId="0" borderId="5" xfId="20" applyFont="1" applyFill="1" applyBorder="1" applyAlignment="1">
      <alignment horizontal="right" vertical="center"/>
    </xf>
    <xf numFmtId="0" fontId="15" fillId="2" borderId="0" xfId="0" applyFont="1" applyFill="1" applyAlignment="1">
      <alignment vertical="center"/>
    </xf>
    <xf numFmtId="0" fontId="47" fillId="2" borderId="0" xfId="0" applyFont="1" applyFill="1"/>
    <xf numFmtId="44" fontId="3" fillId="2" borderId="5" xfId="20" applyFont="1" applyFill="1" applyBorder="1" applyAlignment="1">
      <alignment vertical="center" wrapText="1"/>
    </xf>
    <xf numFmtId="9" fontId="3" fillId="2" borderId="5" xfId="1" applyFont="1" applyFill="1" applyBorder="1" applyAlignment="1">
      <alignment vertical="center" wrapText="1"/>
    </xf>
    <xf numFmtId="9" fontId="3" fillId="0" borderId="5" xfId="1" applyFont="1" applyFill="1" applyBorder="1" applyAlignment="1">
      <alignment vertical="center" wrapText="1"/>
    </xf>
    <xf numFmtId="0" fontId="3" fillId="0" borderId="0" xfId="0" applyFont="1" applyFill="1" applyBorder="1" applyAlignment="1">
      <alignment vertical="center" wrapText="1"/>
    </xf>
    <xf numFmtId="44" fontId="3" fillId="4" borderId="5" xfId="20" applyFont="1" applyFill="1" applyBorder="1" applyAlignment="1">
      <alignment vertical="center" wrapText="1"/>
    </xf>
    <xf numFmtId="44" fontId="3" fillId="0" borderId="5" xfId="20" applyFont="1" applyFill="1" applyBorder="1" applyAlignment="1">
      <alignment vertical="center" wrapText="1"/>
    </xf>
    <xf numFmtId="9" fontId="3" fillId="4" borderId="5" xfId="1" applyFont="1" applyFill="1" applyBorder="1" applyAlignment="1">
      <alignment vertical="center" wrapText="1"/>
    </xf>
    <xf numFmtId="0" fontId="3" fillId="2" borderId="0" xfId="0" applyFont="1" applyFill="1" applyBorder="1" applyAlignment="1">
      <alignment vertical="center" wrapText="1"/>
    </xf>
    <xf numFmtId="9" fontId="25" fillId="0" borderId="5" xfId="1" applyFont="1" applyFill="1" applyBorder="1" applyAlignment="1">
      <alignment vertical="center" wrapText="1"/>
    </xf>
    <xf numFmtId="44" fontId="3" fillId="2" borderId="5" xfId="20" applyFont="1" applyFill="1" applyBorder="1" applyAlignment="1" applyProtection="1">
      <alignment vertical="center" wrapText="1"/>
    </xf>
    <xf numFmtId="44" fontId="3" fillId="4" borderId="5" xfId="20" applyFont="1" applyFill="1" applyBorder="1" applyAlignment="1" applyProtection="1">
      <alignment vertical="center" wrapText="1"/>
    </xf>
    <xf numFmtId="0" fontId="3" fillId="2" borderId="0" xfId="0" applyFont="1" applyFill="1" applyBorder="1" applyAlignment="1" applyProtection="1">
      <alignment vertical="center" wrapText="1"/>
    </xf>
    <xf numFmtId="0" fontId="25" fillId="0" borderId="5" xfId="0" applyFont="1" applyBorder="1" applyAlignment="1" applyProtection="1">
      <alignment vertical="center" wrapText="1"/>
    </xf>
    <xf numFmtId="9" fontId="3" fillId="2" borderId="5" xfId="1" applyFont="1" applyFill="1" applyBorder="1" applyAlignment="1" applyProtection="1">
      <alignment vertical="center" wrapText="1"/>
    </xf>
    <xf numFmtId="0" fontId="29" fillId="2" borderId="5" xfId="0" applyFont="1" applyFill="1" applyBorder="1" applyAlignment="1">
      <alignment vertical="center"/>
    </xf>
    <xf numFmtId="44" fontId="2" fillId="2" borderId="26" xfId="0" applyNumberFormat="1" applyFont="1" applyFill="1" applyBorder="1"/>
    <xf numFmtId="0" fontId="0" fillId="2" borderId="5" xfId="0" applyFill="1" applyBorder="1"/>
    <xf numFmtId="0" fontId="25" fillId="2" borderId="5" xfId="0" applyFont="1" applyFill="1" applyBorder="1" applyAlignment="1">
      <alignment wrapText="1"/>
    </xf>
    <xf numFmtId="44" fontId="3" fillId="4" borderId="5" xfId="20" applyFont="1" applyFill="1" applyBorder="1" applyAlignment="1">
      <alignment horizontal="center" vertical="center" wrapText="1"/>
    </xf>
    <xf numFmtId="0" fontId="25" fillId="0" borderId="5" xfId="0" applyFont="1" applyBorder="1" applyAlignment="1">
      <alignment horizontal="left" vertical="center" wrapText="1"/>
    </xf>
    <xf numFmtId="0" fontId="29" fillId="2" borderId="5" xfId="0" applyFont="1" applyFill="1" applyBorder="1" applyAlignment="1">
      <alignment horizontal="left" wrapText="1"/>
    </xf>
    <xf numFmtId="0" fontId="29" fillId="2" borderId="5" xfId="0" applyFont="1" applyFill="1" applyBorder="1" applyAlignment="1">
      <alignment horizontal="left"/>
    </xf>
    <xf numFmtId="0" fontId="41" fillId="0" borderId="5" xfId="0" applyFont="1" applyBorder="1" applyAlignment="1">
      <alignment vertical="center" wrapText="1"/>
    </xf>
    <xf numFmtId="0" fontId="25" fillId="2" borderId="5" xfId="0" applyFont="1" applyFill="1" applyBorder="1" applyAlignment="1">
      <alignment vertical="center"/>
    </xf>
    <xf numFmtId="0" fontId="25" fillId="0" borderId="5" xfId="0" applyFont="1" applyBorder="1" applyAlignment="1">
      <alignment vertical="center"/>
    </xf>
    <xf numFmtId="0" fontId="25" fillId="0" borderId="5" xfId="0" applyFont="1" applyFill="1" applyBorder="1" applyAlignment="1">
      <alignment horizontal="left" vertical="center" wrapText="1"/>
    </xf>
    <xf numFmtId="44" fontId="48" fillId="2" borderId="5" xfId="20" applyFont="1" applyFill="1" applyBorder="1" applyAlignment="1">
      <alignment vertical="center" wrapText="1"/>
    </xf>
    <xf numFmtId="44" fontId="29" fillId="2" borderId="5" xfId="20" applyFont="1" applyFill="1" applyBorder="1" applyAlignment="1">
      <alignment horizontal="center"/>
    </xf>
    <xf numFmtId="44" fontId="29" fillId="2" borderId="5" xfId="20" applyFont="1" applyFill="1" applyBorder="1"/>
    <xf numFmtId="44" fontId="3" fillId="2" borderId="5" xfId="20" applyFont="1" applyFill="1" applyBorder="1" applyAlignment="1">
      <alignment vertical="top" wrapText="1"/>
    </xf>
    <xf numFmtId="44" fontId="48" fillId="13" borderId="5" xfId="20" applyFont="1" applyFill="1" applyBorder="1" applyAlignment="1">
      <alignment vertical="center" wrapText="1"/>
    </xf>
    <xf numFmtId="44" fontId="3" fillId="0" borderId="5" xfId="20" applyFont="1" applyFill="1" applyBorder="1" applyAlignment="1">
      <alignment horizontal="center" vertical="center" wrapText="1"/>
    </xf>
    <xf numFmtId="44" fontId="3" fillId="2" borderId="5" xfId="20" applyFont="1" applyFill="1" applyBorder="1" applyAlignment="1">
      <alignment horizontal="center" vertical="center" wrapText="1"/>
    </xf>
    <xf numFmtId="44" fontId="25" fillId="0" borderId="5" xfId="20" applyFont="1" applyFill="1" applyBorder="1" applyAlignment="1">
      <alignment horizontal="center" vertical="center" wrapText="1"/>
    </xf>
    <xf numFmtId="0" fontId="32" fillId="2" borderId="0" xfId="0" applyFont="1" applyFill="1" applyBorder="1" applyAlignment="1">
      <alignment vertical="center" wrapText="1"/>
    </xf>
    <xf numFmtId="171" fontId="32" fillId="2" borderId="0" xfId="0" applyNumberFormat="1" applyFont="1" applyFill="1" applyBorder="1" applyAlignment="1">
      <alignment vertical="center" wrapText="1"/>
    </xf>
    <xf numFmtId="0" fontId="32" fillId="2" borderId="0" xfId="0" applyFont="1" applyFill="1" applyBorder="1"/>
    <xf numFmtId="0" fontId="33" fillId="2" borderId="0" xfId="0" applyFont="1" applyFill="1" applyBorder="1" applyAlignment="1">
      <alignment vertical="center" wrapText="1"/>
    </xf>
    <xf numFmtId="44" fontId="1" fillId="2" borderId="0" xfId="18" applyNumberFormat="1" applyFill="1"/>
    <xf numFmtId="44" fontId="2" fillId="2" borderId="25" xfId="18" applyNumberFormat="1" applyFont="1" applyFill="1" applyBorder="1"/>
    <xf numFmtId="0" fontId="29" fillId="2" borderId="0" xfId="0" applyFont="1" applyFill="1" applyAlignment="1"/>
    <xf numFmtId="0" fontId="0" fillId="2" borderId="0" xfId="0" applyFill="1" applyAlignment="1">
      <alignment vertical="top"/>
    </xf>
    <xf numFmtId="9" fontId="25" fillId="4" borderId="5" xfId="1" applyFont="1" applyFill="1" applyBorder="1" applyAlignment="1">
      <alignment horizontal="center" vertical="center" wrapText="1"/>
    </xf>
    <xf numFmtId="44" fontId="5" fillId="2" borderId="5" xfId="13" applyNumberFormat="1" applyFont="1" applyFill="1" applyBorder="1" applyAlignment="1">
      <alignment horizontal="left" vertical="center" wrapText="1"/>
    </xf>
    <xf numFmtId="10" fontId="5" fillId="2" borderId="5" xfId="13" applyNumberFormat="1" applyFont="1" applyFill="1" applyBorder="1" applyAlignment="1">
      <alignment horizontal="center" vertical="center" wrapText="1"/>
    </xf>
    <xf numFmtId="44" fontId="10" fillId="2" borderId="5" xfId="20" applyFont="1" applyFill="1" applyBorder="1" applyAlignment="1">
      <alignment horizontal="left" vertical="top"/>
    </xf>
    <xf numFmtId="44" fontId="5" fillId="2" borderId="5" xfId="27" applyNumberFormat="1" applyFont="1" applyFill="1" applyBorder="1" applyAlignment="1">
      <alignment horizontal="left" vertical="center" wrapText="1"/>
    </xf>
    <xf numFmtId="44" fontId="23" fillId="8" borderId="5" xfId="20" applyFont="1" applyFill="1" applyBorder="1" applyAlignment="1">
      <alignment vertical="center" wrapText="1"/>
    </xf>
    <xf numFmtId="9" fontId="10" fillId="8" borderId="5" xfId="1" applyFont="1" applyFill="1" applyBorder="1" applyAlignment="1">
      <alignment horizontal="center" vertical="top"/>
    </xf>
    <xf numFmtId="164" fontId="10" fillId="8" borderId="5" xfId="13" applyNumberFormat="1" applyFont="1" applyFill="1" applyBorder="1" applyAlignment="1">
      <alignment horizontal="left" vertical="top"/>
    </xf>
    <xf numFmtId="44" fontId="10" fillId="8" borderId="5" xfId="13" applyNumberFormat="1" applyFont="1" applyFill="1" applyBorder="1" applyAlignment="1">
      <alignment horizontal="left" vertical="top"/>
    </xf>
    <xf numFmtId="165" fontId="11" fillId="8" borderId="5" xfId="20" applyNumberFormat="1" applyFont="1" applyFill="1" applyBorder="1"/>
    <xf numFmtId="166" fontId="27" fillId="8" borderId="5" xfId="1" applyNumberFormat="1" applyFont="1" applyFill="1" applyBorder="1" applyAlignment="1">
      <alignment horizontal="center" vertical="top"/>
    </xf>
    <xf numFmtId="44" fontId="11" fillId="8" borderId="5" xfId="18" applyNumberFormat="1" applyFont="1" applyFill="1" applyBorder="1"/>
    <xf numFmtId="44" fontId="29" fillId="4" borderId="5" xfId="20" applyFont="1" applyFill="1" applyBorder="1" applyAlignment="1">
      <alignment vertical="center" wrapText="1"/>
    </xf>
    <xf numFmtId="44" fontId="25" fillId="4" borderId="5" xfId="20" applyFont="1" applyFill="1" applyBorder="1" applyAlignment="1">
      <alignment horizontal="center" vertical="center" wrapText="1"/>
    </xf>
    <xf numFmtId="44" fontId="25" fillId="2" borderId="5" xfId="20" applyFont="1" applyFill="1" applyBorder="1" applyAlignment="1">
      <alignment horizontal="center" vertical="center" wrapText="1"/>
    </xf>
    <xf numFmtId="44" fontId="26" fillId="4" borderId="5" xfId="20" applyFont="1" applyFill="1" applyBorder="1" applyAlignment="1">
      <alignment horizontal="center" vertical="center" wrapText="1"/>
    </xf>
    <xf numFmtId="0" fontId="3" fillId="0" borderId="5" xfId="20" applyNumberFormat="1" applyFont="1" applyFill="1" applyBorder="1" applyAlignment="1">
      <alignment horizontal="left" vertical="center" wrapText="1"/>
    </xf>
    <xf numFmtId="44" fontId="29" fillId="4" borderId="5" xfId="20" applyFont="1" applyFill="1" applyBorder="1" applyAlignment="1" applyProtection="1">
      <alignment vertical="center" wrapText="1"/>
    </xf>
    <xf numFmtId="44" fontId="29" fillId="2" borderId="5" xfId="20" applyFont="1" applyFill="1" applyBorder="1" applyAlignment="1" applyProtection="1">
      <alignment vertical="center" wrapText="1"/>
    </xf>
    <xf numFmtId="44" fontId="26" fillId="2" borderId="25" xfId="20" applyFont="1" applyFill="1" applyBorder="1" applyAlignment="1">
      <alignment vertical="center" wrapText="1"/>
    </xf>
    <xf numFmtId="0" fontId="37" fillId="2" borderId="5" xfId="0" applyFont="1" applyFill="1" applyBorder="1"/>
    <xf numFmtId="0" fontId="38" fillId="0" borderId="5" xfId="0" applyFont="1" applyBorder="1" applyAlignment="1">
      <alignment vertical="center" wrapText="1"/>
    </xf>
    <xf numFmtId="44" fontId="37" fillId="4" borderId="5" xfId="20" applyFont="1" applyFill="1" applyBorder="1" applyAlignment="1">
      <alignment vertical="center" wrapText="1"/>
    </xf>
    <xf numFmtId="0" fontId="38" fillId="2" borderId="5" xfId="0" applyFont="1" applyFill="1" applyBorder="1" applyAlignment="1">
      <alignment vertical="center" wrapText="1"/>
    </xf>
    <xf numFmtId="44" fontId="37" fillId="2" borderId="5" xfId="20" applyFont="1" applyFill="1" applyBorder="1" applyAlignment="1">
      <alignment vertical="center" wrapText="1"/>
    </xf>
    <xf numFmtId="44" fontId="37" fillId="0" borderId="5" xfId="20" applyFont="1" applyFill="1" applyBorder="1" applyAlignment="1">
      <alignment vertical="center" wrapText="1"/>
    </xf>
    <xf numFmtId="0" fontId="38" fillId="0" borderId="5" xfId="0" applyFont="1" applyFill="1" applyBorder="1" applyAlignment="1">
      <alignment vertical="center" wrapText="1"/>
    </xf>
    <xf numFmtId="0" fontId="38" fillId="0" borderId="5" xfId="0" applyFont="1" applyBorder="1" applyAlignment="1">
      <alignment vertical="center"/>
    </xf>
    <xf numFmtId="0" fontId="38" fillId="0" borderId="5" xfId="0" applyFont="1" applyBorder="1" applyAlignment="1" applyProtection="1">
      <alignment vertical="center" wrapText="1"/>
    </xf>
    <xf numFmtId="44" fontId="37" fillId="4" borderId="5" xfId="20" applyFont="1" applyFill="1" applyBorder="1" applyAlignment="1" applyProtection="1">
      <alignment vertical="center" wrapText="1"/>
    </xf>
    <xf numFmtId="44" fontId="37" fillId="2" borderId="5" xfId="20" applyFont="1" applyFill="1" applyBorder="1" applyAlignment="1" applyProtection="1">
      <alignment vertical="center" wrapText="1"/>
    </xf>
    <xf numFmtId="44" fontId="2" fillId="2" borderId="25" xfId="0" applyNumberFormat="1" applyFont="1" applyFill="1" applyBorder="1"/>
    <xf numFmtId="0" fontId="22" fillId="2" borderId="5" xfId="30" applyFont="1" applyFill="1" applyBorder="1" applyAlignment="1">
      <alignment horizontal="left" wrapText="1"/>
    </xf>
    <xf numFmtId="9" fontId="22" fillId="0" borderId="5" xfId="1" applyFont="1" applyFill="1" applyBorder="1" applyAlignment="1">
      <alignment horizontal="right" wrapText="1"/>
    </xf>
    <xf numFmtId="10" fontId="22" fillId="0" borderId="5" xfId="1" applyNumberFormat="1" applyFont="1" applyFill="1" applyBorder="1" applyAlignment="1">
      <alignment horizontal="right" wrapText="1"/>
    </xf>
    <xf numFmtId="0" fontId="22" fillId="2" borderId="5" xfId="0" applyFont="1" applyFill="1" applyBorder="1" applyAlignment="1">
      <alignment horizontal="left" wrapText="1"/>
    </xf>
    <xf numFmtId="9" fontId="22" fillId="2" borderId="5" xfId="1" applyFont="1" applyFill="1" applyBorder="1" applyAlignment="1" applyProtection="1">
      <alignment horizontal="right" wrapText="1"/>
      <protection locked="0"/>
    </xf>
    <xf numFmtId="10" fontId="22" fillId="2" borderId="5" xfId="1" applyNumberFormat="1" applyFont="1" applyFill="1" applyBorder="1" applyAlignment="1" applyProtection="1">
      <alignment horizontal="right" wrapText="1"/>
      <protection locked="0"/>
    </xf>
    <xf numFmtId="0" fontId="22" fillId="0" borderId="5" xfId="0" applyFont="1" applyBorder="1" applyAlignment="1">
      <alignment horizontal="left" wrapText="1"/>
    </xf>
    <xf numFmtId="9" fontId="22" fillId="0" borderId="5" xfId="1" applyFont="1" applyBorder="1" applyAlignment="1">
      <alignment horizontal="right" wrapText="1"/>
    </xf>
    <xf numFmtId="10" fontId="22" fillId="0" borderId="5" xfId="1" quotePrefix="1" applyNumberFormat="1" applyFont="1" applyBorder="1" applyAlignment="1">
      <alignment horizontal="right" wrapText="1"/>
    </xf>
    <xf numFmtId="10" fontId="22" fillId="0" borderId="5" xfId="1" applyNumberFormat="1" applyFont="1" applyBorder="1" applyAlignment="1">
      <alignment horizontal="right" wrapText="1"/>
    </xf>
    <xf numFmtId="9" fontId="22" fillId="0" borderId="5" xfId="1" applyFont="1" applyBorder="1" applyAlignment="1" applyProtection="1">
      <alignment horizontal="right" wrapText="1"/>
      <protection locked="0"/>
    </xf>
    <xf numFmtId="10" fontId="22" fillId="0" borderId="5" xfId="1" applyNumberFormat="1" applyFont="1" applyBorder="1" applyAlignment="1" applyProtection="1">
      <alignment horizontal="right" wrapText="1"/>
      <protection locked="0"/>
    </xf>
    <xf numFmtId="0" fontId="22" fillId="0" borderId="5" xfId="0" applyFont="1" applyFill="1" applyBorder="1" applyAlignment="1">
      <alignment horizontal="left" wrapText="1"/>
    </xf>
    <xf numFmtId="9" fontId="22" fillId="2" borderId="5" xfId="1" applyFont="1" applyFill="1" applyBorder="1" applyAlignment="1">
      <alignment horizontal="right"/>
    </xf>
    <xf numFmtId="10" fontId="22" fillId="2" borderId="5" xfId="1" applyNumberFormat="1" applyFont="1" applyFill="1" applyBorder="1" applyAlignment="1">
      <alignment horizontal="right"/>
    </xf>
    <xf numFmtId="0" fontId="22" fillId="0" borderId="5" xfId="30" applyFont="1" applyFill="1" applyBorder="1" applyAlignment="1">
      <alignment horizontal="left" wrapText="1"/>
    </xf>
    <xf numFmtId="9" fontId="3" fillId="2" borderId="5" xfId="1" applyFont="1" applyFill="1" applyBorder="1" applyAlignment="1">
      <alignment horizontal="right" wrapText="1"/>
    </xf>
    <xf numFmtId="10" fontId="3" fillId="2" borderId="5" xfId="1" applyNumberFormat="1" applyFont="1" applyFill="1" applyBorder="1" applyAlignment="1">
      <alignment horizontal="right" wrapText="1"/>
    </xf>
    <xf numFmtId="0" fontId="38" fillId="0" borderId="5" xfId="0" applyFont="1" applyBorder="1" applyAlignment="1">
      <alignment horizontal="left" wrapText="1"/>
    </xf>
    <xf numFmtId="10" fontId="22" fillId="2" borderId="5" xfId="1" applyNumberFormat="1" applyFont="1" applyFill="1" applyBorder="1" applyAlignment="1">
      <alignment horizontal="right" wrapText="1"/>
    </xf>
    <xf numFmtId="9" fontId="22" fillId="2" borderId="5" xfId="1" applyFont="1" applyFill="1" applyBorder="1" applyAlignment="1">
      <alignment horizontal="right" wrapText="1"/>
    </xf>
    <xf numFmtId="10" fontId="22" fillId="0" borderId="5" xfId="1" applyNumberFormat="1" applyFont="1" applyFill="1" applyBorder="1" applyAlignment="1" applyProtection="1">
      <alignment horizontal="right" wrapText="1"/>
      <protection locked="0"/>
    </xf>
    <xf numFmtId="0" fontId="13" fillId="2" borderId="0" xfId="0" applyFont="1" applyFill="1" applyAlignment="1">
      <alignment vertical="center"/>
    </xf>
    <xf numFmtId="0" fontId="3" fillId="0" borderId="5" xfId="0" applyFont="1" applyBorder="1" applyAlignment="1">
      <alignment horizontal="left" vertical="center"/>
    </xf>
    <xf numFmtId="0" fontId="25" fillId="0" borderId="5" xfId="0" applyFont="1" applyBorder="1" applyAlignment="1">
      <alignment horizontal="left" vertical="center"/>
    </xf>
    <xf numFmtId="0" fontId="3" fillId="0" borderId="5" xfId="0" applyFont="1" applyBorder="1" applyAlignment="1">
      <alignment horizontal="left" vertical="center" wrapText="1"/>
    </xf>
    <xf numFmtId="0" fontId="29" fillId="0" borderId="5" xfId="0" applyFont="1" applyBorder="1" applyAlignment="1">
      <alignment horizontal="left" vertical="center" wrapText="1"/>
    </xf>
    <xf numFmtId="0" fontId="3" fillId="2" borderId="5" xfId="0" applyFont="1" applyFill="1" applyBorder="1" applyAlignment="1">
      <alignment horizontal="left" vertical="center" wrapText="1"/>
    </xf>
    <xf numFmtId="0" fontId="3" fillId="0" borderId="27" xfId="0" applyFont="1" applyBorder="1" applyAlignment="1">
      <alignment horizontal="left" vertical="center" wrapText="1"/>
    </xf>
    <xf numFmtId="0" fontId="29" fillId="0" borderId="20" xfId="0" applyFont="1" applyBorder="1" applyAlignment="1">
      <alignment horizontal="left" vertical="center" wrapText="1"/>
    </xf>
    <xf numFmtId="0" fontId="29" fillId="2" borderId="28" xfId="0" applyFont="1" applyFill="1" applyBorder="1" applyAlignment="1">
      <alignment horizontal="left" vertical="center" wrapText="1"/>
    </xf>
    <xf numFmtId="0" fontId="29" fillId="2" borderId="5" xfId="0" applyFont="1" applyFill="1" applyBorder="1" applyAlignment="1">
      <alignment horizontal="left" vertical="center" wrapText="1"/>
    </xf>
    <xf numFmtId="0" fontId="0" fillId="2" borderId="5" xfId="0" applyFill="1" applyBorder="1" applyAlignment="1">
      <alignment horizontal="center"/>
    </xf>
    <xf numFmtId="17" fontId="22" fillId="2" borderId="5" xfId="0" applyNumberFormat="1" applyFont="1" applyFill="1" applyBorder="1" applyAlignment="1">
      <alignment horizontal="right" vertical="center" wrapText="1"/>
    </xf>
    <xf numFmtId="0" fontId="22" fillId="6" borderId="5" xfId="15" applyFont="1" applyFill="1" applyBorder="1" applyAlignment="1">
      <alignment horizontal="center" vertical="center" textRotation="90" wrapText="1"/>
    </xf>
    <xf numFmtId="0" fontId="22" fillId="14" borderId="5" xfId="15" applyFont="1" applyFill="1" applyBorder="1" applyAlignment="1">
      <alignment horizontal="center" vertical="center" textRotation="90" wrapText="1"/>
    </xf>
    <xf numFmtId="0" fontId="34" fillId="2" borderId="5" xfId="15" applyFont="1" applyFill="1" applyBorder="1" applyAlignment="1">
      <alignment horizontal="center"/>
    </xf>
    <xf numFmtId="44" fontId="22" fillId="2" borderId="5" xfId="16" applyFont="1" applyFill="1" applyBorder="1" applyAlignment="1">
      <alignment horizontal="center" vertical="center" wrapText="1"/>
    </xf>
    <xf numFmtId="0" fontId="22" fillId="2" borderId="5" xfId="30" applyFont="1" applyFill="1" applyBorder="1" applyAlignment="1">
      <alignment vertical="center" wrapText="1"/>
    </xf>
    <xf numFmtId="0" fontId="22" fillId="0" borderId="5" xfId="30" applyFont="1" applyFill="1" applyBorder="1" applyAlignment="1">
      <alignment horizontal="left" vertical="top" wrapText="1"/>
    </xf>
    <xf numFmtId="0" fontId="22" fillId="2" borderId="5" xfId="30" applyFont="1" applyFill="1" applyBorder="1" applyAlignment="1">
      <alignment horizontal="left" vertical="top" wrapText="1"/>
    </xf>
    <xf numFmtId="0" fontId="20" fillId="2" borderId="0" xfId="15" applyFont="1" applyFill="1" applyAlignment="1">
      <alignment horizontal="left" vertical="top"/>
    </xf>
    <xf numFmtId="44" fontId="22" fillId="2" borderId="5" xfId="20" applyFont="1" applyFill="1" applyBorder="1" applyAlignment="1">
      <alignment horizontal="center"/>
    </xf>
    <xf numFmtId="44" fontId="22" fillId="0" borderId="5" xfId="20" applyFont="1" applyFill="1" applyBorder="1" applyAlignment="1">
      <alignment horizontal="center"/>
    </xf>
    <xf numFmtId="44" fontId="22" fillId="2" borderId="5" xfId="20" applyFont="1" applyFill="1" applyBorder="1" applyAlignment="1">
      <alignment horizontal="right" vertical="center"/>
    </xf>
    <xf numFmtId="44" fontId="22" fillId="2" borderId="5" xfId="20" applyFont="1" applyFill="1" applyBorder="1" applyAlignment="1" applyProtection="1">
      <alignment horizontal="center" vertical="center" wrapText="1"/>
      <protection locked="0"/>
    </xf>
    <xf numFmtId="44" fontId="22" fillId="2" borderId="5" xfId="20" applyFont="1" applyFill="1" applyBorder="1" applyAlignment="1" applyProtection="1">
      <alignment horizontal="center"/>
      <protection locked="0"/>
    </xf>
    <xf numFmtId="44" fontId="34" fillId="0" borderId="5" xfId="20" applyFont="1" applyBorder="1"/>
    <xf numFmtId="44" fontId="22" fillId="0" borderId="5" xfId="20" applyFont="1" applyBorder="1"/>
    <xf numFmtId="0" fontId="1" fillId="2" borderId="0" xfId="15" applyFill="1" applyAlignment="1"/>
    <xf numFmtId="0" fontId="34" fillId="2" borderId="5" xfId="15" applyFont="1" applyFill="1" applyBorder="1" applyAlignment="1"/>
    <xf numFmtId="0" fontId="22" fillId="0" borderId="5" xfId="30" applyFont="1" applyFill="1" applyBorder="1" applyAlignment="1">
      <alignment vertical="top" wrapText="1"/>
    </xf>
    <xf numFmtId="0" fontId="22" fillId="2" borderId="5" xfId="30" applyFont="1" applyFill="1" applyBorder="1" applyAlignment="1">
      <alignment vertical="top" wrapText="1"/>
    </xf>
    <xf numFmtId="0" fontId="22" fillId="0" borderId="5" xfId="15" applyFont="1" applyFill="1" applyBorder="1" applyAlignment="1">
      <alignment horizontal="left" vertical="center" wrapText="1"/>
    </xf>
    <xf numFmtId="0" fontId="22" fillId="12" borderId="5" xfId="0" applyFont="1" applyFill="1" applyBorder="1" applyAlignment="1">
      <alignment horizontal="left" vertical="center" wrapText="1"/>
    </xf>
    <xf numFmtId="0" fontId="34" fillId="0" borderId="5" xfId="15" applyFont="1" applyFill="1" applyBorder="1" applyAlignment="1">
      <alignment horizontal="center"/>
    </xf>
    <xf numFmtId="0" fontId="22" fillId="2" borderId="5" xfId="15" applyFont="1" applyFill="1" applyBorder="1" applyAlignment="1" applyProtection="1">
      <alignment horizontal="left" vertical="center" wrapText="1"/>
    </xf>
    <xf numFmtId="0" fontId="22" fillId="0" borderId="6" xfId="30" applyFont="1" applyFill="1" applyBorder="1" applyAlignment="1">
      <alignment horizontal="left" vertical="top" wrapText="1"/>
    </xf>
    <xf numFmtId="0" fontId="22" fillId="2" borderId="6" xfId="30" applyFont="1" applyFill="1" applyBorder="1" applyAlignment="1">
      <alignment vertical="center" wrapText="1"/>
    </xf>
    <xf numFmtId="0" fontId="22" fillId="2" borderId="6" xfId="0" applyFont="1" applyFill="1" applyBorder="1" applyAlignment="1">
      <alignment vertical="center" wrapText="1"/>
    </xf>
    <xf numFmtId="44" fontId="22" fillId="0" borderId="5" xfId="20" applyFont="1" applyFill="1" applyBorder="1" applyAlignment="1">
      <alignment horizontal="center" vertical="center"/>
    </xf>
    <xf numFmtId="44" fontId="22" fillId="2" borderId="5" xfId="20" applyFont="1" applyFill="1" applyBorder="1" applyAlignment="1">
      <alignment horizontal="right"/>
    </xf>
    <xf numFmtId="44" fontId="34" fillId="2" borderId="5" xfId="20" applyFont="1" applyFill="1" applyBorder="1" applyAlignment="1">
      <alignment horizontal="right" vertical="center" wrapText="1"/>
    </xf>
    <xf numFmtId="44" fontId="22" fillId="12" borderId="5" xfId="20" applyFont="1" applyFill="1" applyBorder="1" applyAlignment="1">
      <alignment horizontal="center" vertical="center" wrapText="1"/>
    </xf>
    <xf numFmtId="44" fontId="22" fillId="12" borderId="5" xfId="20" applyFont="1" applyFill="1" applyBorder="1" applyAlignment="1">
      <alignment horizontal="center"/>
    </xf>
    <xf numFmtId="44" fontId="34" fillId="0" borderId="5" xfId="20" applyFont="1" applyFill="1" applyBorder="1" applyAlignment="1">
      <alignment horizontal="center" vertical="center"/>
    </xf>
    <xf numFmtId="44" fontId="22" fillId="2" borderId="5" xfId="20" applyFont="1" applyFill="1" applyBorder="1" applyAlignment="1" applyProtection="1">
      <alignment horizontal="center" vertical="center" wrapText="1"/>
    </xf>
    <xf numFmtId="44" fontId="22" fillId="2" borderId="5" xfId="20" applyFont="1" applyFill="1" applyBorder="1" applyAlignment="1" applyProtection="1">
      <alignment horizontal="center"/>
    </xf>
    <xf numFmtId="44" fontId="34" fillId="2" borderId="5" xfId="20" applyFont="1" applyFill="1" applyBorder="1" applyAlignment="1">
      <alignment horizontal="center"/>
    </xf>
    <xf numFmtId="44" fontId="22" fillId="8" borderId="5" xfId="20" applyFont="1" applyFill="1" applyBorder="1" applyAlignment="1">
      <alignment horizontal="right" vertical="center"/>
    </xf>
    <xf numFmtId="9" fontId="22" fillId="8" borderId="5" xfId="1" applyFont="1" applyFill="1" applyBorder="1" applyAlignment="1">
      <alignment horizontal="right" vertical="center"/>
    </xf>
    <xf numFmtId="0" fontId="50" fillId="2" borderId="5" xfId="0" applyFont="1" applyFill="1" applyBorder="1" applyAlignment="1">
      <alignment vertical="center" wrapText="1"/>
    </xf>
    <xf numFmtId="44" fontId="51" fillId="15" borderId="5" xfId="0" applyNumberFormat="1" applyFont="1" applyFill="1" applyBorder="1" applyAlignment="1">
      <alignment vertical="center" wrapText="1"/>
    </xf>
    <xf numFmtId="0" fontId="29" fillId="2" borderId="29" xfId="0" applyFont="1" applyFill="1" applyBorder="1" applyAlignment="1">
      <alignment vertical="center"/>
    </xf>
    <xf numFmtId="0" fontId="25" fillId="0" borderId="29" xfId="0" applyFont="1" applyBorder="1" applyAlignment="1">
      <alignment vertical="center" wrapText="1"/>
    </xf>
    <xf numFmtId="44" fontId="29" fillId="2" borderId="29" xfId="20" applyFont="1" applyFill="1" applyBorder="1" applyAlignment="1">
      <alignment vertical="center" wrapText="1"/>
    </xf>
    <xf numFmtId="44" fontId="29" fillId="4" borderId="29" xfId="20" applyFont="1" applyFill="1" applyBorder="1" applyAlignment="1">
      <alignment vertical="center" wrapText="1"/>
    </xf>
    <xf numFmtId="44" fontId="52" fillId="15" borderId="5" xfId="0" applyNumberFormat="1" applyFont="1" applyFill="1" applyBorder="1" applyAlignment="1">
      <alignment vertical="center" wrapText="1"/>
    </xf>
    <xf numFmtId="44" fontId="52" fillId="15" borderId="5" xfId="0" applyNumberFormat="1" applyFont="1" applyFill="1" applyBorder="1" applyAlignment="1">
      <alignment horizontal="center" vertical="center" wrapText="1"/>
    </xf>
    <xf numFmtId="0" fontId="11" fillId="2" borderId="0" xfId="15" applyFont="1" applyFill="1" applyAlignment="1">
      <alignment horizontal="left"/>
    </xf>
    <xf numFmtId="166" fontId="22" fillId="2" borderId="5" xfId="1" applyNumberFormat="1" applyFont="1" applyFill="1" applyBorder="1" applyAlignment="1">
      <alignment horizontal="right" vertical="top"/>
    </xf>
    <xf numFmtId="10" fontId="22" fillId="2" borderId="5" xfId="1" applyNumberFormat="1" applyFont="1" applyFill="1" applyBorder="1" applyAlignment="1">
      <alignment horizontal="right" vertical="top"/>
    </xf>
    <xf numFmtId="0" fontId="22" fillId="2" borderId="0" xfId="21" applyFont="1" applyFill="1" applyBorder="1" applyAlignment="1">
      <alignment horizontal="left" vertical="top" wrapText="1"/>
    </xf>
    <xf numFmtId="0" fontId="22" fillId="2" borderId="0" xfId="21" applyFont="1" applyFill="1" applyBorder="1" applyAlignment="1">
      <alignment vertical="center" wrapText="1"/>
    </xf>
    <xf numFmtId="165" fontId="36" fillId="2" borderId="0" xfId="4" applyNumberFormat="1" applyFont="1" applyFill="1" applyBorder="1" applyAlignment="1">
      <alignment horizontal="right" vertical="top" wrapText="1"/>
    </xf>
    <xf numFmtId="10" fontId="22" fillId="2" borderId="0" xfId="21" applyNumberFormat="1" applyFont="1" applyFill="1" applyBorder="1" applyAlignment="1">
      <alignment horizontal="right" vertical="top" wrapText="1"/>
    </xf>
    <xf numFmtId="165" fontId="22" fillId="2" borderId="0" xfId="4" applyNumberFormat="1" applyFont="1" applyFill="1" applyBorder="1" applyAlignment="1">
      <alignment horizontal="right" vertical="top" wrapText="1"/>
    </xf>
    <xf numFmtId="44" fontId="36" fillId="2" borderId="0" xfId="20" applyFont="1" applyFill="1" applyBorder="1" applyAlignment="1">
      <alignment horizontal="center" vertical="center" wrapText="1"/>
    </xf>
    <xf numFmtId="10" fontId="36" fillId="2" borderId="0" xfId="1" applyNumberFormat="1" applyFont="1" applyFill="1" applyBorder="1" applyAlignment="1">
      <alignment horizontal="right" vertical="top"/>
    </xf>
    <xf numFmtId="44" fontId="22" fillId="2" borderId="0" xfId="20" applyFont="1" applyFill="1" applyBorder="1" applyAlignment="1">
      <alignment horizontal="right" vertical="center" wrapText="1"/>
    </xf>
    <xf numFmtId="10" fontId="22" fillId="2" borderId="0" xfId="0" applyNumberFormat="1" applyFont="1" applyFill="1" applyBorder="1" applyAlignment="1">
      <alignment horizontal="right" vertical="center" wrapText="1"/>
    </xf>
    <xf numFmtId="0" fontId="36" fillId="2" borderId="0" xfId="21" applyFont="1" applyFill="1" applyBorder="1" applyAlignment="1">
      <alignment horizontal="right" vertical="top"/>
    </xf>
    <xf numFmtId="44" fontId="36" fillId="2" borderId="0" xfId="20" applyFont="1" applyFill="1" applyBorder="1" applyAlignment="1">
      <alignment horizontal="left" vertical="top"/>
    </xf>
    <xf numFmtId="0" fontId="11" fillId="2" borderId="0" xfId="0" applyFont="1" applyFill="1" applyBorder="1"/>
    <xf numFmtId="0" fontId="0" fillId="2" borderId="0" xfId="0" applyFont="1" applyFill="1" applyBorder="1" applyAlignment="1">
      <alignment horizontal="left"/>
    </xf>
    <xf numFmtId="0" fontId="0" fillId="2" borderId="0" xfId="0" applyFont="1" applyFill="1" applyBorder="1" applyAlignment="1"/>
    <xf numFmtId="0" fontId="0" fillId="2" borderId="0" xfId="0" applyFont="1" applyFill="1" applyBorder="1" applyAlignment="1">
      <alignment vertical="center"/>
    </xf>
    <xf numFmtId="0" fontId="0" fillId="2" borderId="0" xfId="0" applyFont="1" applyFill="1" applyBorder="1" applyAlignment="1">
      <alignment horizontal="left" vertical="center"/>
    </xf>
    <xf numFmtId="0" fontId="21" fillId="0" borderId="0" xfId="0" applyFont="1" applyBorder="1" applyAlignment="1"/>
    <xf numFmtId="0" fontId="43" fillId="2" borderId="0" xfId="0" applyFont="1" applyFill="1" applyBorder="1"/>
    <xf numFmtId="0" fontId="11" fillId="0" borderId="0" xfId="0" applyFont="1" applyBorder="1" applyAlignment="1"/>
    <xf numFmtId="0" fontId="0" fillId="2" borderId="0" xfId="0" applyFont="1" applyFill="1" applyBorder="1" applyAlignment="1">
      <alignment vertical="top"/>
    </xf>
    <xf numFmtId="43" fontId="34" fillId="2" borderId="0" xfId="0" applyNumberFormat="1" applyFont="1" applyFill="1" applyBorder="1"/>
    <xf numFmtId="44" fontId="34" fillId="2" borderId="0" xfId="20" applyFont="1" applyFill="1" applyBorder="1"/>
    <xf numFmtId="165" fontId="22" fillId="2" borderId="0" xfId="4" applyNumberFormat="1" applyFont="1" applyFill="1" applyBorder="1" applyAlignment="1">
      <alignment horizontal="right" vertical="top"/>
    </xf>
    <xf numFmtId="0" fontId="35" fillId="2" borderId="0" xfId="0" applyFont="1" applyFill="1" applyAlignment="1">
      <alignment vertical="center"/>
    </xf>
    <xf numFmtId="0" fontId="22" fillId="2" borderId="0" xfId="0" applyFont="1" applyFill="1"/>
    <xf numFmtId="0" fontId="22" fillId="2" borderId="5" xfId="0" applyFont="1" applyFill="1" applyBorder="1" applyAlignment="1">
      <alignment wrapText="1"/>
    </xf>
    <xf numFmtId="0" fontId="22" fillId="2" borderId="5" xfId="11" applyFont="1" applyFill="1" applyBorder="1" applyAlignment="1">
      <alignment horizontal="left" vertical="center"/>
    </xf>
    <xf numFmtId="0" fontId="22" fillId="2" borderId="5" xfId="2" applyFont="1" applyFill="1" applyBorder="1" applyAlignment="1">
      <alignment vertical="center"/>
    </xf>
    <xf numFmtId="10" fontId="22" fillId="2" borderId="5" xfId="2" applyNumberFormat="1" applyFont="1" applyFill="1" applyBorder="1" applyAlignment="1">
      <alignment horizontal="right" vertical="top" wrapText="1"/>
    </xf>
    <xf numFmtId="44" fontId="22" fillId="0" borderId="20" xfId="20" applyFont="1" applyFill="1" applyBorder="1" applyAlignment="1">
      <alignment horizontal="left" vertical="center"/>
    </xf>
    <xf numFmtId="166" fontId="22" fillId="2" borderId="5" xfId="1" applyNumberFormat="1" applyFont="1" applyFill="1" applyBorder="1" applyAlignment="1">
      <alignment horizontal="center" vertical="center" wrapText="1"/>
    </xf>
    <xf numFmtId="0" fontId="0" fillId="2" borderId="5" xfId="15" applyFont="1" applyFill="1" applyBorder="1" applyAlignment="1"/>
    <xf numFmtId="0" fontId="34" fillId="0" borderId="5" xfId="0" applyFont="1" applyBorder="1" applyAlignment="1">
      <alignment wrapText="1"/>
    </xf>
    <xf numFmtId="0" fontId="1" fillId="2" borderId="5" xfId="15" applyFill="1" applyBorder="1" applyAlignment="1">
      <alignment horizontal="center"/>
    </xf>
    <xf numFmtId="8" fontId="11" fillId="0" borderId="5" xfId="0" applyNumberFormat="1" applyFont="1" applyBorder="1"/>
    <xf numFmtId="44" fontId="22" fillId="0" borderId="5" xfId="16" applyNumberFormat="1" applyFont="1" applyFill="1" applyBorder="1" applyAlignment="1">
      <alignment horizontal="center" vertical="center" wrapText="1"/>
    </xf>
    <xf numFmtId="164" fontId="35" fillId="8" borderId="8" xfId="3" applyNumberFormat="1" applyFont="1" applyFill="1" applyBorder="1" applyAlignment="1">
      <alignment horizontal="center" vertical="center" wrapText="1"/>
    </xf>
    <xf numFmtId="164" fontId="35" fillId="8" borderId="9" xfId="3" applyNumberFormat="1" applyFont="1" applyFill="1" applyBorder="1" applyAlignment="1">
      <alignment horizontal="center" vertical="center" wrapText="1"/>
    </xf>
    <xf numFmtId="164" fontId="35" fillId="8" borderId="2" xfId="3" applyNumberFormat="1" applyFont="1" applyFill="1" applyBorder="1" applyAlignment="1">
      <alignment horizontal="center" vertical="center"/>
    </xf>
    <xf numFmtId="0" fontId="22" fillId="8" borderId="3" xfId="3" applyFont="1" applyFill="1" applyBorder="1" applyAlignment="1">
      <alignment horizontal="center" vertical="center"/>
    </xf>
    <xf numFmtId="0" fontId="22" fillId="8" borderId="4" xfId="3" applyFont="1" applyFill="1" applyBorder="1" applyAlignment="1">
      <alignment horizontal="center" vertical="center"/>
    </xf>
    <xf numFmtId="164" fontId="35" fillId="8" borderId="2" xfId="3" applyNumberFormat="1" applyFont="1" applyFill="1" applyBorder="1" applyAlignment="1">
      <alignment horizontal="center" vertical="center" wrapText="1"/>
    </xf>
    <xf numFmtId="0" fontId="1" fillId="3" borderId="5" xfId="15" applyFont="1" applyFill="1" applyBorder="1" applyAlignment="1">
      <alignment horizontal="center"/>
    </xf>
    <xf numFmtId="0" fontId="22" fillId="3" borderId="5" xfId="15" applyFont="1" applyFill="1" applyBorder="1" applyAlignment="1">
      <alignment horizontal="center"/>
    </xf>
    <xf numFmtId="0" fontId="40" fillId="2" borderId="0" xfId="0" applyFont="1" applyFill="1" applyBorder="1" applyAlignment="1">
      <alignment horizontal="center" vertical="center"/>
    </xf>
    <xf numFmtId="0" fontId="13" fillId="2" borderId="0" xfId="0" applyFont="1" applyFill="1" applyAlignment="1">
      <alignment horizontal="center" vertical="center"/>
    </xf>
    <xf numFmtId="0" fontId="35" fillId="2" borderId="0" xfId="0" applyFont="1" applyFill="1" applyAlignment="1">
      <alignment horizontal="center" vertical="center"/>
    </xf>
    <xf numFmtId="0" fontId="14" fillId="2" borderId="0" xfId="0" applyFont="1" applyFill="1" applyAlignment="1">
      <alignment horizontal="center" vertical="center"/>
    </xf>
    <xf numFmtId="0" fontId="18" fillId="2" borderId="0" xfId="0" applyFont="1" applyFill="1" applyAlignment="1">
      <alignment horizontal="center" vertical="center"/>
    </xf>
    <xf numFmtId="0" fontId="15" fillId="2" borderId="7" xfId="0" applyFont="1" applyFill="1" applyBorder="1" applyAlignment="1">
      <alignment horizontal="center" vertical="center"/>
    </xf>
    <xf numFmtId="0" fontId="45" fillId="2" borderId="0" xfId="11" applyFont="1" applyFill="1" applyAlignment="1">
      <alignment horizontal="center" vertical="center" wrapText="1"/>
    </xf>
    <xf numFmtId="0" fontId="35" fillId="2" borderId="0" xfId="11" applyFont="1" applyFill="1" applyAlignment="1">
      <alignment horizontal="center" vertical="center" wrapText="1"/>
    </xf>
    <xf numFmtId="0" fontId="36" fillId="10" borderId="5" xfId="0" applyFont="1" applyFill="1" applyBorder="1" applyAlignment="1">
      <alignment horizontal="center" vertical="center" wrapText="1"/>
    </xf>
    <xf numFmtId="0" fontId="36" fillId="10" borderId="24" xfId="0" applyFont="1" applyFill="1" applyBorder="1" applyAlignment="1">
      <alignment horizontal="center" vertical="center" wrapText="1"/>
    </xf>
    <xf numFmtId="0" fontId="24" fillId="2" borderId="0" xfId="0" applyFont="1" applyFill="1" applyAlignment="1">
      <alignment horizontal="center" vertical="center"/>
    </xf>
    <xf numFmtId="0" fontId="24" fillId="2" borderId="0" xfId="0" applyFont="1" applyFill="1" applyBorder="1" applyAlignment="1">
      <alignment horizontal="center" vertical="center"/>
    </xf>
    <xf numFmtId="0" fontId="21" fillId="2" borderId="0" xfId="0" applyFont="1" applyFill="1" applyBorder="1" applyAlignment="1">
      <alignment horizontal="center" vertical="center"/>
    </xf>
    <xf numFmtId="0" fontId="19" fillId="2" borderId="0" xfId="18" applyFont="1" applyFill="1" applyAlignment="1">
      <alignment horizontal="center" vertical="center" wrapText="1"/>
    </xf>
    <xf numFmtId="0" fontId="35" fillId="2" borderId="0" xfId="18" applyFont="1" applyFill="1" applyAlignment="1">
      <alignment horizontal="center" vertical="center" wrapText="1"/>
    </xf>
    <xf numFmtId="0" fontId="14" fillId="2" borderId="0" xfId="18" applyFont="1" applyFill="1" applyBorder="1" applyAlignment="1">
      <alignment horizontal="center" vertical="center"/>
    </xf>
    <xf numFmtId="0" fontId="16" fillId="10" borderId="5" xfId="18" applyFont="1" applyFill="1" applyBorder="1" applyAlignment="1">
      <alignment horizontal="center" vertical="center" wrapText="1"/>
    </xf>
    <xf numFmtId="0" fontId="16" fillId="2" borderId="0" xfId="18" applyFont="1" applyFill="1" applyBorder="1" applyAlignment="1">
      <alignment vertical="center" wrapText="1"/>
    </xf>
    <xf numFmtId="0" fontId="16" fillId="10" borderId="11" xfId="18" applyFont="1" applyFill="1" applyBorder="1" applyAlignment="1">
      <alignment horizontal="center" vertical="center" wrapText="1"/>
    </xf>
    <xf numFmtId="0" fontId="16" fillId="10" borderId="15" xfId="18" applyFont="1" applyFill="1" applyBorder="1" applyAlignment="1">
      <alignment horizontal="center" vertical="center" wrapText="1"/>
    </xf>
    <xf numFmtId="0" fontId="16" fillId="10" borderId="22" xfId="18" applyFont="1" applyFill="1" applyBorder="1" applyAlignment="1">
      <alignment horizontal="center" vertical="center" wrapText="1"/>
    </xf>
    <xf numFmtId="0" fontId="16" fillId="10" borderId="23" xfId="18" applyFont="1" applyFill="1" applyBorder="1" applyAlignment="1">
      <alignment horizontal="center" vertical="center" wrapText="1"/>
    </xf>
    <xf numFmtId="0" fontId="16" fillId="10" borderId="10" xfId="18" applyFont="1" applyFill="1" applyBorder="1" applyAlignment="1">
      <alignment horizontal="center" vertical="center" wrapText="1"/>
    </xf>
    <xf numFmtId="0" fontId="16" fillId="10" borderId="14" xfId="18" applyFont="1" applyFill="1" applyBorder="1" applyAlignment="1">
      <alignment horizontal="center" vertical="center" wrapText="1"/>
    </xf>
    <xf numFmtId="0" fontId="14" fillId="2" borderId="0" xfId="0" applyFont="1" applyFill="1" applyBorder="1" applyAlignment="1">
      <alignment horizontal="center" vertical="center"/>
    </xf>
    <xf numFmtId="0" fontId="19" fillId="2" borderId="0" xfId="0" applyFont="1" applyFill="1" applyAlignment="1">
      <alignment horizontal="center" vertical="center"/>
    </xf>
    <xf numFmtId="0" fontId="5" fillId="3" borderId="5" xfId="13" applyFont="1" applyFill="1" applyBorder="1" applyAlignment="1">
      <alignment horizontal="center" vertical="center" wrapText="1"/>
    </xf>
    <xf numFmtId="0" fontId="35" fillId="3" borderId="5" xfId="13" applyFont="1" applyFill="1" applyBorder="1" applyAlignment="1">
      <alignment horizontal="center" vertical="center" wrapText="1"/>
    </xf>
    <xf numFmtId="0" fontId="18" fillId="2" borderId="0" xfId="0" applyFont="1" applyFill="1" applyAlignment="1">
      <alignment horizontal="center" vertical="center" wrapText="1"/>
    </xf>
    <xf numFmtId="0" fontId="35" fillId="2" borderId="0" xfId="0" applyFont="1" applyFill="1" applyAlignment="1">
      <alignment horizontal="center" vertical="center" wrapText="1"/>
    </xf>
    <xf numFmtId="9" fontId="3" fillId="2" borderId="5" xfId="1" applyFont="1" applyFill="1" applyBorder="1" applyAlignment="1">
      <alignment horizontal="right" vertical="center" wrapText="1"/>
    </xf>
    <xf numFmtId="9" fontId="48" fillId="2" borderId="5" xfId="1" applyFont="1" applyFill="1" applyBorder="1" applyAlignment="1">
      <alignment horizontal="right" vertical="center" wrapText="1"/>
    </xf>
    <xf numFmtId="44" fontId="0" fillId="2" borderId="0" xfId="0" applyNumberFormat="1" applyFont="1" applyFill="1"/>
  </cellXfs>
  <cellStyles count="32">
    <cellStyle name="Comma 2" xfId="5"/>
    <cellStyle name="Comma 2 2" xfId="24"/>
    <cellStyle name="Comma 2 2 2" xfId="29"/>
    <cellStyle name="Currency" xfId="20" builtinId="4"/>
    <cellStyle name="Currency 2" xfId="4"/>
    <cellStyle name="Currency 2 2" xfId="25"/>
    <cellStyle name="Currency 3" xfId="8"/>
    <cellStyle name="Currency 4" xfId="19"/>
    <cellStyle name="Currency 5" xfId="16"/>
    <cellStyle name="Normal" xfId="0" builtinId="0"/>
    <cellStyle name="Normal 10" xfId="15"/>
    <cellStyle name="Normal 2" xfId="2"/>
    <cellStyle name="Normal 2 2" xfId="3"/>
    <cellStyle name="Normal 2 2 2" xfId="10"/>
    <cellStyle name="Normal 2 3" xfId="14"/>
    <cellStyle name="Normal 2 4" xfId="23"/>
    <cellStyle name="Normal 2 4 2" xfId="28"/>
    <cellStyle name="Normal 2_Sheet1" xfId="21"/>
    <cellStyle name="Normal 2_Sheet1 2" xfId="30"/>
    <cellStyle name="Normal 3" xfId="6"/>
    <cellStyle name="Normal 3 2" xfId="9"/>
    <cellStyle name="Normal 3 61 2 2 2 2 3" xfId="31"/>
    <cellStyle name="Normal 4" xfId="13"/>
    <cellStyle name="Normal 4 2" xfId="27"/>
    <cellStyle name="Normal 5" xfId="11"/>
    <cellStyle name="Normal 6" xfId="22"/>
    <cellStyle name="Normal 9" xfId="18"/>
    <cellStyle name="Percent" xfId="1" builtinId="5"/>
    <cellStyle name="Percent 2" xfId="7"/>
    <cellStyle name="Percent 2 2" xfId="12"/>
    <cellStyle name="Percent 2 2 2" xfId="26"/>
    <cellStyle name="Percent 4" xfId="17"/>
  </cellStyles>
  <dxfs count="0"/>
  <tableStyles count="0" defaultTableStyle="TableStyleMedium2" defaultPivotStyle="PivotStyleLight16"/>
  <colors>
    <mruColors>
      <color rgb="FFFF99FF"/>
      <color rgb="FF68A0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Y25"/>
  <sheetViews>
    <sheetView zoomScale="115" zoomScaleNormal="115" workbookViewId="0">
      <pane xSplit="2" ySplit="1" topLeftCell="C2" activePane="bottomRight" state="frozen"/>
      <selection pane="topRight" activeCell="C1" sqref="C1"/>
      <selection pane="bottomLeft" activeCell="A2" sqref="A2"/>
      <selection pane="bottomRight" activeCell="B21" sqref="B21"/>
    </sheetView>
  </sheetViews>
  <sheetFormatPr defaultColWidth="8.85546875" defaultRowHeight="15" x14ac:dyDescent="0.25"/>
  <cols>
    <col min="1" max="1" width="10.28515625" style="152" bestFit="1" customWidth="1"/>
    <col min="2" max="2" width="56.28515625" style="152" customWidth="1"/>
    <col min="3" max="3" width="13.42578125" style="195" bestFit="1" customWidth="1"/>
    <col min="4" max="4" width="15.7109375" style="195" bestFit="1" customWidth="1"/>
    <col min="5" max="6" width="13.42578125" style="195" bestFit="1" customWidth="1"/>
    <col min="7" max="7" width="15.7109375" style="195" bestFit="1" customWidth="1"/>
    <col min="8" max="9" width="13.42578125" style="195" bestFit="1" customWidth="1"/>
    <col min="10" max="10" width="15.7109375" style="195" bestFit="1" customWidth="1"/>
    <col min="11" max="12" width="13.42578125" style="195" bestFit="1" customWidth="1"/>
    <col min="13" max="13" width="15.7109375" style="195" bestFit="1" customWidth="1"/>
    <col min="14" max="15" width="13.42578125" style="195" bestFit="1" customWidth="1"/>
    <col min="16" max="16" width="15.7109375" style="195" bestFit="1" customWidth="1"/>
    <col min="17" max="18" width="13.42578125" style="195" bestFit="1" customWidth="1"/>
    <col min="19" max="19" width="15.7109375" style="195" bestFit="1" customWidth="1"/>
    <col min="20" max="21" width="13.42578125" style="195" bestFit="1" customWidth="1"/>
    <col min="22" max="22" width="15.7109375" style="195" bestFit="1" customWidth="1"/>
    <col min="23" max="24" width="13.42578125" style="195" bestFit="1" customWidth="1"/>
    <col min="25" max="25" width="15.7109375" style="195" bestFit="1" customWidth="1"/>
    <col min="26" max="27" width="13.42578125" style="195" bestFit="1" customWidth="1"/>
    <col min="28" max="28" width="15.7109375" style="195" bestFit="1" customWidth="1"/>
    <col min="29" max="29" width="13.42578125" style="195" bestFit="1" customWidth="1"/>
    <col min="30" max="30" width="13.42578125" style="152" bestFit="1" customWidth="1"/>
    <col min="31" max="31" width="15.7109375" style="152" bestFit="1" customWidth="1"/>
    <col min="32" max="33" width="13.42578125" style="152" bestFit="1" customWidth="1"/>
    <col min="34" max="34" width="15.7109375" style="152" bestFit="1" customWidth="1"/>
    <col min="35" max="36" width="13.42578125" style="152" bestFit="1" customWidth="1"/>
    <col min="37" max="37" width="15.7109375" style="152" bestFit="1" customWidth="1"/>
    <col min="38" max="38" width="13.42578125" style="152" bestFit="1" customWidth="1"/>
    <col min="39" max="39" width="13.7109375" style="152" bestFit="1" customWidth="1"/>
    <col min="40" max="40" width="15.7109375" style="152" bestFit="1" customWidth="1"/>
    <col min="41" max="41" width="13.42578125" style="152" bestFit="1" customWidth="1"/>
    <col min="42" max="42" width="13.7109375" style="152" bestFit="1" customWidth="1"/>
    <col min="43" max="43" width="15.7109375" style="152" bestFit="1" customWidth="1"/>
    <col min="44" max="44" width="13.42578125" style="152" bestFit="1" customWidth="1"/>
    <col min="45" max="45" width="13.7109375" style="152" bestFit="1" customWidth="1"/>
    <col min="46" max="46" width="15.7109375" style="152" bestFit="1" customWidth="1"/>
    <col min="47" max="47" width="13.42578125" style="152" bestFit="1" customWidth="1"/>
    <col min="48" max="48" width="6.7109375" style="152" bestFit="1" customWidth="1"/>
    <col min="49" max="50" width="17.140625" style="198" bestFit="1" customWidth="1"/>
    <col min="51" max="51" width="12.85546875" style="198" bestFit="1" customWidth="1"/>
    <col min="52" max="16384" width="8.85546875" style="152"/>
  </cols>
  <sheetData>
    <row r="1" spans="1:51" ht="42.75" x14ac:dyDescent="0.25">
      <c r="A1" s="146" t="s">
        <v>4</v>
      </c>
      <c r="B1" s="147" t="s">
        <v>173</v>
      </c>
      <c r="C1" s="148" t="s">
        <v>139</v>
      </c>
      <c r="D1" s="149" t="s">
        <v>140</v>
      </c>
      <c r="E1" s="150" t="s">
        <v>141</v>
      </c>
      <c r="F1" s="148" t="s">
        <v>142</v>
      </c>
      <c r="G1" s="149" t="s">
        <v>143</v>
      </c>
      <c r="H1" s="150" t="s">
        <v>144</v>
      </c>
      <c r="I1" s="148" t="s">
        <v>145</v>
      </c>
      <c r="J1" s="149" t="s">
        <v>146</v>
      </c>
      <c r="K1" s="150" t="s">
        <v>147</v>
      </c>
      <c r="L1" s="148" t="s">
        <v>148</v>
      </c>
      <c r="M1" s="149" t="s">
        <v>149</v>
      </c>
      <c r="N1" s="150" t="s">
        <v>150</v>
      </c>
      <c r="O1" s="148" t="s">
        <v>151</v>
      </c>
      <c r="P1" s="149" t="s">
        <v>152</v>
      </c>
      <c r="Q1" s="150" t="s">
        <v>153</v>
      </c>
      <c r="R1" s="148" t="s">
        <v>154</v>
      </c>
      <c r="S1" s="149" t="s">
        <v>155</v>
      </c>
      <c r="T1" s="150" t="s">
        <v>156</v>
      </c>
      <c r="U1" s="148" t="s">
        <v>136</v>
      </c>
      <c r="V1" s="149" t="s">
        <v>137</v>
      </c>
      <c r="W1" s="150" t="s">
        <v>138</v>
      </c>
      <c r="X1" s="148" t="s">
        <v>133</v>
      </c>
      <c r="Y1" s="149" t="s">
        <v>134</v>
      </c>
      <c r="Z1" s="150" t="s">
        <v>135</v>
      </c>
      <c r="AA1" s="148" t="s">
        <v>5</v>
      </c>
      <c r="AB1" s="149" t="s">
        <v>6</v>
      </c>
      <c r="AC1" s="150" t="s">
        <v>7</v>
      </c>
      <c r="AD1" s="148" t="s">
        <v>8</v>
      </c>
      <c r="AE1" s="149" t="s">
        <v>9</v>
      </c>
      <c r="AF1" s="150" t="s">
        <v>10</v>
      </c>
      <c r="AG1" s="148" t="s">
        <v>11</v>
      </c>
      <c r="AH1" s="149" t="s">
        <v>12</v>
      </c>
      <c r="AI1" s="150" t="s">
        <v>13</v>
      </c>
      <c r="AJ1" s="148" t="s">
        <v>14</v>
      </c>
      <c r="AK1" s="149" t="s">
        <v>15</v>
      </c>
      <c r="AL1" s="150" t="s">
        <v>16</v>
      </c>
      <c r="AM1" s="148" t="s">
        <v>181</v>
      </c>
      <c r="AN1" s="149" t="s">
        <v>182</v>
      </c>
      <c r="AO1" s="150" t="s">
        <v>183</v>
      </c>
      <c r="AP1" s="148" t="s">
        <v>284</v>
      </c>
      <c r="AQ1" s="149" t="s">
        <v>285</v>
      </c>
      <c r="AR1" s="150" t="s">
        <v>286</v>
      </c>
      <c r="AS1" s="149" t="s">
        <v>362</v>
      </c>
      <c r="AT1" s="149" t="s">
        <v>363</v>
      </c>
      <c r="AU1" s="149" t="s">
        <v>364</v>
      </c>
      <c r="AV1" s="151" t="s">
        <v>280</v>
      </c>
      <c r="AW1" s="149" t="s">
        <v>365</v>
      </c>
      <c r="AX1" s="149" t="s">
        <v>366</v>
      </c>
      <c r="AY1" s="149" t="s">
        <v>367</v>
      </c>
    </row>
    <row r="2" spans="1:51" x14ac:dyDescent="0.25">
      <c r="A2" s="153" t="s">
        <v>28</v>
      </c>
      <c r="B2" s="154" t="s">
        <v>29</v>
      </c>
      <c r="C2" s="155">
        <v>37335</v>
      </c>
      <c r="D2" s="156">
        <v>3861</v>
      </c>
      <c r="E2" s="157">
        <v>0.10341502611490558</v>
      </c>
      <c r="F2" s="155">
        <v>32248</v>
      </c>
      <c r="G2" s="156">
        <v>3267</v>
      </c>
      <c r="H2" s="157">
        <v>0.10130860828578517</v>
      </c>
      <c r="I2" s="155">
        <v>30976</v>
      </c>
      <c r="J2" s="156">
        <v>3376</v>
      </c>
      <c r="K2" s="157">
        <v>0.10898760330578512</v>
      </c>
      <c r="L2" s="155">
        <v>31530</v>
      </c>
      <c r="M2" s="156">
        <v>3248</v>
      </c>
      <c r="N2" s="157">
        <v>0.10301300348874089</v>
      </c>
      <c r="O2" s="155">
        <v>42430</v>
      </c>
      <c r="P2" s="156">
        <v>4226</v>
      </c>
      <c r="Q2" s="157">
        <v>9.9599340089559271E-2</v>
      </c>
      <c r="R2" s="155">
        <v>119249</v>
      </c>
      <c r="S2" s="156">
        <v>12283</v>
      </c>
      <c r="T2" s="157">
        <v>0.1030029601925383</v>
      </c>
      <c r="U2" s="155">
        <v>156000</v>
      </c>
      <c r="V2" s="156">
        <v>17472</v>
      </c>
      <c r="W2" s="157">
        <v>0.112</v>
      </c>
      <c r="X2" s="158">
        <v>114140</v>
      </c>
      <c r="Y2" s="156">
        <v>13697</v>
      </c>
      <c r="Z2" s="157">
        <v>0.12000175223409848</v>
      </c>
      <c r="AA2" s="159">
        <v>90160</v>
      </c>
      <c r="AB2" s="160">
        <v>10296</v>
      </c>
      <c r="AC2" s="161">
        <v>0.11419698314108252</v>
      </c>
      <c r="AD2" s="159">
        <v>66788</v>
      </c>
      <c r="AE2" s="160">
        <v>6225</v>
      </c>
      <c r="AF2" s="161">
        <v>9.3205366233455114E-2</v>
      </c>
      <c r="AG2" s="162">
        <v>48411.88</v>
      </c>
      <c r="AH2" s="163">
        <v>5604.16</v>
      </c>
      <c r="AI2" s="161">
        <v>0.11576001592997422</v>
      </c>
      <c r="AJ2" s="164">
        <v>32895.31</v>
      </c>
      <c r="AK2" s="165">
        <v>3530.16</v>
      </c>
      <c r="AL2" s="166">
        <v>0.10731499414354205</v>
      </c>
      <c r="AM2" s="167">
        <v>33090</v>
      </c>
      <c r="AN2" s="168">
        <v>3853.99</v>
      </c>
      <c r="AO2" s="169">
        <v>0.11646993049259595</v>
      </c>
      <c r="AP2" s="167">
        <v>32530</v>
      </c>
      <c r="AQ2" s="167">
        <v>4065.9247</v>
      </c>
      <c r="AR2" s="169">
        <v>0.12499</v>
      </c>
      <c r="AS2" s="241">
        <v>28690</v>
      </c>
      <c r="AT2" s="241">
        <v>3743.47</v>
      </c>
      <c r="AU2" s="169">
        <v>0.13047995817357963</v>
      </c>
      <c r="AV2" s="170"/>
      <c r="AW2" s="241">
        <v>28650</v>
      </c>
      <c r="AX2" s="241">
        <v>4225.88</v>
      </c>
      <c r="AY2" s="169">
        <v>0.1475001745200698</v>
      </c>
    </row>
    <row r="3" spans="1:51" x14ac:dyDescent="0.25">
      <c r="A3" s="153" t="s">
        <v>39</v>
      </c>
      <c r="B3" s="171" t="s">
        <v>40</v>
      </c>
      <c r="C3" s="179"/>
      <c r="D3" s="180"/>
      <c r="E3" s="181"/>
      <c r="F3" s="179"/>
      <c r="G3" s="180"/>
      <c r="H3" s="181"/>
      <c r="I3" s="179"/>
      <c r="J3" s="180"/>
      <c r="K3" s="181"/>
      <c r="L3" s="179"/>
      <c r="M3" s="180"/>
      <c r="N3" s="181"/>
      <c r="O3" s="179"/>
      <c r="P3" s="180"/>
      <c r="Q3" s="181"/>
      <c r="R3" s="179"/>
      <c r="S3" s="180"/>
      <c r="T3" s="181"/>
      <c r="U3" s="179"/>
      <c r="V3" s="180"/>
      <c r="W3" s="181"/>
      <c r="X3" s="179"/>
      <c r="Y3" s="180"/>
      <c r="Z3" s="181"/>
      <c r="AA3" s="179"/>
      <c r="AB3" s="180"/>
      <c r="AC3" s="181"/>
      <c r="AD3" s="159">
        <v>102497</v>
      </c>
      <c r="AE3" s="160">
        <v>1056</v>
      </c>
      <c r="AF3" s="161">
        <v>1.0302740568016625E-2</v>
      </c>
      <c r="AG3" s="162">
        <v>102140.49</v>
      </c>
      <c r="AH3" s="163">
        <v>1532.1</v>
      </c>
      <c r="AI3" s="161">
        <v>1.4999928040290387E-2</v>
      </c>
      <c r="AJ3" s="164">
        <v>98771.65</v>
      </c>
      <c r="AK3" s="165">
        <v>1284.03</v>
      </c>
      <c r="AL3" s="166">
        <v>1.2999985319674218E-2</v>
      </c>
      <c r="AM3" s="177">
        <v>97182.77</v>
      </c>
      <c r="AN3" s="178">
        <v>3867.87</v>
      </c>
      <c r="AO3" s="169">
        <v>3.9799956309127631E-2</v>
      </c>
      <c r="AP3" s="167">
        <v>95389.34</v>
      </c>
      <c r="AQ3" s="167">
        <v>3863.27</v>
      </c>
      <c r="AR3" s="169">
        <v>4.0500018136198447E-2</v>
      </c>
      <c r="AS3" s="167">
        <v>94057.38</v>
      </c>
      <c r="AT3" s="167">
        <v>3752.89</v>
      </c>
      <c r="AU3" s="169">
        <v>3.9900005719912673E-2</v>
      </c>
      <c r="AV3" s="170"/>
      <c r="AW3" s="167">
        <v>97648</v>
      </c>
      <c r="AX3" s="167">
        <v>3896.16</v>
      </c>
      <c r="AY3" s="169">
        <v>3.9900049156152709E-2</v>
      </c>
    </row>
    <row r="4" spans="1:51" x14ac:dyDescent="0.25">
      <c r="A4" s="153" t="s">
        <v>39</v>
      </c>
      <c r="B4" s="184" t="s">
        <v>174</v>
      </c>
      <c r="C4" s="155">
        <v>12680</v>
      </c>
      <c r="D4" s="156">
        <v>621</v>
      </c>
      <c r="E4" s="157">
        <v>4.8974763406940063E-2</v>
      </c>
      <c r="F4" s="155">
        <v>12749</v>
      </c>
      <c r="G4" s="156">
        <v>444</v>
      </c>
      <c r="H4" s="157">
        <v>3.4826260883206527E-2</v>
      </c>
      <c r="I4" s="155">
        <v>12117</v>
      </c>
      <c r="J4" s="156">
        <v>422</v>
      </c>
      <c r="K4" s="157">
        <v>3.4827102418090283E-2</v>
      </c>
      <c r="L4" s="155">
        <v>12725</v>
      </c>
      <c r="M4" s="156">
        <v>446</v>
      </c>
      <c r="N4" s="157">
        <v>3.5049115913555993E-2</v>
      </c>
      <c r="O4" s="155">
        <v>14927</v>
      </c>
      <c r="P4" s="156">
        <v>613</v>
      </c>
      <c r="Q4" s="157">
        <v>4.1066523748911371E-2</v>
      </c>
      <c r="R4" s="155">
        <v>16281</v>
      </c>
      <c r="S4" s="156">
        <v>570</v>
      </c>
      <c r="T4" s="157">
        <v>3.5010134512622075E-2</v>
      </c>
      <c r="U4" s="155">
        <v>32215</v>
      </c>
      <c r="V4" s="156">
        <v>1005</v>
      </c>
      <c r="W4" s="157">
        <v>3.1196647524445134E-2</v>
      </c>
      <c r="X4" s="158">
        <v>36515</v>
      </c>
      <c r="Y4" s="156">
        <v>993</v>
      </c>
      <c r="Z4" s="157">
        <v>2.719430371080378E-2</v>
      </c>
      <c r="AA4" s="159">
        <v>33299</v>
      </c>
      <c r="AB4" s="160">
        <v>829</v>
      </c>
      <c r="AC4" s="161">
        <v>2.489564251178714E-2</v>
      </c>
      <c r="AD4" s="159">
        <v>32338</v>
      </c>
      <c r="AE4" s="160">
        <v>731</v>
      </c>
      <c r="AF4" s="161">
        <v>2.2604984847547777E-2</v>
      </c>
      <c r="AG4" s="162">
        <v>31554.13</v>
      </c>
      <c r="AH4" s="163">
        <v>681.57</v>
      </c>
      <c r="AI4" s="161">
        <v>2.1600025099725455E-2</v>
      </c>
      <c r="AJ4" s="164">
        <v>29909.279999999999</v>
      </c>
      <c r="AK4" s="165">
        <v>562.29</v>
      </c>
      <c r="AL4" s="166">
        <v>1.8799850748663961E-2</v>
      </c>
      <c r="AM4" s="177">
        <v>28188.55</v>
      </c>
      <c r="AN4" s="178">
        <v>2212.8000000000002</v>
      </c>
      <c r="AO4" s="169">
        <v>7.8499958316408616E-2</v>
      </c>
      <c r="AP4" s="167">
        <v>26914.71</v>
      </c>
      <c r="AQ4" s="167">
        <v>2209.6999999999998</v>
      </c>
      <c r="AR4" s="169">
        <v>8.2100085789518065E-2</v>
      </c>
      <c r="AS4" s="167">
        <v>28249.79</v>
      </c>
      <c r="AT4" s="167">
        <v>2302.36</v>
      </c>
      <c r="AU4" s="169">
        <v>8.1500074867813174E-2</v>
      </c>
      <c r="AV4" s="170"/>
      <c r="AW4" s="167">
        <v>29152</v>
      </c>
      <c r="AX4" s="167">
        <v>2375.89</v>
      </c>
      <c r="AY4" s="169">
        <v>8.1500068605927553E-2</v>
      </c>
    </row>
    <row r="5" spans="1:51" x14ac:dyDescent="0.25">
      <c r="A5" s="153" t="s">
        <v>54</v>
      </c>
      <c r="B5" s="171" t="s">
        <v>59</v>
      </c>
      <c r="C5" s="172"/>
      <c r="D5" s="189"/>
      <c r="E5" s="174"/>
      <c r="F5" s="172"/>
      <c r="G5" s="173"/>
      <c r="H5" s="174"/>
      <c r="I5" s="172"/>
      <c r="J5" s="173"/>
      <c r="K5" s="174"/>
      <c r="L5" s="172"/>
      <c r="M5" s="175"/>
      <c r="N5" s="176"/>
      <c r="O5" s="155">
        <v>5676</v>
      </c>
      <c r="P5" s="156">
        <v>834.4</v>
      </c>
      <c r="Q5" s="157">
        <v>0.14700493305144469</v>
      </c>
      <c r="R5" s="172"/>
      <c r="S5" s="175"/>
      <c r="T5" s="176"/>
      <c r="U5" s="172"/>
      <c r="V5" s="175"/>
      <c r="W5" s="176"/>
      <c r="X5" s="190"/>
      <c r="Y5" s="175"/>
      <c r="Z5" s="176"/>
      <c r="AA5" s="159">
        <v>8629</v>
      </c>
      <c r="AB5" s="160">
        <v>704</v>
      </c>
      <c r="AC5" s="161">
        <v>8.1585351720941016E-2</v>
      </c>
      <c r="AD5" s="159">
        <v>9065</v>
      </c>
      <c r="AE5" s="160">
        <v>646</v>
      </c>
      <c r="AF5" s="161">
        <v>7.1263099834528401E-2</v>
      </c>
      <c r="AG5" s="162">
        <v>9469</v>
      </c>
      <c r="AH5" s="163">
        <v>612</v>
      </c>
      <c r="AI5" s="161">
        <v>6.4631956912028721E-2</v>
      </c>
      <c r="AJ5" s="164">
        <v>9293.91</v>
      </c>
      <c r="AK5" s="165">
        <v>632.11</v>
      </c>
      <c r="AL5" s="166">
        <v>6.8013354981918267E-2</v>
      </c>
      <c r="AM5" s="177">
        <v>9233.06</v>
      </c>
      <c r="AN5" s="178">
        <v>737.59</v>
      </c>
      <c r="AO5" s="169">
        <v>7.9885758350969241E-2</v>
      </c>
      <c r="AP5" s="167">
        <v>14305.135</v>
      </c>
      <c r="AQ5" s="167">
        <v>1236.0524589578099</v>
      </c>
      <c r="AR5" s="169">
        <v>8.6406207208656882E-2</v>
      </c>
      <c r="AS5" s="276"/>
      <c r="AT5" s="276"/>
      <c r="AU5" s="277"/>
      <c r="AV5" s="170"/>
      <c r="AW5" s="276"/>
      <c r="AX5" s="276"/>
      <c r="AY5" s="277"/>
    </row>
    <row r="6" spans="1:51" x14ac:dyDescent="0.25">
      <c r="A6" s="275" t="s">
        <v>54</v>
      </c>
      <c r="B6" s="171" t="s">
        <v>56</v>
      </c>
      <c r="C6" s="278"/>
      <c r="D6" s="173"/>
      <c r="E6" s="174"/>
      <c r="F6" s="278"/>
      <c r="G6" s="173"/>
      <c r="H6" s="174"/>
      <c r="I6" s="278"/>
      <c r="J6" s="173"/>
      <c r="K6" s="174"/>
      <c r="L6" s="278"/>
      <c r="M6" s="173"/>
      <c r="N6" s="174"/>
      <c r="O6" s="279">
        <v>177547</v>
      </c>
      <c r="P6" s="280">
        <v>18642</v>
      </c>
      <c r="Q6" s="157">
        <v>0.10499754994452173</v>
      </c>
      <c r="R6" s="279">
        <v>188286</v>
      </c>
      <c r="S6" s="280">
        <v>18075</v>
      </c>
      <c r="T6" s="157">
        <v>9.5997578152385202E-2</v>
      </c>
      <c r="U6" s="279">
        <v>239012</v>
      </c>
      <c r="V6" s="280">
        <v>22500</v>
      </c>
      <c r="W6" s="157">
        <v>9.4137532843539234E-2</v>
      </c>
      <c r="X6" s="281">
        <v>269241</v>
      </c>
      <c r="Y6" s="280">
        <v>21900</v>
      </c>
      <c r="Z6" s="157">
        <v>8.1339766231740343E-2</v>
      </c>
      <c r="AA6" s="164">
        <v>271011</v>
      </c>
      <c r="AB6" s="165">
        <v>19235</v>
      </c>
      <c r="AC6" s="282">
        <v>7.0974978875396208E-2</v>
      </c>
      <c r="AD6" s="164">
        <v>246931</v>
      </c>
      <c r="AE6" s="165">
        <v>14376</v>
      </c>
      <c r="AF6" s="282">
        <v>5.8218692671232045E-2</v>
      </c>
      <c r="AG6" s="283">
        <v>261613</v>
      </c>
      <c r="AH6" s="284">
        <v>17492</v>
      </c>
      <c r="AI6" s="282">
        <v>6.6862120766169875E-2</v>
      </c>
      <c r="AJ6" s="164">
        <v>297672.02</v>
      </c>
      <c r="AK6" s="165">
        <v>29124.61</v>
      </c>
      <c r="AL6" s="166">
        <v>9.7841275105399556E-2</v>
      </c>
      <c r="AM6" s="285">
        <v>345973.72</v>
      </c>
      <c r="AN6" s="286">
        <v>36253.25</v>
      </c>
      <c r="AO6" s="287">
        <v>0.10478613809164465</v>
      </c>
      <c r="AP6" s="285">
        <v>363839.34600000002</v>
      </c>
      <c r="AQ6" s="285">
        <v>36731.130718974702</v>
      </c>
      <c r="AR6" s="287">
        <v>0.10095425665968161</v>
      </c>
      <c r="AS6" s="285">
        <v>370390.99900000001</v>
      </c>
      <c r="AT6" s="285">
        <v>36249.696211638096</v>
      </c>
      <c r="AU6" s="169">
        <v>9.7868728747477193E-2</v>
      </c>
      <c r="AV6" s="170"/>
      <c r="AW6" s="285">
        <v>394920.55</v>
      </c>
      <c r="AX6" s="276"/>
      <c r="AY6" s="277"/>
    </row>
    <row r="7" spans="1:51" x14ac:dyDescent="0.25">
      <c r="A7" s="275" t="s">
        <v>54</v>
      </c>
      <c r="B7" s="154" t="s">
        <v>55</v>
      </c>
      <c r="C7" s="279">
        <v>213546.15</v>
      </c>
      <c r="D7" s="280">
        <v>21631.279999999999</v>
      </c>
      <c r="E7" s="157">
        <v>0.10129557475046963</v>
      </c>
      <c r="F7" s="279">
        <v>234100</v>
      </c>
      <c r="G7" s="280">
        <v>12100</v>
      </c>
      <c r="H7" s="157">
        <v>5.1687313114053821E-2</v>
      </c>
      <c r="I7" s="279">
        <v>246800</v>
      </c>
      <c r="J7" s="280">
        <v>10800</v>
      </c>
      <c r="K7" s="157">
        <v>4.3760129659643439E-2</v>
      </c>
      <c r="L7" s="279">
        <v>276200</v>
      </c>
      <c r="M7" s="280">
        <v>10800</v>
      </c>
      <c r="N7" s="157">
        <v>3.9102099927588702E-2</v>
      </c>
      <c r="O7" s="279">
        <v>288200</v>
      </c>
      <c r="P7" s="280">
        <v>10400</v>
      </c>
      <c r="Q7" s="157">
        <v>3.6086051353226928E-2</v>
      </c>
      <c r="R7" s="279">
        <v>285120</v>
      </c>
      <c r="S7" s="280">
        <v>30793</v>
      </c>
      <c r="T7" s="157">
        <v>0.10800014029180696</v>
      </c>
      <c r="U7" s="279">
        <v>326400</v>
      </c>
      <c r="V7" s="280">
        <v>29700</v>
      </c>
      <c r="W7" s="157">
        <v>9.0992647058823525E-2</v>
      </c>
      <c r="X7" s="281">
        <v>336378</v>
      </c>
      <c r="Y7" s="280">
        <v>28810</v>
      </c>
      <c r="Z7" s="157">
        <v>8.5647693963338864E-2</v>
      </c>
      <c r="AA7" s="164">
        <v>349673</v>
      </c>
      <c r="AB7" s="165">
        <v>29571</v>
      </c>
      <c r="AC7" s="282">
        <v>8.4567581712056694E-2</v>
      </c>
      <c r="AD7" s="164">
        <v>357397</v>
      </c>
      <c r="AE7" s="165">
        <v>36033</v>
      </c>
      <c r="AF7" s="282">
        <v>0.10082065602117533</v>
      </c>
      <c r="AG7" s="283">
        <v>360173</v>
      </c>
      <c r="AH7" s="284">
        <v>45754</v>
      </c>
      <c r="AI7" s="282">
        <v>0.12703339783937165</v>
      </c>
      <c r="AJ7" s="164">
        <v>358348.6</v>
      </c>
      <c r="AK7" s="165">
        <v>43325.61</v>
      </c>
      <c r="AL7" s="166">
        <v>0.12090352801713193</v>
      </c>
      <c r="AM7" s="285">
        <v>373650.45</v>
      </c>
      <c r="AN7" s="286">
        <v>41084.65</v>
      </c>
      <c r="AO7" s="287">
        <v>0.10995477189977959</v>
      </c>
      <c r="AP7" s="285">
        <v>380761.96574495401</v>
      </c>
      <c r="AQ7" s="285">
        <v>36207.997603556003</v>
      </c>
      <c r="AR7" s="287">
        <v>9.50935252493397E-2</v>
      </c>
      <c r="AS7" s="285">
        <v>389300.05389269098</v>
      </c>
      <c r="AT7" s="285">
        <v>31617.9394533833</v>
      </c>
      <c r="AU7" s="169">
        <v>8.1217403227225496E-2</v>
      </c>
      <c r="AV7" s="170"/>
      <c r="AW7" s="285">
        <v>435620</v>
      </c>
      <c r="AX7" s="167">
        <v>34849.599999999999</v>
      </c>
      <c r="AY7" s="169">
        <v>0.08</v>
      </c>
    </row>
    <row r="8" spans="1:51" x14ac:dyDescent="0.25">
      <c r="A8" s="275" t="s">
        <v>54</v>
      </c>
      <c r="B8" s="154" t="s">
        <v>57</v>
      </c>
      <c r="C8" s="278"/>
      <c r="D8" s="173"/>
      <c r="E8" s="174"/>
      <c r="F8" s="278"/>
      <c r="G8" s="173"/>
      <c r="H8" s="174"/>
      <c r="I8" s="278"/>
      <c r="J8" s="173"/>
      <c r="K8" s="174"/>
      <c r="L8" s="278"/>
      <c r="M8" s="288"/>
      <c r="N8" s="176"/>
      <c r="O8" s="279">
        <v>64600</v>
      </c>
      <c r="P8" s="280">
        <v>6848</v>
      </c>
      <c r="Q8" s="157">
        <v>0.1060061919504644</v>
      </c>
      <c r="R8" s="279">
        <v>77985</v>
      </c>
      <c r="S8" s="280">
        <v>12010</v>
      </c>
      <c r="T8" s="157">
        <v>0.15400397512342118</v>
      </c>
      <c r="U8" s="279">
        <v>96437</v>
      </c>
      <c r="V8" s="280">
        <v>13600</v>
      </c>
      <c r="W8" s="157">
        <v>0.14102471043271772</v>
      </c>
      <c r="X8" s="281">
        <v>112215</v>
      </c>
      <c r="Y8" s="280">
        <v>12390</v>
      </c>
      <c r="Z8" s="157">
        <v>0.11041304638417324</v>
      </c>
      <c r="AA8" s="164">
        <v>115183</v>
      </c>
      <c r="AB8" s="165">
        <v>13100</v>
      </c>
      <c r="AC8" s="282">
        <v>0.11373206115485793</v>
      </c>
      <c r="AD8" s="164">
        <v>123696</v>
      </c>
      <c r="AE8" s="165">
        <v>11767</v>
      </c>
      <c r="AF8" s="282">
        <v>9.5128379252360631E-2</v>
      </c>
      <c r="AG8" s="283">
        <v>135513</v>
      </c>
      <c r="AH8" s="284">
        <v>12229</v>
      </c>
      <c r="AI8" s="282">
        <v>9.0242264579782017E-2</v>
      </c>
      <c r="AJ8" s="164">
        <v>148593.71</v>
      </c>
      <c r="AK8" s="165">
        <v>14117</v>
      </c>
      <c r="AL8" s="166">
        <v>9.5004021368064642E-2</v>
      </c>
      <c r="AM8" s="285">
        <v>161944.04</v>
      </c>
      <c r="AN8" s="286">
        <v>16182.66</v>
      </c>
      <c r="AO8" s="287">
        <v>9.9927481122491446E-2</v>
      </c>
      <c r="AP8" s="285">
        <v>172768.08</v>
      </c>
      <c r="AQ8" s="285">
        <v>14351.71</v>
      </c>
      <c r="AR8" s="287">
        <v>8.3069222046109448E-2</v>
      </c>
      <c r="AS8" s="285">
        <v>191923.92</v>
      </c>
      <c r="AT8" s="285">
        <v>15554.31</v>
      </c>
      <c r="AU8" s="169">
        <v>8.1044144992453257E-2</v>
      </c>
      <c r="AV8" s="170"/>
      <c r="AW8" s="285">
        <v>254298</v>
      </c>
      <c r="AX8" s="167">
        <v>20089.542000000001</v>
      </c>
      <c r="AY8" s="169">
        <v>7.9000000000000001E-2</v>
      </c>
    </row>
    <row r="9" spans="1:51" x14ac:dyDescent="0.25">
      <c r="A9" s="275" t="s">
        <v>54</v>
      </c>
      <c r="B9" s="171" t="s">
        <v>58</v>
      </c>
      <c r="C9" s="278"/>
      <c r="D9" s="173"/>
      <c r="E9" s="174"/>
      <c r="F9" s="278"/>
      <c r="G9" s="173"/>
      <c r="H9" s="174"/>
      <c r="I9" s="278"/>
      <c r="J9" s="173"/>
      <c r="K9" s="174"/>
      <c r="L9" s="278"/>
      <c r="M9" s="288"/>
      <c r="N9" s="176"/>
      <c r="O9" s="278"/>
      <c r="P9" s="288"/>
      <c r="Q9" s="176"/>
      <c r="R9" s="278"/>
      <c r="S9" s="288"/>
      <c r="T9" s="176"/>
      <c r="U9" s="278"/>
      <c r="V9" s="288"/>
      <c r="W9" s="176"/>
      <c r="X9" s="281">
        <v>53162</v>
      </c>
      <c r="Y9" s="280">
        <v>1709</v>
      </c>
      <c r="Z9" s="157">
        <v>3.2147022309168202E-2</v>
      </c>
      <c r="AA9" s="164">
        <v>51140</v>
      </c>
      <c r="AB9" s="165">
        <v>1593</v>
      </c>
      <c r="AC9" s="282">
        <v>3.1149784904184592E-2</v>
      </c>
      <c r="AD9" s="164">
        <v>57056</v>
      </c>
      <c r="AE9" s="165">
        <v>2091</v>
      </c>
      <c r="AF9" s="282">
        <v>3.6648205272013464E-2</v>
      </c>
      <c r="AG9" s="283">
        <v>58493</v>
      </c>
      <c r="AH9" s="284">
        <v>1931</v>
      </c>
      <c r="AI9" s="282">
        <v>3.30124972218898E-2</v>
      </c>
      <c r="AJ9" s="164">
        <v>62003.91</v>
      </c>
      <c r="AK9" s="165">
        <v>2234.25</v>
      </c>
      <c r="AL9" s="166">
        <v>3.6034017854680453E-2</v>
      </c>
      <c r="AM9" s="509">
        <v>70235.94</v>
      </c>
      <c r="AN9" s="289">
        <v>2393.94</v>
      </c>
      <c r="AO9" s="287">
        <v>3.4084259426157039E-2</v>
      </c>
      <c r="AP9" s="285">
        <v>77450.28</v>
      </c>
      <c r="AQ9" s="285">
        <v>1295.5999999999999</v>
      </c>
      <c r="AR9" s="287">
        <v>1.672815127330721E-2</v>
      </c>
      <c r="AS9" s="276"/>
      <c r="AT9" s="276"/>
      <c r="AU9" s="277"/>
      <c r="AV9" s="182"/>
      <c r="AW9" s="276"/>
      <c r="AX9" s="276"/>
      <c r="AY9" s="277"/>
    </row>
    <row r="10" spans="1:51" x14ac:dyDescent="0.25">
      <c r="A10" s="153" t="s">
        <v>65</v>
      </c>
      <c r="B10" s="154" t="s">
        <v>66</v>
      </c>
      <c r="C10" s="155">
        <v>24581</v>
      </c>
      <c r="D10" s="156">
        <v>1707</v>
      </c>
      <c r="E10" s="157">
        <v>6.9443879419063506E-2</v>
      </c>
      <c r="F10" s="155">
        <v>26069</v>
      </c>
      <c r="G10" s="156">
        <v>1467</v>
      </c>
      <c r="H10" s="157">
        <v>5.6273735087652002E-2</v>
      </c>
      <c r="I10" s="155">
        <v>27242</v>
      </c>
      <c r="J10" s="156">
        <v>1464</v>
      </c>
      <c r="K10" s="157">
        <v>5.3740547683723661E-2</v>
      </c>
      <c r="L10" s="155">
        <v>27505</v>
      </c>
      <c r="M10" s="156">
        <v>1519</v>
      </c>
      <c r="N10" s="157">
        <v>5.5226322486820578E-2</v>
      </c>
      <c r="O10" s="155">
        <v>28151.95</v>
      </c>
      <c r="P10" s="156">
        <v>992.52</v>
      </c>
      <c r="Q10" s="157">
        <v>3.525581709259927E-2</v>
      </c>
      <c r="R10" s="155">
        <v>29035.279999999999</v>
      </c>
      <c r="S10" s="156">
        <v>1021.67</v>
      </c>
      <c r="T10" s="157">
        <v>3.5187192959737261E-2</v>
      </c>
      <c r="U10" s="155">
        <v>30015.1</v>
      </c>
      <c r="V10" s="156">
        <v>924.5</v>
      </c>
      <c r="W10" s="157">
        <v>3.0801163414414745E-2</v>
      </c>
      <c r="X10" s="158">
        <v>32563.599999999999</v>
      </c>
      <c r="Y10" s="156">
        <v>959.4</v>
      </c>
      <c r="Z10" s="157">
        <v>2.9462344458229435E-2</v>
      </c>
      <c r="AA10" s="159">
        <v>31896.5</v>
      </c>
      <c r="AB10" s="160">
        <v>1229</v>
      </c>
      <c r="AC10" s="161">
        <v>3.8530873293308045E-2</v>
      </c>
      <c r="AD10" s="159">
        <v>30949</v>
      </c>
      <c r="AE10" s="160">
        <v>1324</v>
      </c>
      <c r="AF10" s="161">
        <v>4.2780057513974602E-2</v>
      </c>
      <c r="AG10" s="162">
        <v>31726.54</v>
      </c>
      <c r="AH10" s="163">
        <v>1029.07</v>
      </c>
      <c r="AI10" s="161">
        <v>3.2435620146413692E-2</v>
      </c>
      <c r="AJ10" s="164">
        <v>32001.12158336</v>
      </c>
      <c r="AK10" s="165">
        <v>1281.79</v>
      </c>
      <c r="AL10" s="166">
        <v>4.0054533609425347E-2</v>
      </c>
      <c r="AM10" s="177">
        <v>32741.33</v>
      </c>
      <c r="AN10" s="178">
        <v>1701.89</v>
      </c>
      <c r="AO10" s="169">
        <v>5.1979867647404671E-2</v>
      </c>
      <c r="AP10" s="240"/>
      <c r="AQ10" s="240"/>
      <c r="AR10" s="188"/>
      <c r="AS10" s="240"/>
      <c r="AT10" s="240"/>
      <c r="AU10" s="188"/>
      <c r="AV10" s="170"/>
      <c r="AW10" s="240"/>
      <c r="AX10" s="240"/>
      <c r="AY10" s="188"/>
    </row>
    <row r="11" spans="1:51" x14ac:dyDescent="0.25">
      <c r="A11" s="153" t="s">
        <v>73</v>
      </c>
      <c r="B11" s="171" t="s">
        <v>74</v>
      </c>
      <c r="C11" s="172"/>
      <c r="D11" s="173"/>
      <c r="E11" s="174"/>
      <c r="F11" s="172"/>
      <c r="G11" s="173"/>
      <c r="H11" s="174"/>
      <c r="I11" s="172"/>
      <c r="J11" s="173"/>
      <c r="K11" s="174"/>
      <c r="L11" s="155">
        <v>13517</v>
      </c>
      <c r="M11" s="156">
        <v>0</v>
      </c>
      <c r="N11" s="157">
        <v>0</v>
      </c>
      <c r="O11" s="155">
        <v>11739.1</v>
      </c>
      <c r="P11" s="156">
        <v>0</v>
      </c>
      <c r="Q11" s="157">
        <v>0</v>
      </c>
      <c r="R11" s="172"/>
      <c r="S11" s="175"/>
      <c r="T11" s="176"/>
      <c r="U11" s="155">
        <v>11638.7</v>
      </c>
      <c r="V11" s="156">
        <v>0</v>
      </c>
      <c r="W11" s="157">
        <v>0</v>
      </c>
      <c r="X11" s="158">
        <v>5327.8</v>
      </c>
      <c r="Y11" s="156">
        <v>0</v>
      </c>
      <c r="Z11" s="157">
        <v>0</v>
      </c>
      <c r="AA11" s="159">
        <v>12933.7</v>
      </c>
      <c r="AB11" s="160">
        <v>233.2</v>
      </c>
      <c r="AC11" s="161">
        <v>1.8030416663445105E-2</v>
      </c>
      <c r="AD11" s="159">
        <v>10994.5</v>
      </c>
      <c r="AE11" s="160">
        <v>510.9</v>
      </c>
      <c r="AF11" s="161">
        <v>4.6468688889899495E-2</v>
      </c>
      <c r="AG11" s="162">
        <v>11741.1</v>
      </c>
      <c r="AH11" s="163">
        <v>605</v>
      </c>
      <c r="AI11" s="161">
        <v>5.1528391717982132E-2</v>
      </c>
      <c r="AJ11" s="164">
        <v>15160.48</v>
      </c>
      <c r="AK11" s="165">
        <v>848.08</v>
      </c>
      <c r="AL11" s="166">
        <v>5.5940181313520423E-2</v>
      </c>
      <c r="AM11" s="177">
        <v>17457.04</v>
      </c>
      <c r="AN11" s="178">
        <v>166.77</v>
      </c>
      <c r="AO11" s="169">
        <v>9.5531659433672599E-3</v>
      </c>
      <c r="AP11" s="167">
        <v>18115.96</v>
      </c>
      <c r="AQ11" s="167">
        <v>233.87</v>
      </c>
      <c r="AR11" s="169">
        <v>1.2909611193665696E-2</v>
      </c>
      <c r="AS11" s="276"/>
      <c r="AT11" s="276"/>
      <c r="AU11" s="277"/>
      <c r="AV11" s="170"/>
      <c r="AW11" s="276"/>
      <c r="AX11" s="276"/>
      <c r="AY11" s="277"/>
    </row>
    <row r="12" spans="1:51" x14ac:dyDescent="0.25">
      <c r="A12" s="153" t="s">
        <v>79</v>
      </c>
      <c r="B12" s="154" t="s">
        <v>80</v>
      </c>
      <c r="C12" s="155">
        <v>466500</v>
      </c>
      <c r="D12" s="156">
        <v>1707</v>
      </c>
      <c r="E12" s="157">
        <v>3.6591639871382635E-3</v>
      </c>
      <c r="F12" s="155">
        <v>493300</v>
      </c>
      <c r="G12" s="156">
        <v>3681</v>
      </c>
      <c r="H12" s="157">
        <v>7.4619906750456114E-3</v>
      </c>
      <c r="I12" s="155">
        <v>514200</v>
      </c>
      <c r="J12" s="156">
        <v>3280</v>
      </c>
      <c r="K12" s="157">
        <v>6.3788409179307663E-3</v>
      </c>
      <c r="L12" s="155">
        <v>545000</v>
      </c>
      <c r="M12" s="156">
        <v>2504</v>
      </c>
      <c r="N12" s="157">
        <v>4.5944954128440364E-3</v>
      </c>
      <c r="O12" s="155">
        <v>576800</v>
      </c>
      <c r="P12" s="156">
        <v>1963</v>
      </c>
      <c r="Q12" s="157">
        <v>3.4032593619972261E-3</v>
      </c>
      <c r="R12" s="155">
        <v>607210</v>
      </c>
      <c r="S12" s="156">
        <v>2536</v>
      </c>
      <c r="T12" s="157">
        <v>4.1764793069942853E-3</v>
      </c>
      <c r="U12" s="155">
        <v>659565</v>
      </c>
      <c r="V12" s="156">
        <v>3166</v>
      </c>
      <c r="W12" s="157">
        <v>4.8001334212700794E-3</v>
      </c>
      <c r="X12" s="158">
        <v>695469</v>
      </c>
      <c r="Y12" s="156">
        <v>4510</v>
      </c>
      <c r="Z12" s="157">
        <v>6.4848325374675221E-3</v>
      </c>
      <c r="AA12" s="159">
        <v>716951</v>
      </c>
      <c r="AB12" s="160">
        <v>3223</v>
      </c>
      <c r="AC12" s="161">
        <v>4.495425768288209E-3</v>
      </c>
      <c r="AD12" s="159">
        <v>770300</v>
      </c>
      <c r="AE12" s="160">
        <v>2448</v>
      </c>
      <c r="AF12" s="161">
        <v>3.1779826041801896E-3</v>
      </c>
      <c r="AG12" s="162">
        <v>824191.36</v>
      </c>
      <c r="AH12" s="163">
        <v>2951.77</v>
      </c>
      <c r="AI12" s="161">
        <v>3.5814134232127841E-3</v>
      </c>
      <c r="AJ12" s="164">
        <v>862719.79</v>
      </c>
      <c r="AK12" s="165">
        <v>5038.1899999999996</v>
      </c>
      <c r="AL12" s="166">
        <v>5.8398915365092058E-3</v>
      </c>
      <c r="AM12" s="177">
        <v>853689.44</v>
      </c>
      <c r="AN12" s="178">
        <v>3672.16</v>
      </c>
      <c r="AO12" s="169">
        <v>4.30151742301041E-3</v>
      </c>
      <c r="AP12" s="167">
        <v>911200.29</v>
      </c>
      <c r="AQ12" s="167">
        <v>2578.39</v>
      </c>
      <c r="AR12" s="169">
        <v>2.8296632785312216E-3</v>
      </c>
      <c r="AS12" s="167">
        <v>910009.54</v>
      </c>
      <c r="AT12" s="167">
        <v>6157.82</v>
      </c>
      <c r="AU12" s="169">
        <v>6.7667642253508679E-3</v>
      </c>
      <c r="AV12" s="170"/>
      <c r="AW12" s="167">
        <v>976472.32</v>
      </c>
      <c r="AX12" s="167">
        <v>3905.88</v>
      </c>
      <c r="AY12" s="169">
        <v>3.9999904964023968E-3</v>
      </c>
    </row>
    <row r="13" spans="1:51" x14ac:dyDescent="0.25">
      <c r="A13" s="153" t="s">
        <v>79</v>
      </c>
      <c r="B13" s="154" t="s">
        <v>81</v>
      </c>
      <c r="C13" s="155">
        <v>35706</v>
      </c>
      <c r="D13" s="156">
        <v>2639</v>
      </c>
      <c r="E13" s="157">
        <v>7.390914692208593E-2</v>
      </c>
      <c r="F13" s="155">
        <v>37470</v>
      </c>
      <c r="G13" s="156">
        <v>2910</v>
      </c>
      <c r="H13" s="157">
        <v>7.7662129703763016E-2</v>
      </c>
      <c r="I13" s="155">
        <v>39068</v>
      </c>
      <c r="J13" s="156">
        <v>3028</v>
      </c>
      <c r="K13" s="157">
        <v>7.7505887171086307E-2</v>
      </c>
      <c r="L13" s="155">
        <v>40328</v>
      </c>
      <c r="M13" s="156">
        <v>4089</v>
      </c>
      <c r="N13" s="157">
        <v>0.10139357270382861</v>
      </c>
      <c r="O13" s="155">
        <v>42600</v>
      </c>
      <c r="P13" s="156">
        <v>4552</v>
      </c>
      <c r="Q13" s="157">
        <v>0.10685446009389671</v>
      </c>
      <c r="R13" s="155">
        <v>45045</v>
      </c>
      <c r="S13" s="156">
        <v>5437</v>
      </c>
      <c r="T13" s="157">
        <v>0.1207015207015207</v>
      </c>
      <c r="U13" s="155">
        <v>48294</v>
      </c>
      <c r="V13" s="156">
        <v>4827</v>
      </c>
      <c r="W13" s="157">
        <v>9.995030438563797E-2</v>
      </c>
      <c r="X13" s="158">
        <v>50276</v>
      </c>
      <c r="Y13" s="156">
        <v>4571</v>
      </c>
      <c r="Z13" s="157">
        <v>9.0918131911846611E-2</v>
      </c>
      <c r="AA13" s="159">
        <v>51654</v>
      </c>
      <c r="AB13" s="160">
        <v>4738</v>
      </c>
      <c r="AC13" s="161">
        <v>9.1725713400704692E-2</v>
      </c>
      <c r="AD13" s="159">
        <v>53411</v>
      </c>
      <c r="AE13" s="160">
        <v>4335</v>
      </c>
      <c r="AF13" s="161">
        <v>8.1163056299264194E-2</v>
      </c>
      <c r="AG13" s="162">
        <v>55349.89</v>
      </c>
      <c r="AH13" s="163">
        <v>5107.3100000000004</v>
      </c>
      <c r="AI13" s="161">
        <v>9.227317344262112E-2</v>
      </c>
      <c r="AJ13" s="164">
        <v>56457.56</v>
      </c>
      <c r="AK13" s="165">
        <v>4764.74</v>
      </c>
      <c r="AL13" s="166">
        <v>8.4395074813718482E-2</v>
      </c>
      <c r="AM13" s="177">
        <v>56625.58</v>
      </c>
      <c r="AN13" s="178">
        <v>4201.49</v>
      </c>
      <c r="AO13" s="169">
        <v>7.4197738901747232E-2</v>
      </c>
      <c r="AP13" s="167">
        <v>56754.07</v>
      </c>
      <c r="AQ13" s="167">
        <v>5019.9399999999996</v>
      </c>
      <c r="AR13" s="169">
        <v>8.8450748994741688E-2</v>
      </c>
      <c r="AS13" s="167">
        <v>56495.45</v>
      </c>
      <c r="AT13" s="167">
        <v>4757.4399999999996</v>
      </c>
      <c r="AU13" s="169">
        <v>8.4209259329733624E-2</v>
      </c>
      <c r="AV13" s="170"/>
      <c r="AW13" s="167">
        <v>57403.53</v>
      </c>
      <c r="AX13" s="167">
        <v>4133.05</v>
      </c>
      <c r="AY13" s="169">
        <v>7.1999927530589147E-2</v>
      </c>
    </row>
    <row r="14" spans="1:51" x14ac:dyDescent="0.25">
      <c r="A14" s="153" t="s">
        <v>82</v>
      </c>
      <c r="B14" s="154" t="s">
        <v>175</v>
      </c>
      <c r="C14" s="155">
        <v>39400</v>
      </c>
      <c r="D14" s="156">
        <v>9653</v>
      </c>
      <c r="E14" s="157">
        <v>0.245</v>
      </c>
      <c r="F14" s="155">
        <v>41300</v>
      </c>
      <c r="G14" s="156">
        <v>10500</v>
      </c>
      <c r="H14" s="157">
        <v>0.25423728813559321</v>
      </c>
      <c r="I14" s="155">
        <v>42100</v>
      </c>
      <c r="J14" s="156">
        <v>10700</v>
      </c>
      <c r="K14" s="157">
        <v>0.25415676959619954</v>
      </c>
      <c r="L14" s="155">
        <v>44500</v>
      </c>
      <c r="M14" s="156">
        <v>11350</v>
      </c>
      <c r="N14" s="157">
        <v>0.25505617977528089</v>
      </c>
      <c r="O14" s="155">
        <v>47600</v>
      </c>
      <c r="P14" s="156">
        <v>12100</v>
      </c>
      <c r="Q14" s="157">
        <v>0.25420168067226889</v>
      </c>
      <c r="R14" s="155">
        <v>48100</v>
      </c>
      <c r="S14" s="156">
        <v>12250</v>
      </c>
      <c r="T14" s="157">
        <v>0.25467775467775466</v>
      </c>
      <c r="U14" s="155">
        <v>64200</v>
      </c>
      <c r="V14" s="156">
        <v>16900</v>
      </c>
      <c r="W14" s="157">
        <v>0.26323987538940807</v>
      </c>
      <c r="X14" s="158">
        <v>64700</v>
      </c>
      <c r="Y14" s="156">
        <v>15200</v>
      </c>
      <c r="Z14" s="157">
        <v>0.23493044822256567</v>
      </c>
      <c r="AA14" s="159">
        <v>55400</v>
      </c>
      <c r="AB14" s="160">
        <v>12600</v>
      </c>
      <c r="AC14" s="161">
        <v>0.22743682310469315</v>
      </c>
      <c r="AD14" s="159">
        <v>60300</v>
      </c>
      <c r="AE14" s="160">
        <v>14500</v>
      </c>
      <c r="AF14" s="161">
        <v>0.24046434494195687</v>
      </c>
      <c r="AG14" s="162">
        <v>65200</v>
      </c>
      <c r="AH14" s="163">
        <v>17700</v>
      </c>
      <c r="AI14" s="161">
        <v>0.2714723926380368</v>
      </c>
      <c r="AJ14" s="164">
        <v>65600</v>
      </c>
      <c r="AK14" s="165">
        <v>15600</v>
      </c>
      <c r="AL14" s="166">
        <v>0.23780487804878048</v>
      </c>
      <c r="AM14" s="167">
        <v>69786.23</v>
      </c>
      <c r="AN14" s="168">
        <v>16762.650000000001</v>
      </c>
      <c r="AO14" s="169">
        <v>0.24019996495010551</v>
      </c>
      <c r="AP14" s="241">
        <v>67992.5</v>
      </c>
      <c r="AQ14" s="241">
        <v>16231.58</v>
      </c>
      <c r="AR14" s="169">
        <v>0.23872603595984851</v>
      </c>
      <c r="AS14" s="167">
        <v>73589.06</v>
      </c>
      <c r="AT14" s="167">
        <v>18443.48</v>
      </c>
      <c r="AU14" s="169">
        <v>0.25062801454455325</v>
      </c>
      <c r="AV14" s="170"/>
      <c r="AW14" s="167">
        <v>75067.600000000006</v>
      </c>
      <c r="AX14" s="167">
        <v>18814.04</v>
      </c>
      <c r="AY14" s="169">
        <v>0.25062796732545067</v>
      </c>
    </row>
    <row r="15" spans="1:51" x14ac:dyDescent="0.25">
      <c r="A15" s="153" t="s">
        <v>84</v>
      </c>
      <c r="B15" s="154" t="s">
        <v>177</v>
      </c>
      <c r="C15" s="172"/>
      <c r="D15" s="173"/>
      <c r="E15" s="174"/>
      <c r="F15" s="172"/>
      <c r="G15" s="173"/>
      <c r="H15" s="174"/>
      <c r="I15" s="172"/>
      <c r="J15" s="173"/>
      <c r="K15" s="174"/>
      <c r="L15" s="155">
        <v>8602</v>
      </c>
      <c r="M15" s="156">
        <v>1402</v>
      </c>
      <c r="N15" s="157">
        <v>0.16298535224366426</v>
      </c>
      <c r="O15" s="155">
        <v>8756</v>
      </c>
      <c r="P15" s="156">
        <v>1449</v>
      </c>
      <c r="Q15" s="157">
        <v>0.16548652352672452</v>
      </c>
      <c r="R15" s="155">
        <v>9436</v>
      </c>
      <c r="S15" s="156">
        <v>1551</v>
      </c>
      <c r="T15" s="157">
        <v>0.16437049597286987</v>
      </c>
      <c r="U15" s="155">
        <v>8925</v>
      </c>
      <c r="V15" s="156">
        <v>1453</v>
      </c>
      <c r="W15" s="157">
        <v>0.16280112044817927</v>
      </c>
      <c r="X15" s="158">
        <v>10739</v>
      </c>
      <c r="Y15" s="156">
        <v>1716</v>
      </c>
      <c r="Z15" s="157">
        <v>0.15979141447062109</v>
      </c>
      <c r="AA15" s="159">
        <v>10024</v>
      </c>
      <c r="AB15" s="160">
        <v>1557</v>
      </c>
      <c r="AC15" s="161">
        <v>0.15532721468475658</v>
      </c>
      <c r="AD15" s="159">
        <v>11304</v>
      </c>
      <c r="AE15" s="160">
        <v>1774</v>
      </c>
      <c r="AF15" s="161">
        <v>0.15693559801840057</v>
      </c>
      <c r="AG15" s="162">
        <v>11463</v>
      </c>
      <c r="AH15" s="163">
        <v>1748</v>
      </c>
      <c r="AI15" s="161">
        <v>0.15249062200122132</v>
      </c>
      <c r="AJ15" s="164">
        <v>11319</v>
      </c>
      <c r="AK15" s="165">
        <v>1773</v>
      </c>
      <c r="AL15" s="166">
        <v>0.15663927908825867</v>
      </c>
      <c r="AM15" s="177">
        <v>11994.8</v>
      </c>
      <c r="AN15" s="178">
        <v>1819.74</v>
      </c>
      <c r="AO15" s="169">
        <v>0.15171074132123921</v>
      </c>
      <c r="AP15" s="167">
        <v>12258.11</v>
      </c>
      <c r="AQ15" s="167">
        <v>1875.49</v>
      </c>
      <c r="AR15" s="169">
        <v>0.15299993228972492</v>
      </c>
      <c r="AS15" s="276"/>
      <c r="AT15" s="276"/>
      <c r="AU15" s="277"/>
      <c r="AV15" s="170"/>
      <c r="AW15" s="276"/>
      <c r="AX15" s="276"/>
      <c r="AY15" s="277"/>
    </row>
    <row r="16" spans="1:51" x14ac:dyDescent="0.25">
      <c r="A16" s="153" t="s">
        <v>84</v>
      </c>
      <c r="B16" s="154" t="s">
        <v>178</v>
      </c>
      <c r="C16" s="172"/>
      <c r="D16" s="173"/>
      <c r="E16" s="174"/>
      <c r="F16" s="172"/>
      <c r="G16" s="173"/>
      <c r="H16" s="174"/>
      <c r="I16" s="172"/>
      <c r="J16" s="173"/>
      <c r="K16" s="174"/>
      <c r="L16" s="155">
        <v>2086</v>
      </c>
      <c r="M16" s="156">
        <v>520</v>
      </c>
      <c r="N16" s="157">
        <v>0.24928092042186001</v>
      </c>
      <c r="O16" s="155">
        <v>2150</v>
      </c>
      <c r="P16" s="156">
        <v>538</v>
      </c>
      <c r="Q16" s="157">
        <v>0.25023255813953488</v>
      </c>
      <c r="R16" s="155">
        <v>2273</v>
      </c>
      <c r="S16" s="156">
        <v>560</v>
      </c>
      <c r="T16" s="157">
        <v>0.24637043554773427</v>
      </c>
      <c r="U16" s="155">
        <v>2534</v>
      </c>
      <c r="V16" s="156">
        <v>630</v>
      </c>
      <c r="W16" s="157">
        <v>0.24861878453038674</v>
      </c>
      <c r="X16" s="158">
        <v>2824</v>
      </c>
      <c r="Y16" s="156">
        <v>705</v>
      </c>
      <c r="Z16" s="157">
        <v>0.2496458923512748</v>
      </c>
      <c r="AA16" s="159">
        <v>2987</v>
      </c>
      <c r="AB16" s="160">
        <v>752</v>
      </c>
      <c r="AC16" s="161">
        <v>0.25175761633746235</v>
      </c>
      <c r="AD16" s="159">
        <v>3290</v>
      </c>
      <c r="AE16" s="160">
        <v>831</v>
      </c>
      <c r="AF16" s="161">
        <v>0.25258358662613983</v>
      </c>
      <c r="AG16" s="162">
        <v>3605</v>
      </c>
      <c r="AH16" s="163">
        <v>923</v>
      </c>
      <c r="AI16" s="161">
        <v>0.25603328710124829</v>
      </c>
      <c r="AJ16" s="164">
        <v>3812</v>
      </c>
      <c r="AK16" s="165">
        <v>875</v>
      </c>
      <c r="AL16" s="166">
        <v>0.22953830010493179</v>
      </c>
      <c r="AM16" s="177">
        <v>3959.6</v>
      </c>
      <c r="AN16" s="178">
        <v>890.17</v>
      </c>
      <c r="AO16" s="169">
        <v>0.22481311243559954</v>
      </c>
      <c r="AP16" s="167">
        <v>4212.55</v>
      </c>
      <c r="AQ16" s="167">
        <v>958.36</v>
      </c>
      <c r="AR16" s="169">
        <v>0.22750115725629369</v>
      </c>
      <c r="AS16" s="276"/>
      <c r="AT16" s="276"/>
      <c r="AU16" s="277"/>
      <c r="AV16" s="170"/>
      <c r="AW16" s="276"/>
      <c r="AX16" s="276"/>
      <c r="AY16" s="277"/>
    </row>
    <row r="17" spans="1:51" x14ac:dyDescent="0.25">
      <c r="A17" s="153" t="s">
        <v>84</v>
      </c>
      <c r="B17" s="154" t="s">
        <v>176</v>
      </c>
      <c r="C17" s="155">
        <v>24298</v>
      </c>
      <c r="D17" s="156">
        <v>1613</v>
      </c>
      <c r="E17" s="157">
        <v>6.638406453206025E-2</v>
      </c>
      <c r="F17" s="155">
        <v>24128</v>
      </c>
      <c r="G17" s="156">
        <v>1432</v>
      </c>
      <c r="H17" s="157">
        <v>5.9350132625994693E-2</v>
      </c>
      <c r="I17" s="155">
        <v>28160</v>
      </c>
      <c r="J17" s="156">
        <v>1645</v>
      </c>
      <c r="K17" s="157">
        <v>5.8416193181818184E-2</v>
      </c>
      <c r="L17" s="155">
        <v>29942</v>
      </c>
      <c r="M17" s="156">
        <v>1794</v>
      </c>
      <c r="N17" s="157">
        <v>5.9915837285418473E-2</v>
      </c>
      <c r="O17" s="155">
        <v>30373.27</v>
      </c>
      <c r="P17" s="156">
        <v>1713.43</v>
      </c>
      <c r="Q17" s="157">
        <v>5.6412431061917276E-2</v>
      </c>
      <c r="R17" s="155">
        <v>34611.4</v>
      </c>
      <c r="S17" s="156">
        <v>1732.63</v>
      </c>
      <c r="T17" s="157">
        <v>5.0059517962289884E-2</v>
      </c>
      <c r="U17" s="155">
        <v>50360.14</v>
      </c>
      <c r="V17" s="156">
        <v>2194.96</v>
      </c>
      <c r="W17" s="157">
        <v>4.3585264060028425E-2</v>
      </c>
      <c r="X17" s="158">
        <v>64705</v>
      </c>
      <c r="Y17" s="156">
        <v>2465.08</v>
      </c>
      <c r="Z17" s="157">
        <v>3.8097210416505677E-2</v>
      </c>
      <c r="AA17" s="159">
        <v>71813</v>
      </c>
      <c r="AB17" s="160">
        <v>2728.9</v>
      </c>
      <c r="AC17" s="161">
        <v>3.8000083550332117E-2</v>
      </c>
      <c r="AD17" s="159">
        <v>74639</v>
      </c>
      <c r="AE17" s="160">
        <v>2553</v>
      </c>
      <c r="AF17" s="161">
        <v>3.4204638325808223E-2</v>
      </c>
      <c r="AG17" s="162">
        <v>76087</v>
      </c>
      <c r="AH17" s="163">
        <v>2437</v>
      </c>
      <c r="AI17" s="161">
        <v>3.2029124554785966E-2</v>
      </c>
      <c r="AJ17" s="164">
        <v>70022</v>
      </c>
      <c r="AK17" s="165">
        <v>2562.81</v>
      </c>
      <c r="AL17" s="166">
        <v>3.6600068549884318E-2</v>
      </c>
      <c r="AM17" s="239"/>
      <c r="AN17" s="194"/>
      <c r="AO17" s="187"/>
      <c r="AP17" s="239"/>
      <c r="AQ17" s="239"/>
      <c r="AR17" s="187"/>
      <c r="AS17" s="167">
        <v>63592.72</v>
      </c>
      <c r="AT17" s="167">
        <v>4007.77</v>
      </c>
      <c r="AU17" s="169">
        <v>6.3022465464600344E-2</v>
      </c>
      <c r="AV17" s="170"/>
      <c r="AW17" s="167">
        <v>63592.72</v>
      </c>
      <c r="AX17" s="167">
        <v>4007.36</v>
      </c>
      <c r="AY17" s="169">
        <v>6.3016018185729439E-2</v>
      </c>
    </row>
    <row r="18" spans="1:51" x14ac:dyDescent="0.25">
      <c r="A18" s="153" t="s">
        <v>85</v>
      </c>
      <c r="B18" s="184" t="s">
        <v>87</v>
      </c>
      <c r="C18" s="185"/>
      <c r="D18" s="186"/>
      <c r="E18" s="191"/>
      <c r="F18" s="185"/>
      <c r="G18" s="186"/>
      <c r="H18" s="191"/>
      <c r="I18" s="185"/>
      <c r="J18" s="186"/>
      <c r="K18" s="191"/>
      <c r="L18" s="185"/>
      <c r="M18" s="186"/>
      <c r="N18" s="191"/>
      <c r="O18" s="185"/>
      <c r="P18" s="186"/>
      <c r="Q18" s="191"/>
      <c r="R18" s="185"/>
      <c r="S18" s="186"/>
      <c r="T18" s="191"/>
      <c r="U18" s="185"/>
      <c r="V18" s="186"/>
      <c r="W18" s="191"/>
      <c r="X18" s="185"/>
      <c r="Y18" s="186"/>
      <c r="Z18" s="191"/>
      <c r="AA18" s="185"/>
      <c r="AB18" s="186"/>
      <c r="AC18" s="191"/>
      <c r="AD18" s="159">
        <v>48181</v>
      </c>
      <c r="AE18" s="160">
        <v>321.10000000000002</v>
      </c>
      <c r="AF18" s="161">
        <v>6.6644527925945919E-3</v>
      </c>
      <c r="AG18" s="162">
        <v>53913.440000000002</v>
      </c>
      <c r="AH18" s="163">
        <v>713.16</v>
      </c>
      <c r="AI18" s="161">
        <v>1.3227870453081828E-2</v>
      </c>
      <c r="AJ18" s="164">
        <v>58449.56</v>
      </c>
      <c r="AK18" s="165">
        <v>1361.35</v>
      </c>
      <c r="AL18" s="166">
        <v>2.3291022207866063E-2</v>
      </c>
      <c r="AM18" s="177">
        <v>63864.04</v>
      </c>
      <c r="AN18" s="178">
        <v>376.577</v>
      </c>
      <c r="AO18" s="169">
        <v>5.8965420916058551E-3</v>
      </c>
      <c r="AP18" s="167">
        <v>67696.730818659998</v>
      </c>
      <c r="AQ18" s="167">
        <v>456.16588766999996</v>
      </c>
      <c r="AR18" s="169">
        <v>6.7383739532701614E-3</v>
      </c>
      <c r="AS18" s="276"/>
      <c r="AT18" s="276"/>
      <c r="AU18" s="277"/>
      <c r="AV18" s="170"/>
      <c r="AW18" s="276"/>
      <c r="AX18" s="276"/>
      <c r="AY18" s="277"/>
    </row>
    <row r="19" spans="1:51" x14ac:dyDescent="0.25">
      <c r="A19" s="183" t="s">
        <v>85</v>
      </c>
      <c r="B19" s="507" t="s">
        <v>88</v>
      </c>
      <c r="C19" s="186"/>
      <c r="D19" s="186"/>
      <c r="E19" s="194"/>
      <c r="F19" s="186"/>
      <c r="G19" s="186"/>
      <c r="H19" s="194"/>
      <c r="I19" s="186"/>
      <c r="J19" s="186"/>
      <c r="K19" s="194"/>
      <c r="L19" s="186"/>
      <c r="M19" s="186"/>
      <c r="N19" s="194"/>
      <c r="O19" s="186"/>
      <c r="P19" s="186"/>
      <c r="Q19" s="194"/>
      <c r="R19" s="186"/>
      <c r="S19" s="186"/>
      <c r="T19" s="194"/>
      <c r="U19" s="186"/>
      <c r="V19" s="186"/>
      <c r="W19" s="194"/>
      <c r="X19" s="186"/>
      <c r="Y19" s="186"/>
      <c r="Z19" s="194"/>
      <c r="AA19" s="186"/>
      <c r="AB19" s="186"/>
      <c r="AC19" s="194"/>
      <c r="AD19" s="186"/>
      <c r="AE19" s="186"/>
      <c r="AF19" s="194"/>
      <c r="AG19" s="163">
        <v>1373.38</v>
      </c>
      <c r="AH19" s="163">
        <v>122.87</v>
      </c>
      <c r="AI19" s="508">
        <v>8.9465406515312582E-2</v>
      </c>
      <c r="AJ19" s="165">
        <v>1479.71</v>
      </c>
      <c r="AK19" s="165">
        <v>875.12800000000004</v>
      </c>
      <c r="AL19" s="192">
        <v>0.59141858877753073</v>
      </c>
      <c r="AM19" s="178">
        <v>1705.6</v>
      </c>
      <c r="AN19" s="178">
        <v>1179.49</v>
      </c>
      <c r="AO19" s="510">
        <v>0.69153963414634145</v>
      </c>
      <c r="AP19" s="168">
        <v>1890.4608215000001</v>
      </c>
      <c r="AQ19" s="168">
        <v>1890.4608215000001</v>
      </c>
      <c r="AR19" s="510">
        <v>1</v>
      </c>
      <c r="AS19" s="167">
        <v>2059.14</v>
      </c>
      <c r="AT19" s="167">
        <v>2059.14</v>
      </c>
      <c r="AU19" s="169">
        <v>1</v>
      </c>
      <c r="AV19" s="193"/>
      <c r="AW19" s="167">
        <v>2120.9141999999997</v>
      </c>
      <c r="AX19" s="167">
        <v>2118.7932857999999</v>
      </c>
      <c r="AY19" s="169">
        <v>0.99900000000000011</v>
      </c>
    </row>
    <row r="20" spans="1:51" x14ac:dyDescent="0.25">
      <c r="A20" s="183" t="s">
        <v>85</v>
      </c>
      <c r="B20" s="507" t="s">
        <v>86</v>
      </c>
      <c r="C20" s="186"/>
      <c r="D20" s="186"/>
      <c r="E20" s="194"/>
      <c r="F20" s="186"/>
      <c r="G20" s="186"/>
      <c r="H20" s="194"/>
      <c r="I20" s="186"/>
      <c r="J20" s="186"/>
      <c r="K20" s="194"/>
      <c r="L20" s="186"/>
      <c r="M20" s="186"/>
      <c r="N20" s="194"/>
      <c r="O20" s="186"/>
      <c r="P20" s="186"/>
      <c r="Q20" s="194"/>
      <c r="R20" s="186"/>
      <c r="S20" s="186"/>
      <c r="T20" s="194"/>
      <c r="U20" s="186"/>
      <c r="V20" s="186"/>
      <c r="W20" s="194"/>
      <c r="X20" s="186"/>
      <c r="Y20" s="186"/>
      <c r="Z20" s="194"/>
      <c r="AA20" s="186"/>
      <c r="AB20" s="186"/>
      <c r="AC20" s="194"/>
      <c r="AD20" s="186"/>
      <c r="AE20" s="186"/>
      <c r="AF20" s="194"/>
      <c r="AG20" s="163">
        <v>3371.19</v>
      </c>
      <c r="AH20" s="163">
        <v>311.45999999999998</v>
      </c>
      <c r="AI20" s="508">
        <v>9.2388741067694194E-2</v>
      </c>
      <c r="AJ20" s="165">
        <v>3912.17</v>
      </c>
      <c r="AK20" s="165">
        <v>2142.69</v>
      </c>
      <c r="AL20" s="192">
        <v>0.5476985918301096</v>
      </c>
      <c r="AM20" s="178">
        <v>4728.95</v>
      </c>
      <c r="AN20" s="178">
        <v>3587.2449999999999</v>
      </c>
      <c r="AO20" s="510">
        <v>0.75857114158534134</v>
      </c>
      <c r="AP20" s="168">
        <v>5628.8693023300002</v>
      </c>
      <c r="AQ20" s="168">
        <v>5257.5575428900011</v>
      </c>
      <c r="AR20" s="510">
        <v>0.93403439669734389</v>
      </c>
      <c r="AS20" s="167">
        <v>7958.21</v>
      </c>
      <c r="AT20" s="167">
        <v>7998.14</v>
      </c>
      <c r="AU20" s="169">
        <v>1.0050174599564474</v>
      </c>
      <c r="AV20" s="193"/>
      <c r="AW20" s="167">
        <v>8196.9562999999998</v>
      </c>
      <c r="AX20" s="167">
        <v>8074.0019554999999</v>
      </c>
      <c r="AY20" s="169">
        <v>0.98499999999999999</v>
      </c>
    </row>
    <row r="21" spans="1:51" x14ac:dyDescent="0.25">
      <c r="AL21" s="196"/>
      <c r="AM21" s="197"/>
      <c r="AN21" s="197"/>
      <c r="AO21" s="196"/>
      <c r="AP21" s="197"/>
      <c r="AQ21" s="197"/>
      <c r="AR21" s="196"/>
      <c r="AS21" s="197"/>
      <c r="AT21" s="197"/>
      <c r="AU21" s="196"/>
      <c r="AV21" s="196"/>
    </row>
    <row r="22" spans="1:51" x14ac:dyDescent="0.2">
      <c r="B22" s="145" t="s">
        <v>335</v>
      </c>
    </row>
    <row r="23" spans="1:51" x14ac:dyDescent="0.25">
      <c r="B23" s="199" t="s">
        <v>397</v>
      </c>
    </row>
    <row r="24" spans="1:51" x14ac:dyDescent="0.25">
      <c r="B24" s="199"/>
    </row>
    <row r="25" spans="1:51" x14ac:dyDescent="0.25">
      <c r="B25" s="199"/>
    </row>
  </sheetData>
  <autoFilter ref="A1:AY20">
    <sortState ref="A2:AY20">
      <sortCondition ref="A1:A20"/>
    </sortState>
  </autoFilter>
  <pageMargins left="0.25" right="0.25" top="0.75" bottom="0.75" header="0.3" footer="0.3"/>
  <pageSetup scale="61" orientation="landscape" r:id="rId1"/>
  <headerFooter>
    <oddHeader>&amp;CImproper Payment Results for High Priority Programs</oddHeader>
    <oddFooter>&amp;Ras of  &amp;T &amp;D
Page &amp;P of &amp;N</oddFooter>
  </headerFooter>
  <colBreaks count="1" manualBreakCount="1">
    <brk id="30" max="2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62"/>
  <sheetViews>
    <sheetView zoomScaleNormal="100" workbookViewId="0">
      <pane xSplit="2" ySplit="3" topLeftCell="C4" activePane="bottomRight" state="frozen"/>
      <selection activeCell="B23" sqref="B23"/>
      <selection pane="topRight" activeCell="B23" sqref="B23"/>
      <selection pane="bottomLeft" activeCell="B23" sqref="B23"/>
      <selection pane="bottomRight" activeCell="G16" sqref="G16"/>
    </sheetView>
  </sheetViews>
  <sheetFormatPr defaultColWidth="9.140625" defaultRowHeight="15" x14ac:dyDescent="0.25"/>
  <cols>
    <col min="1" max="1" width="13.140625" style="25" bestFit="1" customWidth="1"/>
    <col min="2" max="2" width="53.5703125" style="25" bestFit="1" customWidth="1"/>
    <col min="3" max="4" width="12.85546875" style="25" bestFit="1" customWidth="1"/>
    <col min="5" max="16384" width="9.140625" style="25"/>
  </cols>
  <sheetData>
    <row r="1" spans="1:4" ht="15.75" x14ac:dyDescent="0.25">
      <c r="A1" s="549" t="s">
        <v>386</v>
      </c>
      <c r="B1" s="549"/>
      <c r="C1" s="526"/>
      <c r="D1" s="549"/>
    </row>
    <row r="2" spans="1:4" ht="15.75" x14ac:dyDescent="0.25">
      <c r="B2" s="548"/>
      <c r="C2" s="548"/>
      <c r="D2" s="548"/>
    </row>
    <row r="3" spans="1:4" ht="42.75" x14ac:dyDescent="0.25">
      <c r="A3" s="126" t="s">
        <v>4</v>
      </c>
      <c r="B3" s="126" t="s">
        <v>157</v>
      </c>
      <c r="C3" s="126" t="s">
        <v>387</v>
      </c>
      <c r="D3" s="126" t="s">
        <v>276</v>
      </c>
    </row>
    <row r="4" spans="1:4" s="37" customFormat="1" x14ac:dyDescent="0.25">
      <c r="A4" s="125" t="s">
        <v>312</v>
      </c>
      <c r="B4" s="341" t="s">
        <v>214</v>
      </c>
      <c r="C4" s="325">
        <v>0.74</v>
      </c>
      <c r="D4" s="366"/>
    </row>
    <row r="5" spans="1:4" s="37" customFormat="1" x14ac:dyDescent="0.25">
      <c r="A5" s="340" t="s">
        <v>26</v>
      </c>
      <c r="B5" s="302" t="s">
        <v>459</v>
      </c>
      <c r="C5" s="325">
        <v>1.0022437010670786</v>
      </c>
      <c r="D5" s="555">
        <v>0.9</v>
      </c>
    </row>
    <row r="6" spans="1:4" s="37" customFormat="1" x14ac:dyDescent="0.25">
      <c r="A6" s="340" t="s">
        <v>26</v>
      </c>
      <c r="B6" s="302" t="s">
        <v>27</v>
      </c>
      <c r="C6" s="325">
        <v>1.1071695696202535</v>
      </c>
      <c r="D6" s="555">
        <v>0.9</v>
      </c>
    </row>
    <row r="7" spans="1:4" s="37" customFormat="1" x14ac:dyDescent="0.25">
      <c r="A7" s="340" t="s">
        <v>26</v>
      </c>
      <c r="B7" s="302" t="s">
        <v>460</v>
      </c>
      <c r="C7" s="325">
        <v>1.0021157350757213</v>
      </c>
      <c r="D7" s="555">
        <v>0.9</v>
      </c>
    </row>
    <row r="8" spans="1:4" s="37" customFormat="1" x14ac:dyDescent="0.25">
      <c r="A8" s="340" t="s">
        <v>26</v>
      </c>
      <c r="B8" s="302" t="s">
        <v>220</v>
      </c>
      <c r="C8" s="325">
        <v>0.77758412606837635</v>
      </c>
      <c r="D8" s="555">
        <v>0.9</v>
      </c>
    </row>
    <row r="9" spans="1:4" s="37" customFormat="1" x14ac:dyDescent="0.25">
      <c r="A9" s="340" t="s">
        <v>26</v>
      </c>
      <c r="B9" s="302" t="s">
        <v>461</v>
      </c>
      <c r="C9" s="325">
        <v>0.27572035215544055</v>
      </c>
      <c r="D9" s="555">
        <v>0.9</v>
      </c>
    </row>
    <row r="10" spans="1:4" s="37" customFormat="1" x14ac:dyDescent="0.25">
      <c r="A10" s="125" t="s">
        <v>28</v>
      </c>
      <c r="B10" s="302" t="s">
        <v>29</v>
      </c>
      <c r="C10" s="325">
        <v>0.75171370967741935</v>
      </c>
      <c r="D10" s="326">
        <v>0.71</v>
      </c>
    </row>
    <row r="11" spans="1:4" s="37" customFormat="1" x14ac:dyDescent="0.25">
      <c r="A11" s="125" t="s">
        <v>30</v>
      </c>
      <c r="B11" s="302" t="s">
        <v>544</v>
      </c>
      <c r="C11" s="326">
        <v>1.0039338995160738</v>
      </c>
      <c r="D11" s="326">
        <v>0.9</v>
      </c>
    </row>
    <row r="12" spans="1:4" s="37" customFormat="1" x14ac:dyDescent="0.25">
      <c r="A12" s="125" t="s">
        <v>46</v>
      </c>
      <c r="B12" s="324" t="s">
        <v>554</v>
      </c>
      <c r="C12" s="325">
        <v>0</v>
      </c>
      <c r="D12" s="554" t="s">
        <v>636</v>
      </c>
    </row>
    <row r="13" spans="1:4" s="37" customFormat="1" x14ac:dyDescent="0.25">
      <c r="A13" s="125" t="s">
        <v>46</v>
      </c>
      <c r="B13" s="324" t="s">
        <v>555</v>
      </c>
      <c r="C13" s="325">
        <v>0</v>
      </c>
      <c r="D13" s="554" t="s">
        <v>636</v>
      </c>
    </row>
    <row r="14" spans="1:4" s="37" customFormat="1" x14ac:dyDescent="0.25">
      <c r="A14" s="125" t="s">
        <v>46</v>
      </c>
      <c r="B14" s="324" t="s">
        <v>428</v>
      </c>
      <c r="C14" s="325">
        <v>0</v>
      </c>
      <c r="D14" s="554" t="s">
        <v>636</v>
      </c>
    </row>
    <row r="15" spans="1:4" s="37" customFormat="1" x14ac:dyDescent="0.25">
      <c r="A15" s="125" t="s">
        <v>46</v>
      </c>
      <c r="B15" s="324" t="s">
        <v>556</v>
      </c>
      <c r="C15" s="325">
        <v>0.89159999999999995</v>
      </c>
      <c r="D15" s="325">
        <v>1</v>
      </c>
    </row>
    <row r="16" spans="1:4" s="37" customFormat="1" x14ac:dyDescent="0.25">
      <c r="A16" s="125" t="s">
        <v>46</v>
      </c>
      <c r="B16" s="324" t="s">
        <v>465</v>
      </c>
      <c r="C16" s="325">
        <v>0</v>
      </c>
      <c r="D16" s="554" t="s">
        <v>636</v>
      </c>
    </row>
    <row r="17" spans="1:4" s="37" customFormat="1" x14ac:dyDescent="0.25">
      <c r="A17" s="125" t="s">
        <v>46</v>
      </c>
      <c r="B17" s="324" t="s">
        <v>430</v>
      </c>
      <c r="C17" s="325">
        <v>0.57156991245857747</v>
      </c>
      <c r="D17" s="325">
        <v>0.6</v>
      </c>
    </row>
    <row r="18" spans="1:4" x14ac:dyDescent="0.25">
      <c r="A18" s="125" t="s">
        <v>46</v>
      </c>
      <c r="B18" s="324" t="s">
        <v>431</v>
      </c>
      <c r="C18" s="325">
        <v>3.8988234020220655E-2</v>
      </c>
      <c r="D18" s="325">
        <v>0.5</v>
      </c>
    </row>
    <row r="19" spans="1:4" x14ac:dyDescent="0.25">
      <c r="A19" s="125" t="s">
        <v>46</v>
      </c>
      <c r="B19" s="324" t="s">
        <v>464</v>
      </c>
      <c r="C19" s="325">
        <v>0</v>
      </c>
      <c r="D19" s="325">
        <v>0.2</v>
      </c>
    </row>
    <row r="20" spans="1:4" x14ac:dyDescent="0.25">
      <c r="A20" s="125" t="s">
        <v>46</v>
      </c>
      <c r="B20" s="324" t="s">
        <v>432</v>
      </c>
      <c r="C20" s="325">
        <v>0.77182189509932442</v>
      </c>
      <c r="D20" s="325">
        <v>0.8</v>
      </c>
    </row>
    <row r="21" spans="1:4" x14ac:dyDescent="0.25">
      <c r="A21" s="125" t="s">
        <v>51</v>
      </c>
      <c r="B21" s="324" t="s">
        <v>52</v>
      </c>
      <c r="C21" s="325">
        <v>1.38</v>
      </c>
      <c r="D21" s="325">
        <v>0.79</v>
      </c>
    </row>
    <row r="22" spans="1:4" x14ac:dyDescent="0.25">
      <c r="A22" s="338" t="s">
        <v>54</v>
      </c>
      <c r="B22" s="264" t="s">
        <v>523</v>
      </c>
      <c r="C22" s="325">
        <v>0.81652504472271914</v>
      </c>
      <c r="D22" s="330"/>
    </row>
    <row r="23" spans="1:4" x14ac:dyDescent="0.25">
      <c r="A23" s="338" t="s">
        <v>54</v>
      </c>
      <c r="B23" s="130" t="s">
        <v>524</v>
      </c>
      <c r="C23" s="325">
        <v>0.25638065143412736</v>
      </c>
      <c r="D23" s="330"/>
    </row>
    <row r="24" spans="1:4" x14ac:dyDescent="0.25">
      <c r="A24" s="125" t="s">
        <v>65</v>
      </c>
      <c r="B24" s="302" t="s">
        <v>563</v>
      </c>
      <c r="C24" s="325">
        <v>0.48667420170996573</v>
      </c>
      <c r="D24" s="325">
        <v>0.1</v>
      </c>
    </row>
    <row r="25" spans="1:4" x14ac:dyDescent="0.25">
      <c r="A25" s="125" t="s">
        <v>65</v>
      </c>
      <c r="B25" s="302" t="s">
        <v>564</v>
      </c>
      <c r="C25" s="325">
        <v>0.1076923076923077</v>
      </c>
      <c r="D25" s="325">
        <v>0.25</v>
      </c>
    </row>
    <row r="26" spans="1:4" x14ac:dyDescent="0.25">
      <c r="A26" s="125" t="s">
        <v>65</v>
      </c>
      <c r="B26" s="303" t="s">
        <v>569</v>
      </c>
      <c r="C26" s="326">
        <v>1</v>
      </c>
      <c r="D26" s="326">
        <v>1</v>
      </c>
    </row>
    <row r="27" spans="1:4" x14ac:dyDescent="0.25">
      <c r="A27" s="125" t="s">
        <v>67</v>
      </c>
      <c r="B27" s="302" t="s">
        <v>577</v>
      </c>
      <c r="C27" s="325">
        <v>0</v>
      </c>
      <c r="D27" s="325">
        <v>0.85</v>
      </c>
    </row>
    <row r="28" spans="1:4" x14ac:dyDescent="0.25">
      <c r="A28" s="125" t="s">
        <v>79</v>
      </c>
      <c r="B28" s="302" t="s">
        <v>80</v>
      </c>
      <c r="C28" s="326">
        <v>0.18576252728031672</v>
      </c>
      <c r="D28" s="332">
        <v>0.21199999999999999</v>
      </c>
    </row>
    <row r="29" spans="1:4" x14ac:dyDescent="0.25">
      <c r="A29" s="125" t="s">
        <v>79</v>
      </c>
      <c r="B29" s="302" t="s">
        <v>580</v>
      </c>
      <c r="C29" s="326">
        <v>0.54751131221719451</v>
      </c>
      <c r="D29" s="326">
        <v>1</v>
      </c>
    </row>
    <row r="30" spans="1:4" x14ac:dyDescent="0.25">
      <c r="A30" s="125" t="s">
        <v>79</v>
      </c>
      <c r="B30" s="302" t="s">
        <v>81</v>
      </c>
      <c r="C30" s="326">
        <v>9.4492410939374452E-2</v>
      </c>
      <c r="D30" s="332">
        <v>0.111</v>
      </c>
    </row>
    <row r="31" spans="1:4" x14ac:dyDescent="0.25">
      <c r="A31" s="125" t="s">
        <v>79</v>
      </c>
      <c r="B31" s="302" t="s">
        <v>581</v>
      </c>
      <c r="C31" s="326">
        <v>0.96</v>
      </c>
      <c r="D31" s="326">
        <v>1</v>
      </c>
    </row>
    <row r="32" spans="1:4" x14ac:dyDescent="0.25">
      <c r="A32" s="340" t="s">
        <v>109</v>
      </c>
      <c r="B32" s="348" t="s">
        <v>584</v>
      </c>
      <c r="C32" s="325">
        <v>4.7395705762121522E-2</v>
      </c>
      <c r="D32" s="325">
        <v>0.85</v>
      </c>
    </row>
    <row r="33" spans="1:4" x14ac:dyDescent="0.25">
      <c r="A33" s="340" t="s">
        <v>109</v>
      </c>
      <c r="B33" s="348" t="s">
        <v>589</v>
      </c>
      <c r="C33" s="325">
        <v>0.45665120549999305</v>
      </c>
      <c r="D33" s="325">
        <v>0.5</v>
      </c>
    </row>
    <row r="34" spans="1:4" x14ac:dyDescent="0.25">
      <c r="A34" s="125" t="s">
        <v>82</v>
      </c>
      <c r="B34" s="302" t="s">
        <v>591</v>
      </c>
      <c r="C34" s="325">
        <v>1</v>
      </c>
      <c r="D34" s="325">
        <v>0.85</v>
      </c>
    </row>
    <row r="35" spans="1:4" x14ac:dyDescent="0.25">
      <c r="A35" s="125" t="s">
        <v>82</v>
      </c>
      <c r="B35" s="302" t="s">
        <v>592</v>
      </c>
      <c r="C35" s="325">
        <v>1</v>
      </c>
      <c r="D35" s="325">
        <v>0.85</v>
      </c>
    </row>
    <row r="36" spans="1:4" x14ac:dyDescent="0.25">
      <c r="A36" s="125" t="s">
        <v>82</v>
      </c>
      <c r="B36" s="302" t="s">
        <v>158</v>
      </c>
      <c r="C36" s="325">
        <v>0.83882626807155103</v>
      </c>
      <c r="D36" s="325">
        <v>0.85</v>
      </c>
    </row>
    <row r="37" spans="1:4" x14ac:dyDescent="0.25">
      <c r="A37" s="125" t="s">
        <v>82</v>
      </c>
      <c r="B37" s="302" t="s">
        <v>159</v>
      </c>
      <c r="C37" s="325">
        <v>0.42093023255813961</v>
      </c>
      <c r="D37" s="325">
        <v>0.85</v>
      </c>
    </row>
    <row r="38" spans="1:4" x14ac:dyDescent="0.25">
      <c r="A38" s="125" t="s">
        <v>82</v>
      </c>
      <c r="B38" s="302" t="s">
        <v>593</v>
      </c>
      <c r="C38" s="325">
        <v>0.45454545454545453</v>
      </c>
      <c r="D38" s="325">
        <v>0.85</v>
      </c>
    </row>
    <row r="39" spans="1:4" x14ac:dyDescent="0.25">
      <c r="A39" s="125" t="s">
        <v>82</v>
      </c>
      <c r="B39" s="302" t="s">
        <v>160</v>
      </c>
      <c r="C39" s="325">
        <v>0.78714859437750995</v>
      </c>
      <c r="D39" s="325">
        <v>0.85</v>
      </c>
    </row>
    <row r="40" spans="1:4" x14ac:dyDescent="0.25">
      <c r="A40" s="125" t="s">
        <v>82</v>
      </c>
      <c r="B40" s="302" t="s">
        <v>594</v>
      </c>
      <c r="C40" s="325">
        <v>0.42591024555461471</v>
      </c>
      <c r="D40" s="325">
        <v>0.85</v>
      </c>
    </row>
    <row r="41" spans="1:4" x14ac:dyDescent="0.25">
      <c r="A41" s="125" t="s">
        <v>82</v>
      </c>
      <c r="B41" s="302" t="s">
        <v>494</v>
      </c>
      <c r="C41" s="325">
        <v>1.1818181818181817</v>
      </c>
      <c r="D41" s="325">
        <v>0.85</v>
      </c>
    </row>
    <row r="42" spans="1:4" x14ac:dyDescent="0.25">
      <c r="A42" s="125" t="s">
        <v>82</v>
      </c>
      <c r="B42" s="302" t="s">
        <v>595</v>
      </c>
      <c r="C42" s="325">
        <v>0.96969696969696972</v>
      </c>
      <c r="D42" s="325">
        <v>0.85</v>
      </c>
    </row>
    <row r="43" spans="1:4" x14ac:dyDescent="0.25">
      <c r="A43" s="125" t="s">
        <v>82</v>
      </c>
      <c r="B43" s="302" t="s">
        <v>596</v>
      </c>
      <c r="C43" s="325">
        <v>1.0999999999999999</v>
      </c>
      <c r="D43" s="325">
        <v>0.85</v>
      </c>
    </row>
    <row r="44" spans="1:4" x14ac:dyDescent="0.25">
      <c r="A44" s="125" t="s">
        <v>82</v>
      </c>
      <c r="B44" s="302" t="s">
        <v>597</v>
      </c>
      <c r="C44" s="325">
        <v>0.81395348837209303</v>
      </c>
      <c r="D44" s="325">
        <v>0.85</v>
      </c>
    </row>
    <row r="45" spans="1:4" x14ac:dyDescent="0.25">
      <c r="A45" s="125" t="s">
        <v>84</v>
      </c>
      <c r="B45" s="336" t="s">
        <v>606</v>
      </c>
      <c r="C45" s="337">
        <v>0</v>
      </c>
      <c r="D45" s="337">
        <v>0.5</v>
      </c>
    </row>
    <row r="46" spans="1:4" x14ac:dyDescent="0.25">
      <c r="A46" s="125" t="s">
        <v>84</v>
      </c>
      <c r="B46" s="336" t="s">
        <v>609</v>
      </c>
      <c r="C46" s="337">
        <v>0.95292555907280696</v>
      </c>
      <c r="D46" s="337">
        <v>0.96</v>
      </c>
    </row>
    <row r="47" spans="1:4" x14ac:dyDescent="0.25">
      <c r="A47" s="125" t="s">
        <v>84</v>
      </c>
      <c r="B47" s="336" t="s">
        <v>612</v>
      </c>
      <c r="C47" s="337">
        <v>0.42553191489361702</v>
      </c>
      <c r="D47" s="337">
        <v>0.43</v>
      </c>
    </row>
    <row r="48" spans="1:4" x14ac:dyDescent="0.25">
      <c r="A48" s="125" t="s">
        <v>84</v>
      </c>
      <c r="B48" s="336" t="s">
        <v>616</v>
      </c>
      <c r="C48" s="337">
        <v>0.87005649717514133</v>
      </c>
      <c r="D48" s="337">
        <v>0.88</v>
      </c>
    </row>
    <row r="49" spans="1:4" x14ac:dyDescent="0.25">
      <c r="A49" s="125" t="s">
        <v>84</v>
      </c>
      <c r="B49" s="336" t="s">
        <v>619</v>
      </c>
      <c r="C49" s="337">
        <v>0.59210526315789469</v>
      </c>
      <c r="D49" s="337">
        <v>1</v>
      </c>
    </row>
    <row r="50" spans="1:4" x14ac:dyDescent="0.25">
      <c r="A50" s="125" t="s">
        <v>84</v>
      </c>
      <c r="B50" s="336" t="s">
        <v>526</v>
      </c>
      <c r="C50" s="337">
        <v>1</v>
      </c>
      <c r="D50" s="337">
        <v>1</v>
      </c>
    </row>
    <row r="51" spans="1:4" x14ac:dyDescent="0.25">
      <c r="A51" s="324" t="s">
        <v>85</v>
      </c>
      <c r="B51" s="302" t="s">
        <v>90</v>
      </c>
      <c r="C51" s="325">
        <v>1.8310577255444176</v>
      </c>
      <c r="D51" s="325">
        <v>0.85</v>
      </c>
    </row>
    <row r="52" spans="1:4" x14ac:dyDescent="0.25">
      <c r="A52" s="324" t="s">
        <v>85</v>
      </c>
      <c r="B52" s="302" t="s">
        <v>527</v>
      </c>
      <c r="C52" s="326">
        <v>0.1461806901899961</v>
      </c>
      <c r="D52" s="326">
        <v>0.62</v>
      </c>
    </row>
    <row r="53" spans="1:4" x14ac:dyDescent="0.25">
      <c r="A53" s="324" t="s">
        <v>85</v>
      </c>
      <c r="B53" s="302" t="s">
        <v>98</v>
      </c>
      <c r="C53" s="325">
        <v>1</v>
      </c>
      <c r="D53" s="326">
        <v>0.62</v>
      </c>
    </row>
    <row r="54" spans="1:4" x14ac:dyDescent="0.25">
      <c r="A54" s="324" t="s">
        <v>85</v>
      </c>
      <c r="B54" s="302" t="s">
        <v>622</v>
      </c>
      <c r="C54" s="325">
        <v>0.7679999999999999</v>
      </c>
      <c r="D54" s="325">
        <v>0.78</v>
      </c>
    </row>
    <row r="55" spans="1:4" x14ac:dyDescent="0.25">
      <c r="A55" s="324" t="s">
        <v>85</v>
      </c>
      <c r="B55" s="302" t="s">
        <v>623</v>
      </c>
      <c r="C55" s="325">
        <v>0.90875880152019561</v>
      </c>
      <c r="D55" s="325">
        <v>0.42</v>
      </c>
    </row>
    <row r="56" spans="1:4" x14ac:dyDescent="0.25">
      <c r="A56" s="324" t="s">
        <v>85</v>
      </c>
      <c r="B56" s="302" t="s">
        <v>528</v>
      </c>
      <c r="C56" s="325">
        <v>0.24177745772729431</v>
      </c>
      <c r="D56" s="325">
        <v>0.85</v>
      </c>
    </row>
    <row r="58" spans="1:4" x14ac:dyDescent="0.25">
      <c r="B58" s="26" t="s">
        <v>439</v>
      </c>
    </row>
    <row r="59" spans="1:4" x14ac:dyDescent="0.25">
      <c r="B59" s="37" t="s">
        <v>1093</v>
      </c>
    </row>
    <row r="60" spans="1:4" x14ac:dyDescent="0.25">
      <c r="B60" s="364" t="s">
        <v>631</v>
      </c>
    </row>
    <row r="61" spans="1:4" x14ac:dyDescent="0.25">
      <c r="B61" s="364" t="s">
        <v>632</v>
      </c>
    </row>
    <row r="62" spans="1:4" x14ac:dyDescent="0.25">
      <c r="B62" s="25" t="s">
        <v>634</v>
      </c>
    </row>
  </sheetData>
  <autoFilter ref="A3:D56"/>
  <mergeCells count="2">
    <mergeCell ref="B2:D2"/>
    <mergeCell ref="A1:D1"/>
  </mergeCells>
  <pageMargins left="0.25" right="0.25" top="0.75" bottom="0.75" header="0.3" footer="0.3"/>
  <pageSetup orientation="portrait" r:id="rId1"/>
  <headerFooter>
    <oddHeader>&amp;CImproper Payment Recapture Rates and Target Recapture Rates Using Payment Recapture Audits</oddHeader>
    <oddFooter>&amp;RAs of &amp;T &amp;D
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E36"/>
  <sheetViews>
    <sheetView zoomScaleNormal="100" workbookViewId="0">
      <pane xSplit="1" ySplit="2" topLeftCell="B3" activePane="bottomRight" state="frozen"/>
      <selection activeCell="B23" sqref="B23"/>
      <selection pane="topRight" activeCell="B23" sqref="B23"/>
      <selection pane="bottomLeft" activeCell="B23" sqref="B23"/>
      <selection pane="bottomRight"/>
    </sheetView>
  </sheetViews>
  <sheetFormatPr defaultColWidth="8.85546875" defaultRowHeight="12.75" x14ac:dyDescent="0.25"/>
  <cols>
    <col min="1" max="1" width="14" style="48" customWidth="1"/>
    <col min="2" max="2" width="11.140625" style="48" bestFit="1" customWidth="1"/>
    <col min="3" max="3" width="10.85546875" style="48" customWidth="1"/>
    <col min="4" max="4" width="8.85546875" style="48"/>
    <col min="5" max="5" width="11.140625" style="48" bestFit="1" customWidth="1"/>
    <col min="6" max="6" width="10.85546875" style="48" customWidth="1"/>
    <col min="7" max="7" width="8.85546875" style="48"/>
    <col min="8" max="8" width="11.140625" style="48" bestFit="1" customWidth="1"/>
    <col min="9" max="9" width="11.5703125" style="48" customWidth="1"/>
    <col min="10" max="10" width="8.85546875" style="48"/>
    <col min="11" max="11" width="11.140625" style="48" bestFit="1" customWidth="1"/>
    <col min="12" max="12" width="12.85546875" style="48" customWidth="1"/>
    <col min="13" max="13" width="8.85546875" style="48"/>
    <col min="14" max="14" width="12.85546875" style="48" customWidth="1"/>
    <col min="15" max="15" width="13.140625" style="48" customWidth="1"/>
    <col min="16" max="16" width="8.85546875" style="48"/>
    <col min="17" max="17" width="12.140625" style="48" customWidth="1"/>
    <col min="18" max="18" width="14.140625" style="48" bestFit="1" customWidth="1"/>
    <col min="19" max="19" width="8.85546875" style="48"/>
    <col min="20" max="20" width="12.85546875" style="48" customWidth="1"/>
    <col min="21" max="21" width="12.42578125" style="48" customWidth="1"/>
    <col min="22" max="22" width="8.85546875" style="48"/>
    <col min="23" max="23" width="13.140625" style="48" customWidth="1"/>
    <col min="24" max="24" width="12.85546875" style="48" customWidth="1"/>
    <col min="25" max="25" width="13" style="49" bestFit="1" customWidth="1"/>
    <col min="26" max="26" width="13.140625" style="48" customWidth="1"/>
    <col min="27" max="27" width="12.85546875" style="48" customWidth="1"/>
    <col min="28" max="28" width="13" style="49" bestFit="1" customWidth="1"/>
    <col min="29" max="29" width="13.140625" style="48" customWidth="1"/>
    <col min="30" max="30" width="12.85546875" style="48" customWidth="1"/>
    <col min="31" max="31" width="13" style="49" bestFit="1" customWidth="1"/>
    <col min="32" max="16384" width="8.85546875" style="48"/>
  </cols>
  <sheetData>
    <row r="1" spans="1:31" ht="45.75" customHeight="1" x14ac:dyDescent="0.25">
      <c r="A1" s="38"/>
      <c r="B1" s="550" t="s">
        <v>172</v>
      </c>
      <c r="C1" s="551"/>
      <c r="D1" s="550"/>
      <c r="E1" s="550" t="s">
        <v>171</v>
      </c>
      <c r="F1" s="550"/>
      <c r="G1" s="550"/>
      <c r="H1" s="550" t="s">
        <v>169</v>
      </c>
      <c r="I1" s="550"/>
      <c r="J1" s="550"/>
      <c r="K1" s="550" t="s">
        <v>170</v>
      </c>
      <c r="L1" s="550"/>
      <c r="M1" s="550"/>
      <c r="N1" s="550" t="s">
        <v>167</v>
      </c>
      <c r="O1" s="550"/>
      <c r="P1" s="550"/>
      <c r="Q1" s="550" t="s">
        <v>165</v>
      </c>
      <c r="R1" s="550"/>
      <c r="S1" s="550"/>
      <c r="T1" s="550" t="s">
        <v>168</v>
      </c>
      <c r="U1" s="550"/>
      <c r="V1" s="550"/>
      <c r="W1" s="550" t="s">
        <v>277</v>
      </c>
      <c r="X1" s="550"/>
      <c r="Y1" s="550"/>
      <c r="Z1" s="550" t="s">
        <v>288</v>
      </c>
      <c r="AA1" s="550"/>
      <c r="AB1" s="550"/>
      <c r="AC1" s="550" t="s">
        <v>388</v>
      </c>
      <c r="AD1" s="550"/>
      <c r="AE1" s="550"/>
    </row>
    <row r="2" spans="1:31" ht="72" x14ac:dyDescent="0.25">
      <c r="A2" s="39" t="s">
        <v>4</v>
      </c>
      <c r="B2" s="41" t="s">
        <v>337</v>
      </c>
      <c r="C2" s="41" t="s">
        <v>338</v>
      </c>
      <c r="D2" s="40" t="s">
        <v>166</v>
      </c>
      <c r="E2" s="41" t="s">
        <v>337</v>
      </c>
      <c r="F2" s="41" t="s">
        <v>338</v>
      </c>
      <c r="G2" s="40" t="s">
        <v>166</v>
      </c>
      <c r="H2" s="41" t="s">
        <v>337</v>
      </c>
      <c r="I2" s="41" t="s">
        <v>338</v>
      </c>
      <c r="J2" s="40" t="s">
        <v>166</v>
      </c>
      <c r="K2" s="41" t="s">
        <v>337</v>
      </c>
      <c r="L2" s="41" t="s">
        <v>338</v>
      </c>
      <c r="M2" s="40" t="s">
        <v>166</v>
      </c>
      <c r="N2" s="41" t="s">
        <v>337</v>
      </c>
      <c r="O2" s="41" t="s">
        <v>338</v>
      </c>
      <c r="P2" s="40" t="s">
        <v>166</v>
      </c>
      <c r="Q2" s="41" t="s">
        <v>337</v>
      </c>
      <c r="R2" s="41" t="s">
        <v>338</v>
      </c>
      <c r="S2" s="40" t="s">
        <v>166</v>
      </c>
      <c r="T2" s="41" t="s">
        <v>337</v>
      </c>
      <c r="U2" s="41" t="s">
        <v>338</v>
      </c>
      <c r="V2" s="40" t="s">
        <v>166</v>
      </c>
      <c r="W2" s="41" t="s">
        <v>337</v>
      </c>
      <c r="X2" s="41" t="s">
        <v>338</v>
      </c>
      <c r="Y2" s="41" t="s">
        <v>166</v>
      </c>
      <c r="Z2" s="41" t="s">
        <v>337</v>
      </c>
      <c r="AA2" s="41" t="s">
        <v>338</v>
      </c>
      <c r="AB2" s="41" t="s">
        <v>166</v>
      </c>
      <c r="AC2" s="41" t="s">
        <v>337</v>
      </c>
      <c r="AD2" s="41" t="s">
        <v>338</v>
      </c>
      <c r="AE2" s="41" t="s">
        <v>166</v>
      </c>
    </row>
    <row r="3" spans="1:31" ht="15" customHeight="1" x14ac:dyDescent="0.25">
      <c r="A3" s="42" t="s">
        <v>19</v>
      </c>
      <c r="B3" s="45">
        <v>0.3</v>
      </c>
      <c r="C3" s="45">
        <v>0.3</v>
      </c>
      <c r="D3" s="47">
        <v>1</v>
      </c>
      <c r="E3" s="45">
        <v>0.8</v>
      </c>
      <c r="F3" s="45">
        <v>0.6</v>
      </c>
      <c r="G3" s="47">
        <v>0.74999999999999989</v>
      </c>
      <c r="H3" s="45">
        <v>4.218</v>
      </c>
      <c r="I3" s="45">
        <v>0.11799999999999999</v>
      </c>
      <c r="J3" s="47">
        <v>2.7975343764817449E-2</v>
      </c>
      <c r="K3" s="45">
        <v>0.01</v>
      </c>
      <c r="L3" s="45">
        <v>0.48</v>
      </c>
      <c r="M3" s="47">
        <v>48</v>
      </c>
      <c r="N3" s="45">
        <v>3.734</v>
      </c>
      <c r="O3" s="45">
        <v>3.661</v>
      </c>
      <c r="P3" s="47">
        <v>0.98044991965720407</v>
      </c>
      <c r="Q3" s="45">
        <v>5.758</v>
      </c>
      <c r="R3" s="45">
        <v>5.5960000000000001</v>
      </c>
      <c r="S3" s="47">
        <v>0.97186523098298017</v>
      </c>
      <c r="T3" s="46">
        <v>4.782</v>
      </c>
      <c r="U3" s="46">
        <v>4.1690000000000005</v>
      </c>
      <c r="V3" s="47">
        <v>0.87181095775826023</v>
      </c>
      <c r="W3" s="44">
        <v>3.9299999999999993</v>
      </c>
      <c r="X3" s="44">
        <v>3.59</v>
      </c>
      <c r="Y3" s="50">
        <v>0.91348600508905864</v>
      </c>
      <c r="Z3" s="242">
        <v>30.32</v>
      </c>
      <c r="AA3" s="242">
        <v>29.72</v>
      </c>
      <c r="AB3" s="50">
        <v>0.98021108179419525</v>
      </c>
      <c r="AC3" s="242">
        <v>8.75</v>
      </c>
      <c r="AD3" s="242">
        <v>8.75</v>
      </c>
      <c r="AE3" s="255">
        <v>1</v>
      </c>
    </row>
    <row r="4" spans="1:31" ht="15" customHeight="1" x14ac:dyDescent="0.25">
      <c r="A4" s="256" t="s">
        <v>20</v>
      </c>
      <c r="B4" s="257">
        <v>0</v>
      </c>
      <c r="C4" s="257">
        <v>0</v>
      </c>
      <c r="D4" s="254"/>
      <c r="E4" s="257">
        <v>0</v>
      </c>
      <c r="F4" s="257">
        <v>0</v>
      </c>
      <c r="G4" s="254"/>
      <c r="H4" s="257">
        <v>0</v>
      </c>
      <c r="I4" s="257">
        <v>0</v>
      </c>
      <c r="J4" s="254"/>
      <c r="K4" s="257">
        <v>0</v>
      </c>
      <c r="L4" s="257">
        <v>0</v>
      </c>
      <c r="M4" s="254"/>
      <c r="N4" s="253">
        <v>9.2119999999999997</v>
      </c>
      <c r="O4" s="251">
        <v>4.9969999999999999</v>
      </c>
      <c r="P4" s="254">
        <v>1.8435061036621974</v>
      </c>
      <c r="Q4" s="251">
        <v>9.4450000000000003</v>
      </c>
      <c r="R4" s="251">
        <v>7.2480000000000002</v>
      </c>
      <c r="S4" s="254">
        <v>0.7673901535203812</v>
      </c>
      <c r="T4" s="252">
        <v>32.272000000000006</v>
      </c>
      <c r="U4" s="252">
        <v>6.8929999999999998</v>
      </c>
      <c r="V4" s="254">
        <v>0.21359072880515612</v>
      </c>
      <c r="W4" s="258">
        <v>4.9280000000000017</v>
      </c>
      <c r="X4" s="258">
        <v>5.4170000000000007</v>
      </c>
      <c r="Y4" s="255">
        <v>1.0992288961038958</v>
      </c>
      <c r="Z4" s="242">
        <v>2.2170000000000001</v>
      </c>
      <c r="AA4" s="242">
        <v>2.1259999999999999</v>
      </c>
      <c r="AB4" s="255">
        <v>0.9589535408209291</v>
      </c>
      <c r="AC4" s="242">
        <v>8.6549999999999994</v>
      </c>
      <c r="AD4" s="242">
        <v>3.9939999999999998</v>
      </c>
      <c r="AE4" s="255">
        <v>0.46146735990756788</v>
      </c>
    </row>
    <row r="5" spans="1:31" ht="15" customHeight="1" x14ac:dyDescent="0.25">
      <c r="A5" s="42" t="s">
        <v>21</v>
      </c>
      <c r="B5" s="45">
        <v>47.1</v>
      </c>
      <c r="C5" s="45">
        <v>41.1</v>
      </c>
      <c r="D5" s="47">
        <v>0.87261146496815289</v>
      </c>
      <c r="E5" s="45">
        <v>343.7</v>
      </c>
      <c r="F5" s="45">
        <v>298.5</v>
      </c>
      <c r="G5" s="47">
        <v>0.86848996217631658</v>
      </c>
      <c r="H5" s="45">
        <v>408.3</v>
      </c>
      <c r="I5" s="45">
        <v>377.2</v>
      </c>
      <c r="J5" s="47">
        <v>0.92383051677687966</v>
      </c>
      <c r="K5" s="45">
        <v>134.6</v>
      </c>
      <c r="L5" s="45">
        <v>123</v>
      </c>
      <c r="M5" s="47">
        <v>0.91381872213967319</v>
      </c>
      <c r="N5" s="45">
        <v>531.00000000000011</v>
      </c>
      <c r="O5" s="45">
        <v>491.74000000000007</v>
      </c>
      <c r="P5" s="47">
        <v>0.9260640301318267</v>
      </c>
      <c r="Q5" s="45">
        <v>519.70000000000005</v>
      </c>
      <c r="R5" s="45">
        <v>473.6</v>
      </c>
      <c r="S5" s="47">
        <v>0.9112949778718491</v>
      </c>
      <c r="T5" s="46">
        <v>457.94000000000005</v>
      </c>
      <c r="U5" s="46">
        <v>952.82999999999993</v>
      </c>
      <c r="V5" s="47">
        <v>2.0806874263003885</v>
      </c>
      <c r="W5" s="44">
        <v>443.21</v>
      </c>
      <c r="X5" s="44">
        <v>718.58</v>
      </c>
      <c r="Y5" s="50">
        <v>1.6213081834796148</v>
      </c>
      <c r="Z5" s="369">
        <v>478.6453167976735</v>
      </c>
      <c r="AA5" s="369">
        <v>590.39952734000008</v>
      </c>
      <c r="AB5" s="50">
        <v>1.2334802130521332</v>
      </c>
      <c r="AC5" s="242">
        <v>417.24000000000007</v>
      </c>
      <c r="AD5" s="242">
        <v>386.18999999999994</v>
      </c>
      <c r="AE5" s="255">
        <v>0.92558239861949931</v>
      </c>
    </row>
    <row r="6" spans="1:31" ht="15" customHeight="1" x14ac:dyDescent="0.25">
      <c r="A6" s="42" t="s">
        <v>100</v>
      </c>
      <c r="B6" s="45">
        <v>10.9</v>
      </c>
      <c r="C6" s="45">
        <v>10.8</v>
      </c>
      <c r="D6" s="47">
        <v>0.99082568807339455</v>
      </c>
      <c r="E6" s="45">
        <v>11</v>
      </c>
      <c r="F6" s="45">
        <v>11</v>
      </c>
      <c r="G6" s="47">
        <v>1</v>
      </c>
      <c r="H6" s="45">
        <v>11.5</v>
      </c>
      <c r="I6" s="45">
        <v>10.4</v>
      </c>
      <c r="J6" s="47">
        <v>0.90434782608695652</v>
      </c>
      <c r="K6" s="45">
        <v>14.08</v>
      </c>
      <c r="L6" s="45">
        <v>11.99</v>
      </c>
      <c r="M6" s="47">
        <v>0.8515625</v>
      </c>
      <c r="N6" s="45">
        <v>21.294</v>
      </c>
      <c r="O6" s="45">
        <v>19.446999999999999</v>
      </c>
      <c r="P6" s="47">
        <v>0.91326195172349012</v>
      </c>
      <c r="Q6" s="45">
        <v>19.7</v>
      </c>
      <c r="R6" s="45">
        <v>18.899999999999999</v>
      </c>
      <c r="S6" s="47">
        <v>0.95939086294416243</v>
      </c>
      <c r="T6" s="46">
        <v>20.87</v>
      </c>
      <c r="U6" s="46">
        <v>20.309999999999999</v>
      </c>
      <c r="V6" s="47">
        <v>0.97316722568279812</v>
      </c>
      <c r="W6" s="44">
        <v>31.435625999999999</v>
      </c>
      <c r="X6" s="44">
        <v>29.160844999999998</v>
      </c>
      <c r="Y6" s="50">
        <v>0.92763684744181651</v>
      </c>
      <c r="Z6" s="245">
        <v>29.808777999999997</v>
      </c>
      <c r="AA6" s="245">
        <v>27.779742999999996</v>
      </c>
      <c r="AB6" s="50">
        <v>0.93193162765679294</v>
      </c>
      <c r="AC6" s="242">
        <v>124.34499999999998</v>
      </c>
      <c r="AD6" s="242">
        <v>104.12</v>
      </c>
      <c r="AE6" s="255">
        <v>0.83734770195826147</v>
      </c>
    </row>
    <row r="7" spans="1:31" ht="15" customHeight="1" x14ac:dyDescent="0.25">
      <c r="A7" s="42" t="s">
        <v>24</v>
      </c>
      <c r="B7" s="43">
        <v>0</v>
      </c>
      <c r="C7" s="43">
        <v>0</v>
      </c>
      <c r="D7" s="47"/>
      <c r="E7" s="43">
        <v>0</v>
      </c>
      <c r="F7" s="43">
        <v>0</v>
      </c>
      <c r="G7" s="47"/>
      <c r="H7" s="43">
        <v>0</v>
      </c>
      <c r="I7" s="43">
        <v>0</v>
      </c>
      <c r="J7" s="47"/>
      <c r="K7" s="43">
        <v>0</v>
      </c>
      <c r="L7" s="43">
        <v>0</v>
      </c>
      <c r="M7" s="47"/>
      <c r="N7" s="43">
        <v>0</v>
      </c>
      <c r="O7" s="43">
        <v>0</v>
      </c>
      <c r="P7" s="47"/>
      <c r="Q7" s="43">
        <v>0</v>
      </c>
      <c r="R7" s="43">
        <v>0</v>
      </c>
      <c r="S7" s="47"/>
      <c r="T7" s="46">
        <v>4.67</v>
      </c>
      <c r="U7" s="46">
        <v>0.21300000000000002</v>
      </c>
      <c r="V7" s="47">
        <v>4.5610278372591011E-2</v>
      </c>
      <c r="W7" s="44">
        <v>0.39200000000000002</v>
      </c>
      <c r="X7" s="44">
        <v>1.4999999999999999E-2</v>
      </c>
      <c r="Y7" s="50">
        <v>3.8265306122448974E-2</v>
      </c>
      <c r="Z7" s="242">
        <v>4.8385434199999997</v>
      </c>
      <c r="AA7" s="242">
        <v>3.7380046099999999</v>
      </c>
      <c r="AB7" s="50">
        <v>0.77254749736233641</v>
      </c>
      <c r="AC7" s="242">
        <v>13.690000000000001</v>
      </c>
      <c r="AD7" s="242">
        <v>7.94</v>
      </c>
      <c r="AE7" s="255">
        <v>0.57998539079620159</v>
      </c>
    </row>
    <row r="8" spans="1:31" ht="15" customHeight="1" x14ac:dyDescent="0.25">
      <c r="A8" s="42" t="s">
        <v>26</v>
      </c>
      <c r="B8" s="45">
        <v>7.2</v>
      </c>
      <c r="C8" s="45">
        <v>6.5</v>
      </c>
      <c r="D8" s="47">
        <v>0.90277777777777779</v>
      </c>
      <c r="E8" s="45">
        <v>3.6</v>
      </c>
      <c r="F8" s="45">
        <v>4.0999999999999996</v>
      </c>
      <c r="G8" s="47">
        <v>1.1388888888888888</v>
      </c>
      <c r="H8" s="45">
        <v>12.6</v>
      </c>
      <c r="I8" s="45">
        <v>9.3000000000000007</v>
      </c>
      <c r="J8" s="47">
        <v>0.73809523809523814</v>
      </c>
      <c r="K8" s="45">
        <v>4.9800000000000004</v>
      </c>
      <c r="L8" s="45">
        <v>5.69</v>
      </c>
      <c r="M8" s="47">
        <v>1.142570281124498</v>
      </c>
      <c r="N8" s="45">
        <v>21.981000000000002</v>
      </c>
      <c r="O8" s="45">
        <v>18.122999999999998</v>
      </c>
      <c r="P8" s="47">
        <v>0.82448478231199651</v>
      </c>
      <c r="Q8" s="45">
        <v>9.68</v>
      </c>
      <c r="R8" s="45">
        <v>5.423</v>
      </c>
      <c r="S8" s="47">
        <v>0.5602272727272728</v>
      </c>
      <c r="T8" s="46">
        <v>22.34779228</v>
      </c>
      <c r="U8" s="46">
        <v>15.976206830999999</v>
      </c>
      <c r="V8" s="47">
        <v>0.71488971397401935</v>
      </c>
      <c r="W8" s="44">
        <v>16.154</v>
      </c>
      <c r="X8" s="44">
        <v>13.526</v>
      </c>
      <c r="Y8" s="50">
        <v>0.83731583508728491</v>
      </c>
      <c r="Z8" s="242">
        <v>11.934740959999997</v>
      </c>
      <c r="AA8" s="242">
        <v>10.98089319</v>
      </c>
      <c r="AB8" s="50">
        <v>0.92007805002246168</v>
      </c>
      <c r="AC8" s="242">
        <v>11.73935887</v>
      </c>
      <c r="AD8" s="242">
        <v>10.185530450000002</v>
      </c>
      <c r="AE8" s="255">
        <v>0.86763941394015853</v>
      </c>
    </row>
    <row r="9" spans="1:31" ht="15" customHeight="1" x14ac:dyDescent="0.25">
      <c r="A9" s="42" t="s">
        <v>28</v>
      </c>
      <c r="B9" s="43">
        <v>0</v>
      </c>
      <c r="C9" s="43">
        <v>0</v>
      </c>
      <c r="D9" s="47"/>
      <c r="E9" s="45">
        <v>5.9</v>
      </c>
      <c r="F9" s="45">
        <v>5.6</v>
      </c>
      <c r="G9" s="47">
        <v>0.94915254237288127</v>
      </c>
      <c r="H9" s="43">
        <v>0</v>
      </c>
      <c r="I9" s="43">
        <v>0</v>
      </c>
      <c r="J9" s="47"/>
      <c r="K9" s="43">
        <v>0</v>
      </c>
      <c r="L9" s="43">
        <v>0</v>
      </c>
      <c r="M9" s="47"/>
      <c r="N9" s="45">
        <v>2579.3940923999999</v>
      </c>
      <c r="O9" s="45">
        <v>1456.1795739199999</v>
      </c>
      <c r="P9" s="47">
        <v>0.56454326937110111</v>
      </c>
      <c r="Q9" s="45">
        <v>2179.48</v>
      </c>
      <c r="R9" s="45">
        <v>1448.93</v>
      </c>
      <c r="S9" s="47">
        <v>0.66480536641767762</v>
      </c>
      <c r="T9" s="46">
        <v>1600.71</v>
      </c>
      <c r="U9" s="46">
        <v>1143.1199999999999</v>
      </c>
      <c r="V9" s="47">
        <v>0.71413310343535052</v>
      </c>
      <c r="W9" s="44">
        <v>1239.03</v>
      </c>
      <c r="X9" s="44">
        <v>976.12</v>
      </c>
      <c r="Y9" s="50">
        <v>0.7878098189712921</v>
      </c>
      <c r="Z9" s="242">
        <v>937.46</v>
      </c>
      <c r="AA9" s="242">
        <v>1153.8200000000002</v>
      </c>
      <c r="AB9" s="50">
        <v>1.2307938472041475</v>
      </c>
      <c r="AC9" s="242">
        <v>1037.5</v>
      </c>
      <c r="AD9" s="242">
        <v>1135.8400000000001</v>
      </c>
      <c r="AE9" s="255">
        <v>1.0947855421686747</v>
      </c>
    </row>
    <row r="10" spans="1:31" ht="15" customHeight="1" x14ac:dyDescent="0.25">
      <c r="A10" s="42" t="s">
        <v>30</v>
      </c>
      <c r="B10" s="45">
        <v>1.1000000000000001</v>
      </c>
      <c r="C10" s="45">
        <v>0.5</v>
      </c>
      <c r="D10" s="47">
        <v>0.45454545454545453</v>
      </c>
      <c r="E10" s="45">
        <v>1</v>
      </c>
      <c r="F10" s="45">
        <v>0.9</v>
      </c>
      <c r="G10" s="47">
        <v>0.9</v>
      </c>
      <c r="H10" s="45">
        <v>0.266403</v>
      </c>
      <c r="I10" s="45">
        <v>0.15298</v>
      </c>
      <c r="J10" s="47">
        <v>0.57424278255124761</v>
      </c>
      <c r="K10" s="45">
        <v>0.53683999999999998</v>
      </c>
      <c r="L10" s="45">
        <v>0.39508599999999999</v>
      </c>
      <c r="M10" s="47">
        <v>0.73594739587214064</v>
      </c>
      <c r="N10" s="45">
        <v>1.4700179999999998</v>
      </c>
      <c r="O10" s="45">
        <v>1.234437</v>
      </c>
      <c r="P10" s="47">
        <v>0.83974277865985325</v>
      </c>
      <c r="Q10" s="45">
        <v>17.211501999999999</v>
      </c>
      <c r="R10" s="45">
        <v>16.119539</v>
      </c>
      <c r="S10" s="47">
        <v>0.93655620526320138</v>
      </c>
      <c r="T10" s="46">
        <v>11.80825265</v>
      </c>
      <c r="U10" s="46">
        <v>6.2478264299999999</v>
      </c>
      <c r="V10" s="47">
        <v>0.52910677093278491</v>
      </c>
      <c r="W10" s="44">
        <v>42.499331650000002</v>
      </c>
      <c r="X10" s="44">
        <v>4.74031789</v>
      </c>
      <c r="Y10" s="50">
        <v>0.11153864557302985</v>
      </c>
      <c r="Z10" s="242">
        <v>12.65122847</v>
      </c>
      <c r="AA10" s="242">
        <v>13.700311860000001</v>
      </c>
      <c r="AB10" s="50">
        <v>1.082923440398512</v>
      </c>
      <c r="AC10" s="242">
        <v>42.858701439999997</v>
      </c>
      <c r="AD10" s="242">
        <v>28.953881300000003</v>
      </c>
      <c r="AE10" s="255">
        <v>0.67556599540314966</v>
      </c>
    </row>
    <row r="11" spans="1:31" ht="15" customHeight="1" x14ac:dyDescent="0.25">
      <c r="A11" s="42" t="s">
        <v>39</v>
      </c>
      <c r="B11" s="43">
        <v>0</v>
      </c>
      <c r="C11" s="43">
        <v>0</v>
      </c>
      <c r="D11" s="47"/>
      <c r="E11" s="43">
        <v>0</v>
      </c>
      <c r="F11" s="43">
        <v>0</v>
      </c>
      <c r="G11" s="47"/>
      <c r="H11" s="43">
        <v>0</v>
      </c>
      <c r="I11" s="43">
        <v>0</v>
      </c>
      <c r="J11" s="47"/>
      <c r="K11" s="43">
        <v>0</v>
      </c>
      <c r="L11" s="43">
        <v>0</v>
      </c>
      <c r="M11" s="47"/>
      <c r="N11" s="45">
        <v>80.800000000000011</v>
      </c>
      <c r="O11" s="45">
        <v>20.9</v>
      </c>
      <c r="P11" s="47">
        <v>0.25866336633663362</v>
      </c>
      <c r="Q11" s="45">
        <v>74.400000000000006</v>
      </c>
      <c r="R11" s="45">
        <v>33.799999999999997</v>
      </c>
      <c r="S11" s="47">
        <v>0.45430107526881713</v>
      </c>
      <c r="T11" s="46">
        <v>121.59</v>
      </c>
      <c r="U11" s="46">
        <v>14.690000000000001</v>
      </c>
      <c r="V11" s="47">
        <v>0.12081585656715191</v>
      </c>
      <c r="W11" s="44">
        <v>118.71</v>
      </c>
      <c r="X11" s="44">
        <v>20.350000000000001</v>
      </c>
      <c r="Y11" s="50">
        <v>0.1714261646028136</v>
      </c>
      <c r="Z11" s="242">
        <v>93.894999999999982</v>
      </c>
      <c r="AA11" s="242">
        <v>42.462000000000003</v>
      </c>
      <c r="AB11" s="50">
        <v>0.4522285531710955</v>
      </c>
      <c r="AC11" s="242">
        <v>2.9420691300000001</v>
      </c>
      <c r="AD11" s="242">
        <v>2.9771567499999998</v>
      </c>
      <c r="AE11" s="255">
        <v>1.0119261711569638</v>
      </c>
    </row>
    <row r="12" spans="1:31" ht="15" customHeight="1" x14ac:dyDescent="0.25">
      <c r="A12" s="42" t="s">
        <v>42</v>
      </c>
      <c r="B12" s="43">
        <v>0</v>
      </c>
      <c r="C12" s="43">
        <v>0</v>
      </c>
      <c r="D12" s="47"/>
      <c r="E12" s="43">
        <v>0</v>
      </c>
      <c r="F12" s="43">
        <v>0</v>
      </c>
      <c r="G12" s="47"/>
      <c r="H12" s="43">
        <v>0</v>
      </c>
      <c r="I12" s="43">
        <v>0</v>
      </c>
      <c r="J12" s="47"/>
      <c r="K12" s="45">
        <v>0.92</v>
      </c>
      <c r="L12" s="45">
        <v>0.89</v>
      </c>
      <c r="M12" s="47">
        <v>0.96739130434782605</v>
      </c>
      <c r="N12" s="45">
        <v>38.364660999999998</v>
      </c>
      <c r="O12" s="45">
        <v>31.682666999999999</v>
      </c>
      <c r="P12" s="47">
        <v>0.82582945278729303</v>
      </c>
      <c r="Q12" s="45">
        <v>7.715876999999999</v>
      </c>
      <c r="R12" s="45">
        <v>7.1245180000000001</v>
      </c>
      <c r="S12" s="47">
        <v>0.92335816136001148</v>
      </c>
      <c r="T12" s="46">
        <v>16.147200000000002</v>
      </c>
      <c r="U12" s="46">
        <v>14.763</v>
      </c>
      <c r="V12" s="47">
        <v>0.91427615933412598</v>
      </c>
      <c r="W12" s="44">
        <v>7.34</v>
      </c>
      <c r="X12" s="44">
        <v>5.915</v>
      </c>
      <c r="Y12" s="50">
        <v>0.80585831062670299</v>
      </c>
      <c r="Z12" s="242">
        <v>18.203999999999997</v>
      </c>
      <c r="AA12" s="242">
        <v>14.986199999999998</v>
      </c>
      <c r="AB12" s="50">
        <v>0.82323665128543178</v>
      </c>
      <c r="AC12" s="242">
        <v>12.484999999999999</v>
      </c>
      <c r="AD12" s="242">
        <v>13.644</v>
      </c>
      <c r="AE12" s="255">
        <v>1.0928313976772128</v>
      </c>
    </row>
    <row r="13" spans="1:31" ht="15" customHeight="1" x14ac:dyDescent="0.25">
      <c r="A13" s="42" t="s">
        <v>46</v>
      </c>
      <c r="B13" s="43">
        <v>0</v>
      </c>
      <c r="C13" s="43">
        <v>0</v>
      </c>
      <c r="D13" s="47"/>
      <c r="E13" s="43">
        <v>0</v>
      </c>
      <c r="F13" s="43">
        <v>0</v>
      </c>
      <c r="G13" s="47"/>
      <c r="H13" s="43">
        <v>0</v>
      </c>
      <c r="I13" s="43">
        <v>0</v>
      </c>
      <c r="J13" s="47"/>
      <c r="K13" s="43">
        <v>0</v>
      </c>
      <c r="L13" s="43">
        <v>0</v>
      </c>
      <c r="M13" s="47"/>
      <c r="N13" s="45">
        <v>32.864000000000004</v>
      </c>
      <c r="O13" s="45">
        <v>3.0870000000000002</v>
      </c>
      <c r="P13" s="47">
        <v>9.3932570593962997E-2</v>
      </c>
      <c r="Q13" s="45">
        <v>70.361999999999995</v>
      </c>
      <c r="R13" s="45">
        <v>19.254000000000001</v>
      </c>
      <c r="S13" s="47">
        <v>0.27364202268269811</v>
      </c>
      <c r="T13" s="46">
        <v>52.05</v>
      </c>
      <c r="U13" s="46">
        <v>39.949999999999996</v>
      </c>
      <c r="V13" s="47">
        <v>0.76753121998078766</v>
      </c>
      <c r="W13" s="44">
        <v>59.791400000000003</v>
      </c>
      <c r="X13" s="44">
        <v>14.975000000000001</v>
      </c>
      <c r="Y13" s="50">
        <v>0.25045407868021152</v>
      </c>
      <c r="Z13" s="242">
        <v>48.87</v>
      </c>
      <c r="AA13" s="242">
        <v>11.2</v>
      </c>
      <c r="AB13" s="255">
        <v>0.22917945569879272</v>
      </c>
      <c r="AC13" s="242">
        <v>57.485006949999992</v>
      </c>
      <c r="AD13" s="242">
        <v>15.401636040000001</v>
      </c>
      <c r="AE13" s="255">
        <v>0.26792440076411966</v>
      </c>
    </row>
    <row r="14" spans="1:31" ht="15" customHeight="1" x14ac:dyDescent="0.25">
      <c r="A14" s="42" t="s">
        <v>51</v>
      </c>
      <c r="B14" s="45">
        <v>23.1</v>
      </c>
      <c r="C14" s="45">
        <v>9.1</v>
      </c>
      <c r="D14" s="47">
        <v>0.39393939393939392</v>
      </c>
      <c r="E14" s="45">
        <v>25.9</v>
      </c>
      <c r="F14" s="45">
        <v>16.2</v>
      </c>
      <c r="G14" s="47">
        <v>0.62548262548262545</v>
      </c>
      <c r="H14" s="45">
        <v>13.6</v>
      </c>
      <c r="I14" s="45">
        <v>11.8</v>
      </c>
      <c r="J14" s="47">
        <v>0.86764705882352944</v>
      </c>
      <c r="K14" s="45">
        <v>14.604423000000001</v>
      </c>
      <c r="L14" s="45">
        <v>3.738518</v>
      </c>
      <c r="M14" s="47">
        <v>0.25598532718478506</v>
      </c>
      <c r="N14" s="45">
        <v>39.976216000000001</v>
      </c>
      <c r="O14" s="45">
        <v>34.879035999999999</v>
      </c>
      <c r="P14" s="47">
        <v>0.87249468533990304</v>
      </c>
      <c r="Q14" s="45">
        <v>69.355999999999995</v>
      </c>
      <c r="R14" s="45">
        <v>48.852999999999994</v>
      </c>
      <c r="S14" s="47">
        <v>0.70438029874848607</v>
      </c>
      <c r="T14" s="46">
        <v>72.31</v>
      </c>
      <c r="U14" s="46">
        <v>49.15</v>
      </c>
      <c r="V14" s="47">
        <v>0.67971234960586357</v>
      </c>
      <c r="W14" s="44">
        <v>57.21</v>
      </c>
      <c r="X14" s="44">
        <v>46.46</v>
      </c>
      <c r="Y14" s="50">
        <v>0.81209578744974653</v>
      </c>
      <c r="Z14" s="242">
        <v>40.520000000000003</v>
      </c>
      <c r="AA14" s="242">
        <v>38.700000000000003</v>
      </c>
      <c r="AB14" s="50">
        <v>0.95508390918065156</v>
      </c>
      <c r="AC14" s="242">
        <v>34.79</v>
      </c>
      <c r="AD14" s="242">
        <v>36.757300000000001</v>
      </c>
      <c r="AE14" s="255">
        <v>1.0565478585800518</v>
      </c>
    </row>
    <row r="15" spans="1:31" ht="15" customHeight="1" x14ac:dyDescent="0.25">
      <c r="A15" s="42" t="s">
        <v>54</v>
      </c>
      <c r="B15" s="45">
        <v>0.3</v>
      </c>
      <c r="C15" s="45">
        <v>15.2</v>
      </c>
      <c r="D15" s="47">
        <v>50.666666666666664</v>
      </c>
      <c r="E15" s="43">
        <v>0</v>
      </c>
      <c r="F15" s="45">
        <v>75.400000000000006</v>
      </c>
      <c r="G15" s="47"/>
      <c r="H15" s="43">
        <v>0</v>
      </c>
      <c r="I15" s="43">
        <v>0</v>
      </c>
      <c r="J15" s="47"/>
      <c r="K15" s="45">
        <v>2634</v>
      </c>
      <c r="L15" s="45">
        <v>2291</v>
      </c>
      <c r="M15" s="47">
        <v>0.86977980258162491</v>
      </c>
      <c r="N15" s="45">
        <v>18513.900000000001</v>
      </c>
      <c r="O15" s="45">
        <v>16332.900000000005</v>
      </c>
      <c r="P15" s="47">
        <v>0.88219661983698761</v>
      </c>
      <c r="Q15" s="45">
        <v>15281.45</v>
      </c>
      <c r="R15" s="45">
        <v>13392.708999999999</v>
      </c>
      <c r="S15" s="47">
        <v>0.87640302458209129</v>
      </c>
      <c r="T15" s="46">
        <v>15943.589999999997</v>
      </c>
      <c r="U15" s="46">
        <v>12828.9</v>
      </c>
      <c r="V15" s="47">
        <v>0.80464311989959614</v>
      </c>
      <c r="W15" s="44">
        <v>15664.8606</v>
      </c>
      <c r="X15" s="44">
        <v>13295.880000000003</v>
      </c>
      <c r="Y15" s="50">
        <v>0.84877103853704272</v>
      </c>
      <c r="Z15" s="369">
        <v>14973.7</v>
      </c>
      <c r="AA15" s="369">
        <v>11764.77</v>
      </c>
      <c r="AB15" s="50">
        <v>0.78569558626124469</v>
      </c>
      <c r="AC15" s="242">
        <v>14018.46</v>
      </c>
      <c r="AD15" s="242">
        <v>11699.16</v>
      </c>
      <c r="AE15" s="255">
        <v>0.83455386682988009</v>
      </c>
    </row>
    <row r="16" spans="1:31" ht="15" customHeight="1" x14ac:dyDescent="0.25">
      <c r="A16" s="42" t="s">
        <v>65</v>
      </c>
      <c r="B16" s="43">
        <v>0</v>
      </c>
      <c r="C16" s="43">
        <v>0</v>
      </c>
      <c r="D16" s="47"/>
      <c r="E16" s="43">
        <v>0</v>
      </c>
      <c r="F16" s="43">
        <v>0</v>
      </c>
      <c r="G16" s="47"/>
      <c r="H16" s="43">
        <v>0</v>
      </c>
      <c r="I16" s="43">
        <v>0</v>
      </c>
      <c r="J16" s="47"/>
      <c r="K16" s="43">
        <v>0</v>
      </c>
      <c r="L16" s="43">
        <v>0</v>
      </c>
      <c r="M16" s="47"/>
      <c r="N16" s="45">
        <v>985.03326100000004</v>
      </c>
      <c r="O16" s="45">
        <v>30.124441000000001</v>
      </c>
      <c r="P16" s="47">
        <v>3.0582156149141445E-2</v>
      </c>
      <c r="Q16" s="45">
        <v>19.600000000000001</v>
      </c>
      <c r="R16" s="45">
        <v>0.16900000000000001</v>
      </c>
      <c r="S16" s="47">
        <v>8.622448979591836E-3</v>
      </c>
      <c r="T16" s="46">
        <v>1344.3384059999998</v>
      </c>
      <c r="U16" s="46">
        <v>512.44256799999994</v>
      </c>
      <c r="V16" s="47">
        <v>0.38118569380513556</v>
      </c>
      <c r="W16" s="44">
        <v>2689.9700000000003</v>
      </c>
      <c r="X16" s="44">
        <v>885.71</v>
      </c>
      <c r="Y16" s="50">
        <v>0.32926389513637699</v>
      </c>
      <c r="Z16" s="245">
        <v>1559.3763849999998</v>
      </c>
      <c r="AA16" s="245">
        <v>936.36813900000004</v>
      </c>
      <c r="AB16" s="50">
        <v>0.60047602875555939</v>
      </c>
      <c r="AC16" s="242">
        <v>376.30611095</v>
      </c>
      <c r="AD16" s="242">
        <v>166.66486962000002</v>
      </c>
      <c r="AE16" s="255">
        <v>0.44289705845926292</v>
      </c>
    </row>
    <row r="17" spans="1:31" ht="15" customHeight="1" x14ac:dyDescent="0.25">
      <c r="A17" s="42" t="s">
        <v>281</v>
      </c>
      <c r="B17" s="371"/>
      <c r="C17" s="371"/>
      <c r="D17" s="372"/>
      <c r="E17" s="371"/>
      <c r="F17" s="371"/>
      <c r="G17" s="372"/>
      <c r="H17" s="371"/>
      <c r="I17" s="371"/>
      <c r="J17" s="372"/>
      <c r="K17" s="371"/>
      <c r="L17" s="371"/>
      <c r="M17" s="372"/>
      <c r="N17" s="373"/>
      <c r="O17" s="373"/>
      <c r="P17" s="372"/>
      <c r="Q17" s="373"/>
      <c r="R17" s="373"/>
      <c r="S17" s="372"/>
      <c r="T17" s="374"/>
      <c r="U17" s="374"/>
      <c r="V17" s="372"/>
      <c r="W17" s="44">
        <v>3.1446195299999995</v>
      </c>
      <c r="X17" s="44">
        <v>2.7401625699999999</v>
      </c>
      <c r="Y17" s="50">
        <v>0.87138127326964743</v>
      </c>
      <c r="Z17" s="243"/>
      <c r="AA17" s="243"/>
      <c r="AB17" s="244"/>
      <c r="AC17" s="244"/>
      <c r="AD17" s="244"/>
      <c r="AE17" s="244"/>
    </row>
    <row r="18" spans="1:31" ht="15" customHeight="1" x14ac:dyDescent="0.25">
      <c r="A18" s="42" t="s">
        <v>471</v>
      </c>
      <c r="B18" s="371"/>
      <c r="C18" s="371"/>
      <c r="D18" s="372"/>
      <c r="E18" s="371"/>
      <c r="F18" s="371"/>
      <c r="G18" s="372"/>
      <c r="H18" s="371"/>
      <c r="I18" s="371"/>
      <c r="J18" s="372"/>
      <c r="K18" s="371"/>
      <c r="L18" s="371"/>
      <c r="M18" s="372"/>
      <c r="N18" s="373"/>
      <c r="O18" s="373"/>
      <c r="P18" s="372"/>
      <c r="Q18" s="373"/>
      <c r="R18" s="373"/>
      <c r="S18" s="372"/>
      <c r="T18" s="374"/>
      <c r="U18" s="374"/>
      <c r="V18" s="372"/>
      <c r="W18" s="375"/>
      <c r="X18" s="375"/>
      <c r="Y18" s="376"/>
      <c r="Z18" s="377"/>
      <c r="AA18" s="377"/>
      <c r="AB18" s="376"/>
      <c r="AC18" s="242">
        <v>0.68470637999999995</v>
      </c>
      <c r="AD18" s="242">
        <v>0.56599467999999997</v>
      </c>
      <c r="AE18" s="255">
        <v>0.82662393185236571</v>
      </c>
    </row>
    <row r="19" spans="1:31" ht="15" customHeight="1" x14ac:dyDescent="0.25">
      <c r="A19" s="42" t="s">
        <v>67</v>
      </c>
      <c r="B19" s="43">
        <v>0</v>
      </c>
      <c r="C19" s="43">
        <v>0</v>
      </c>
      <c r="D19" s="47"/>
      <c r="E19" s="43">
        <v>0</v>
      </c>
      <c r="F19" s="43">
        <v>0</v>
      </c>
      <c r="G19" s="47"/>
      <c r="H19" s="43">
        <v>0</v>
      </c>
      <c r="I19" s="43">
        <v>0</v>
      </c>
      <c r="J19" s="47"/>
      <c r="K19" s="43">
        <v>0</v>
      </c>
      <c r="L19" s="43">
        <v>0</v>
      </c>
      <c r="M19" s="47"/>
      <c r="N19" s="45">
        <v>5.6329000000000004E-2</v>
      </c>
      <c r="O19" s="45">
        <v>5.5014E-2</v>
      </c>
      <c r="P19" s="47">
        <v>0.97665500896518664</v>
      </c>
      <c r="Q19" s="45">
        <v>0.37990299999999999</v>
      </c>
      <c r="R19" s="45">
        <v>0.37990299999999999</v>
      </c>
      <c r="S19" s="47">
        <v>1</v>
      </c>
      <c r="T19" s="46">
        <v>5.3299999999999992</v>
      </c>
      <c r="U19" s="46">
        <v>5.01</v>
      </c>
      <c r="V19" s="47">
        <v>0.93996247654784248</v>
      </c>
      <c r="W19" s="44">
        <v>6.9350000000000005</v>
      </c>
      <c r="X19" s="44">
        <v>4.5680000000000005</v>
      </c>
      <c r="Y19" s="50">
        <v>0.65868781542898347</v>
      </c>
      <c r="Z19" s="242">
        <v>5.6280000000000001</v>
      </c>
      <c r="AA19" s="242">
        <v>5.2469999999999999</v>
      </c>
      <c r="AB19" s="50">
        <v>0.93230277185501065</v>
      </c>
      <c r="AC19" s="242">
        <v>1.9710000000000001</v>
      </c>
      <c r="AD19" s="242">
        <v>1.5029999999999999</v>
      </c>
      <c r="AE19" s="255">
        <v>0.76255707762557068</v>
      </c>
    </row>
    <row r="20" spans="1:31" ht="15" customHeight="1" x14ac:dyDescent="0.25">
      <c r="A20" s="42" t="s">
        <v>99</v>
      </c>
      <c r="B20" s="43">
        <v>0</v>
      </c>
      <c r="C20" s="43">
        <v>0</v>
      </c>
      <c r="D20" s="47"/>
      <c r="E20" s="43">
        <v>0</v>
      </c>
      <c r="F20" s="43">
        <v>0</v>
      </c>
      <c r="G20" s="47"/>
      <c r="H20" s="43">
        <v>0</v>
      </c>
      <c r="I20" s="43">
        <v>0</v>
      </c>
      <c r="J20" s="47"/>
      <c r="K20" s="43">
        <v>0</v>
      </c>
      <c r="L20" s="43">
        <v>0</v>
      </c>
      <c r="M20" s="47"/>
      <c r="N20" s="43">
        <v>0</v>
      </c>
      <c r="O20" s="43">
        <v>0</v>
      </c>
      <c r="P20" s="47"/>
      <c r="Q20" s="43">
        <v>0</v>
      </c>
      <c r="R20" s="43">
        <v>0</v>
      </c>
      <c r="S20" s="47"/>
      <c r="T20" s="46">
        <v>0.03</v>
      </c>
      <c r="U20" s="46">
        <v>0.03</v>
      </c>
      <c r="V20" s="47">
        <v>1</v>
      </c>
      <c r="W20" s="44">
        <v>0.04</v>
      </c>
      <c r="X20" s="44">
        <v>0.04</v>
      </c>
      <c r="Y20" s="50">
        <v>1</v>
      </c>
      <c r="Z20" s="243"/>
      <c r="AA20" s="243"/>
      <c r="AB20" s="244"/>
      <c r="AC20" s="242">
        <v>0.96</v>
      </c>
      <c r="AD20" s="242">
        <v>0.28999999999999998</v>
      </c>
      <c r="AE20" s="255">
        <v>0.30208333333333331</v>
      </c>
    </row>
    <row r="21" spans="1:31" ht="15" customHeight="1" x14ac:dyDescent="0.25">
      <c r="A21" s="42" t="s">
        <v>68</v>
      </c>
      <c r="B21" s="45">
        <v>47.1</v>
      </c>
      <c r="C21" s="45">
        <v>41.1</v>
      </c>
      <c r="D21" s="47">
        <v>0.87261146496815289</v>
      </c>
      <c r="E21" s="43">
        <v>0</v>
      </c>
      <c r="F21" s="43">
        <v>0</v>
      </c>
      <c r="G21" s="47"/>
      <c r="H21" s="43">
        <v>0</v>
      </c>
      <c r="I21" s="43">
        <v>0</v>
      </c>
      <c r="J21" s="47"/>
      <c r="K21" s="43">
        <v>0</v>
      </c>
      <c r="L21" s="43">
        <v>0</v>
      </c>
      <c r="M21" s="47"/>
      <c r="N21" s="43">
        <v>0</v>
      </c>
      <c r="O21" s="43">
        <v>0</v>
      </c>
      <c r="P21" s="47"/>
      <c r="Q21" s="43">
        <v>0</v>
      </c>
      <c r="R21" s="43">
        <v>0</v>
      </c>
      <c r="S21" s="47"/>
      <c r="T21" s="46">
        <v>8.5849999999999991</v>
      </c>
      <c r="U21" s="46">
        <v>6.98</v>
      </c>
      <c r="V21" s="47">
        <v>0.81304601048340142</v>
      </c>
      <c r="W21" s="44">
        <v>8.9520000000000017</v>
      </c>
      <c r="X21" s="44">
        <v>8.7100000000000009</v>
      </c>
      <c r="Y21" s="50">
        <v>0.9729669347631813</v>
      </c>
      <c r="Z21" s="242">
        <v>8.7390000000000008</v>
      </c>
      <c r="AA21" s="242">
        <v>8.1259999999999994</v>
      </c>
      <c r="AB21" s="50">
        <v>0.92985467444787717</v>
      </c>
      <c r="AC21" s="242">
        <v>13.945</v>
      </c>
      <c r="AD21" s="242">
        <v>13.9</v>
      </c>
      <c r="AE21" s="255">
        <v>0.99677303693079955</v>
      </c>
    </row>
    <row r="22" spans="1:31" ht="15" customHeight="1" x14ac:dyDescent="0.25">
      <c r="A22" s="42" t="s">
        <v>69</v>
      </c>
      <c r="B22" s="43">
        <v>0</v>
      </c>
      <c r="C22" s="43">
        <v>0</v>
      </c>
      <c r="D22" s="47"/>
      <c r="E22" s="43">
        <v>0</v>
      </c>
      <c r="F22" s="43">
        <v>0</v>
      </c>
      <c r="G22" s="47"/>
      <c r="H22" s="43">
        <v>0</v>
      </c>
      <c r="I22" s="43">
        <v>0</v>
      </c>
      <c r="J22" s="47"/>
      <c r="K22" s="43">
        <v>0</v>
      </c>
      <c r="L22" s="43">
        <v>0</v>
      </c>
      <c r="M22" s="47"/>
      <c r="N22" s="45">
        <v>283.39999999999998</v>
      </c>
      <c r="O22" s="45">
        <v>254.9</v>
      </c>
      <c r="P22" s="47">
        <v>0.89943542695836287</v>
      </c>
      <c r="Q22" s="45">
        <v>334.1</v>
      </c>
      <c r="R22" s="45">
        <v>289.89999999999998</v>
      </c>
      <c r="S22" s="47">
        <v>0.86770428015564194</v>
      </c>
      <c r="T22" s="46">
        <v>295.5</v>
      </c>
      <c r="U22" s="46">
        <v>246.9</v>
      </c>
      <c r="V22" s="47">
        <v>0.83553299492385791</v>
      </c>
      <c r="W22" s="44">
        <v>320.2</v>
      </c>
      <c r="X22" s="44">
        <v>243.24</v>
      </c>
      <c r="Y22" s="50">
        <v>0.75965021861336668</v>
      </c>
      <c r="Z22" s="242">
        <v>258.27999999999997</v>
      </c>
      <c r="AA22" s="242">
        <v>294.45</v>
      </c>
      <c r="AB22" s="50">
        <v>1.1400418150844045</v>
      </c>
      <c r="AC22" s="242">
        <v>278.99251319999996</v>
      </c>
      <c r="AD22" s="242">
        <v>289.38988899999998</v>
      </c>
      <c r="AE22" s="255">
        <v>1.0372675799817843</v>
      </c>
    </row>
    <row r="23" spans="1:31" ht="15" customHeight="1" x14ac:dyDescent="0.25">
      <c r="A23" s="42" t="s">
        <v>70</v>
      </c>
      <c r="B23" s="104">
        <v>0</v>
      </c>
      <c r="C23" s="43">
        <v>0</v>
      </c>
      <c r="D23" s="47"/>
      <c r="E23" s="43">
        <v>0</v>
      </c>
      <c r="F23" s="43">
        <v>0</v>
      </c>
      <c r="G23" s="47"/>
      <c r="H23" s="43">
        <v>0</v>
      </c>
      <c r="I23" s="43">
        <v>0</v>
      </c>
      <c r="J23" s="47"/>
      <c r="K23" s="43">
        <v>0</v>
      </c>
      <c r="L23" s="43">
        <v>0</v>
      </c>
      <c r="M23" s="47"/>
      <c r="N23" s="45">
        <v>71.5</v>
      </c>
      <c r="O23" s="45">
        <v>70.2</v>
      </c>
      <c r="P23" s="47">
        <v>0.98181818181818181</v>
      </c>
      <c r="Q23" s="45">
        <v>81.900000000000006</v>
      </c>
      <c r="R23" s="45">
        <v>68.599999999999994</v>
      </c>
      <c r="S23" s="47">
        <v>0.83760683760683752</v>
      </c>
      <c r="T23" s="252">
        <v>84.84</v>
      </c>
      <c r="U23" s="46">
        <v>65.099999999999994</v>
      </c>
      <c r="V23" s="250">
        <v>0.76732673267326723</v>
      </c>
      <c r="W23" s="44">
        <v>70.7</v>
      </c>
      <c r="X23" s="44">
        <v>67.87</v>
      </c>
      <c r="Y23" s="50">
        <v>0.95997171145686</v>
      </c>
      <c r="Z23" s="242">
        <v>71.5</v>
      </c>
      <c r="AA23" s="242">
        <v>87.61</v>
      </c>
      <c r="AB23" s="50">
        <v>1.2253146853146852</v>
      </c>
      <c r="AC23" s="242">
        <v>76.400000000000006</v>
      </c>
      <c r="AD23" s="242">
        <v>100.86</v>
      </c>
      <c r="AE23" s="255">
        <v>1.3201570680628272</v>
      </c>
    </row>
    <row r="24" spans="1:31" ht="15" customHeight="1" x14ac:dyDescent="0.25">
      <c r="A24" s="42" t="s">
        <v>73</v>
      </c>
      <c r="B24" s="43">
        <v>0</v>
      </c>
      <c r="C24" s="43">
        <v>0</v>
      </c>
      <c r="D24" s="47"/>
      <c r="E24" s="43">
        <v>0</v>
      </c>
      <c r="F24" s="43">
        <v>0</v>
      </c>
      <c r="G24" s="47"/>
      <c r="H24" s="43">
        <v>0</v>
      </c>
      <c r="I24" s="43">
        <v>0</v>
      </c>
      <c r="J24" s="47"/>
      <c r="K24" s="43">
        <v>0</v>
      </c>
      <c r="L24" s="43">
        <v>0</v>
      </c>
      <c r="M24" s="47"/>
      <c r="N24" s="45">
        <v>0.40389999999999998</v>
      </c>
      <c r="O24" s="45">
        <v>0.1958</v>
      </c>
      <c r="P24" s="47">
        <v>0.48477345877692501</v>
      </c>
      <c r="Q24" s="45">
        <v>0.83150000000000002</v>
      </c>
      <c r="R24" s="45">
        <v>0.54959999999999998</v>
      </c>
      <c r="S24" s="47">
        <v>0.66097414311485259</v>
      </c>
      <c r="T24" s="46">
        <v>2.0857999999999999</v>
      </c>
      <c r="U24" s="46">
        <v>2.0851999999999999</v>
      </c>
      <c r="V24" s="47">
        <v>0.99971234058874292</v>
      </c>
      <c r="W24" s="44">
        <v>12.02</v>
      </c>
      <c r="X24" s="44">
        <v>8.1</v>
      </c>
      <c r="Y24" s="50">
        <v>0.67387687188019962</v>
      </c>
      <c r="Z24" s="242">
        <v>3.5644491600000001</v>
      </c>
      <c r="AA24" s="242">
        <v>3.5553615400000003</v>
      </c>
      <c r="AB24" s="50">
        <v>0.99745048404618009</v>
      </c>
      <c r="AC24" s="242">
        <v>5.0145999999999997</v>
      </c>
      <c r="AD24" s="242">
        <v>1.2407999999999999</v>
      </c>
      <c r="AE24" s="255">
        <v>0.24743748255095122</v>
      </c>
    </row>
    <row r="25" spans="1:31" ht="15" customHeight="1" x14ac:dyDescent="0.25">
      <c r="A25" s="42" t="s">
        <v>79</v>
      </c>
      <c r="B25" s="43">
        <v>0</v>
      </c>
      <c r="C25" s="45">
        <v>0.8</v>
      </c>
      <c r="D25" s="47"/>
      <c r="E25" s="45">
        <v>1.5</v>
      </c>
      <c r="F25" s="45">
        <v>1.5</v>
      </c>
      <c r="G25" s="47">
        <v>1</v>
      </c>
      <c r="H25" s="45">
        <v>1.4239999999999999</v>
      </c>
      <c r="I25" s="45">
        <v>1.383</v>
      </c>
      <c r="J25" s="47">
        <v>0.97120786516853941</v>
      </c>
      <c r="K25" s="45">
        <v>5.6020000000000003</v>
      </c>
      <c r="L25" s="45">
        <v>4.0730000000000004</v>
      </c>
      <c r="M25" s="47">
        <v>0.72706176365583719</v>
      </c>
      <c r="N25" s="45">
        <v>20856.023000000005</v>
      </c>
      <c r="O25" s="45">
        <v>3462.6429999999996</v>
      </c>
      <c r="P25" s="47">
        <v>0.16602604437097135</v>
      </c>
      <c r="Q25" s="251">
        <v>21603.200000000001</v>
      </c>
      <c r="R25" s="251">
        <v>3318.2</v>
      </c>
      <c r="S25" s="47">
        <v>0.15359761516812323</v>
      </c>
      <c r="T25" s="46">
        <v>22514.339999999997</v>
      </c>
      <c r="U25" s="46">
        <v>3374.64</v>
      </c>
      <c r="V25" s="47">
        <v>0.14988847108109765</v>
      </c>
      <c r="W25" s="44">
        <v>24771.899999999998</v>
      </c>
      <c r="X25" s="44">
        <v>3296.84</v>
      </c>
      <c r="Y25" s="50">
        <v>0.13308789394434825</v>
      </c>
      <c r="Z25" s="242">
        <v>26278.095000000001</v>
      </c>
      <c r="AA25" s="242">
        <v>3891.9740000000002</v>
      </c>
      <c r="AB25" s="50">
        <v>0.14810715921378623</v>
      </c>
      <c r="AC25" s="242">
        <v>28233.350000000002</v>
      </c>
      <c r="AD25" s="242">
        <v>3934.86</v>
      </c>
      <c r="AE25" s="255">
        <v>0.13936922115158137</v>
      </c>
    </row>
    <row r="26" spans="1:31" ht="15" customHeight="1" x14ac:dyDescent="0.25">
      <c r="A26" s="42" t="s">
        <v>109</v>
      </c>
      <c r="B26" s="45">
        <v>3.9</v>
      </c>
      <c r="C26" s="45">
        <v>3.8</v>
      </c>
      <c r="D26" s="47">
        <v>0.97435897435897434</v>
      </c>
      <c r="E26" s="43">
        <v>0</v>
      </c>
      <c r="F26" s="43">
        <v>0</v>
      </c>
      <c r="G26" s="47"/>
      <c r="H26" s="45">
        <v>0.6</v>
      </c>
      <c r="I26" s="45">
        <v>0.6</v>
      </c>
      <c r="J26" s="47">
        <v>1</v>
      </c>
      <c r="K26" s="43">
        <v>0</v>
      </c>
      <c r="L26" s="43">
        <v>0</v>
      </c>
      <c r="M26" s="47"/>
      <c r="N26" s="45">
        <v>22.002253</v>
      </c>
      <c r="O26" s="45">
        <v>20.702253000000002</v>
      </c>
      <c r="P26" s="47">
        <v>0.94091514173571233</v>
      </c>
      <c r="Q26" s="45">
        <v>80.955940000000012</v>
      </c>
      <c r="R26" s="45">
        <v>81.090703000000005</v>
      </c>
      <c r="S26" s="47">
        <v>1.001664646226083</v>
      </c>
      <c r="T26" s="46">
        <v>22.773399999999999</v>
      </c>
      <c r="U26" s="46">
        <v>14.528400000000001</v>
      </c>
      <c r="V26" s="47">
        <v>0.63795480692386741</v>
      </c>
      <c r="W26" s="44">
        <v>20.473100000000002</v>
      </c>
      <c r="X26" s="44">
        <v>16.851300000000002</v>
      </c>
      <c r="Y26" s="50">
        <v>0.82309469499001131</v>
      </c>
      <c r="Z26" s="242">
        <v>9.7389519999999994</v>
      </c>
      <c r="AA26" s="242">
        <v>11.120330000000003</v>
      </c>
      <c r="AB26" s="50">
        <v>1.1418405183637832</v>
      </c>
      <c r="AC26" s="242">
        <v>31.364200369999999</v>
      </c>
      <c r="AD26" s="242">
        <v>28.977901810000006</v>
      </c>
      <c r="AE26" s="255">
        <v>0.92391648657229919</v>
      </c>
    </row>
    <row r="27" spans="1:31" ht="15" customHeight="1" x14ac:dyDescent="0.25">
      <c r="A27" s="42" t="s">
        <v>82</v>
      </c>
      <c r="B27" s="45">
        <v>1.5</v>
      </c>
      <c r="C27" s="45">
        <v>1.4</v>
      </c>
      <c r="D27" s="47">
        <v>0.93333333333333324</v>
      </c>
      <c r="E27" s="45">
        <v>0.5</v>
      </c>
      <c r="F27" s="45">
        <v>0.5</v>
      </c>
      <c r="G27" s="47">
        <v>1</v>
      </c>
      <c r="H27" s="45">
        <v>0.30199999999999999</v>
      </c>
      <c r="I27" s="45">
        <v>0.27679999999999999</v>
      </c>
      <c r="J27" s="47">
        <v>0.91655629139072847</v>
      </c>
      <c r="K27" s="45">
        <v>0.46</v>
      </c>
      <c r="L27" s="45">
        <v>0.36</v>
      </c>
      <c r="M27" s="47">
        <v>0.78260869565217384</v>
      </c>
      <c r="N27" s="45">
        <v>23.377434999999998</v>
      </c>
      <c r="O27" s="45">
        <v>21.799320000000002</v>
      </c>
      <c r="P27" s="47">
        <v>0.9324940909898799</v>
      </c>
      <c r="Q27" s="45">
        <v>6.8712</v>
      </c>
      <c r="R27" s="45">
        <v>6.4402000000000008</v>
      </c>
      <c r="S27" s="47">
        <v>0.9372744207707534</v>
      </c>
      <c r="T27" s="46">
        <v>5.8479999999999999</v>
      </c>
      <c r="U27" s="46">
        <v>4.536999999999999</v>
      </c>
      <c r="V27" s="47">
        <v>0.7758207934336524</v>
      </c>
      <c r="W27" s="44">
        <v>5.4602553599999997</v>
      </c>
      <c r="X27" s="44">
        <v>4.6516284599999995</v>
      </c>
      <c r="Y27" s="50">
        <v>0.85190676137168786</v>
      </c>
      <c r="Z27" s="242">
        <v>2.3547000000000002</v>
      </c>
      <c r="AA27" s="242">
        <v>2.1952000000000003</v>
      </c>
      <c r="AB27" s="50">
        <v>0.93226313330785238</v>
      </c>
      <c r="AC27" s="242">
        <v>1.905</v>
      </c>
      <c r="AD27" s="242">
        <v>1.5268999999999999</v>
      </c>
      <c r="AE27" s="255">
        <v>0.80152230971128602</v>
      </c>
    </row>
    <row r="28" spans="1:31" ht="15" customHeight="1" x14ac:dyDescent="0.25">
      <c r="A28" s="42" t="s">
        <v>394</v>
      </c>
      <c r="B28" s="43">
        <v>0</v>
      </c>
      <c r="C28" s="43">
        <v>0</v>
      </c>
      <c r="D28" s="47"/>
      <c r="E28" s="43">
        <v>0</v>
      </c>
      <c r="F28" s="43">
        <v>0</v>
      </c>
      <c r="G28" s="47"/>
      <c r="H28" s="43">
        <v>0</v>
      </c>
      <c r="I28" s="43">
        <v>0</v>
      </c>
      <c r="J28" s="47"/>
      <c r="K28" s="43">
        <v>0</v>
      </c>
      <c r="L28" s="43">
        <v>0</v>
      </c>
      <c r="M28" s="47"/>
      <c r="N28" s="43">
        <v>0</v>
      </c>
      <c r="O28" s="43">
        <v>0</v>
      </c>
      <c r="P28" s="47"/>
      <c r="Q28" s="43">
        <v>0</v>
      </c>
      <c r="R28" s="43">
        <v>0</v>
      </c>
      <c r="S28" s="47"/>
      <c r="T28" s="43">
        <v>0</v>
      </c>
      <c r="U28" s="43">
        <v>0</v>
      </c>
      <c r="V28" s="47"/>
      <c r="W28" s="44">
        <v>0.08</v>
      </c>
      <c r="X28" s="44">
        <v>0.08</v>
      </c>
      <c r="Y28" s="50">
        <v>1</v>
      </c>
      <c r="Z28" s="242">
        <v>0.34437557000000002</v>
      </c>
      <c r="AA28" s="242">
        <v>0.33359704999999995</v>
      </c>
      <c r="AB28" s="50">
        <v>0.96870126414600177</v>
      </c>
      <c r="AC28" s="242">
        <v>0.06</v>
      </c>
      <c r="AD28" s="242">
        <v>5.8548000000000003E-2</v>
      </c>
      <c r="AE28" s="255">
        <v>0.97580000000000011</v>
      </c>
    </row>
    <row r="29" spans="1:31" ht="15" customHeight="1" x14ac:dyDescent="0.25">
      <c r="A29" s="42" t="s">
        <v>83</v>
      </c>
      <c r="B29" s="43">
        <v>0</v>
      </c>
      <c r="C29" s="43">
        <v>0</v>
      </c>
      <c r="D29" s="47"/>
      <c r="E29" s="43">
        <v>0</v>
      </c>
      <c r="F29" s="43">
        <v>0</v>
      </c>
      <c r="G29" s="47"/>
      <c r="H29" s="45">
        <v>2</v>
      </c>
      <c r="I29" s="45">
        <v>2</v>
      </c>
      <c r="J29" s="47">
        <v>1</v>
      </c>
      <c r="K29" s="43">
        <v>0</v>
      </c>
      <c r="L29" s="43">
        <v>0</v>
      </c>
      <c r="M29" s="47"/>
      <c r="N29" s="45">
        <v>29</v>
      </c>
      <c r="O29" s="45">
        <v>16</v>
      </c>
      <c r="P29" s="47">
        <v>0.55172413793103448</v>
      </c>
      <c r="Q29" s="45">
        <v>20</v>
      </c>
      <c r="R29" s="45">
        <v>8</v>
      </c>
      <c r="S29" s="47">
        <v>0.4</v>
      </c>
      <c r="T29" s="46">
        <v>31.950000000999999</v>
      </c>
      <c r="U29" s="46">
        <v>7.75</v>
      </c>
      <c r="V29" s="47">
        <v>0.24256651016455191</v>
      </c>
      <c r="W29" s="44">
        <v>19.010000000000002</v>
      </c>
      <c r="X29" s="44">
        <v>6.41</v>
      </c>
      <c r="Y29" s="50">
        <v>0.33719095213045763</v>
      </c>
      <c r="Z29" s="242">
        <v>15.73</v>
      </c>
      <c r="AA29" s="242">
        <v>5.0299999999999994</v>
      </c>
      <c r="AB29" s="50">
        <v>0.31977113795295609</v>
      </c>
      <c r="AC29" s="242">
        <v>27.310000000000002</v>
      </c>
      <c r="AD29" s="242">
        <v>5.83</v>
      </c>
      <c r="AE29" s="255">
        <v>0.2134749176125961</v>
      </c>
    </row>
    <row r="30" spans="1:31" ht="15" customHeight="1" x14ac:dyDescent="0.25">
      <c r="A30" s="42" t="s">
        <v>84</v>
      </c>
      <c r="B30" s="43">
        <v>0</v>
      </c>
      <c r="C30" s="45">
        <v>0.1</v>
      </c>
      <c r="D30" s="47"/>
      <c r="E30" s="45">
        <v>0.8</v>
      </c>
      <c r="F30" s="45">
        <v>0.6</v>
      </c>
      <c r="G30" s="47">
        <v>0.74999999999999989</v>
      </c>
      <c r="H30" s="43">
        <v>0</v>
      </c>
      <c r="I30" s="43">
        <v>0</v>
      </c>
      <c r="J30" s="47"/>
      <c r="K30" s="43">
        <v>0</v>
      </c>
      <c r="L30" s="43">
        <v>0</v>
      </c>
      <c r="M30" s="47"/>
      <c r="N30" s="45">
        <v>314.524</v>
      </c>
      <c r="O30" s="45">
        <v>185.226</v>
      </c>
      <c r="P30" s="47">
        <v>0.58890895448360059</v>
      </c>
      <c r="Q30" s="45">
        <v>301.14</v>
      </c>
      <c r="R30" s="45">
        <v>235.14600000000002</v>
      </c>
      <c r="S30" s="47">
        <v>0.78085275951384747</v>
      </c>
      <c r="T30" s="46">
        <v>430.41</v>
      </c>
      <c r="U30" s="46">
        <v>384.37</v>
      </c>
      <c r="V30" s="47">
        <v>0.89303222508770708</v>
      </c>
      <c r="W30" s="44">
        <v>1181.9269999999999</v>
      </c>
      <c r="X30" s="44">
        <v>1051.4269999999999</v>
      </c>
      <c r="Y30" s="50">
        <v>0.88958708955798449</v>
      </c>
      <c r="Z30" s="242">
        <v>867.87999999999988</v>
      </c>
      <c r="AA30" s="242">
        <v>860.07999999999993</v>
      </c>
      <c r="AB30" s="50">
        <v>0.9910125823846615</v>
      </c>
      <c r="AC30" s="242">
        <v>609.91</v>
      </c>
      <c r="AD30" s="242">
        <v>576.66000000000008</v>
      </c>
      <c r="AE30" s="255">
        <v>0.94548375989900169</v>
      </c>
    </row>
    <row r="31" spans="1:31" ht="15" customHeight="1" x14ac:dyDescent="0.25">
      <c r="A31" s="42" t="s">
        <v>85</v>
      </c>
      <c r="B31" s="43">
        <v>0</v>
      </c>
      <c r="C31" s="43">
        <v>0</v>
      </c>
      <c r="D31" s="47"/>
      <c r="E31" s="45">
        <v>56.4</v>
      </c>
      <c r="F31" s="45">
        <v>46.4</v>
      </c>
      <c r="G31" s="47">
        <v>0.82269503546099287</v>
      </c>
      <c r="H31" s="45">
        <v>30.57</v>
      </c>
      <c r="I31" s="45">
        <v>35.19</v>
      </c>
      <c r="J31" s="47">
        <v>1.1511285574092247</v>
      </c>
      <c r="K31" s="45">
        <v>11.49</v>
      </c>
      <c r="L31" s="45">
        <v>6.78</v>
      </c>
      <c r="M31" s="47">
        <v>0.5900783289817233</v>
      </c>
      <c r="N31" s="45">
        <v>34.579000000000001</v>
      </c>
      <c r="O31" s="45">
        <v>37.105000000000004</v>
      </c>
      <c r="P31" s="47">
        <v>1.0730501171231095</v>
      </c>
      <c r="Q31" s="45">
        <v>70.194999999999993</v>
      </c>
      <c r="R31" s="45">
        <v>77.463999999999999</v>
      </c>
      <c r="S31" s="47">
        <v>1.1035543842154001</v>
      </c>
      <c r="T31" s="46">
        <v>47.242800000000003</v>
      </c>
      <c r="U31" s="46">
        <v>50.416800000000009</v>
      </c>
      <c r="V31" s="47">
        <v>1.0671848408646398</v>
      </c>
      <c r="W31" s="44">
        <v>92.71929999999999</v>
      </c>
      <c r="X31" s="44">
        <v>75.5976</v>
      </c>
      <c r="Y31" s="50">
        <v>0.81533833840419423</v>
      </c>
      <c r="Z31" s="242">
        <v>1958.20710801</v>
      </c>
      <c r="AA31" s="242">
        <v>1775.8680300299998</v>
      </c>
      <c r="AB31" s="50">
        <v>0.90688468179175408</v>
      </c>
      <c r="AC31" s="242">
        <v>1995.6721999999995</v>
      </c>
      <c r="AD31" s="242">
        <v>1771.5702999999999</v>
      </c>
      <c r="AE31" s="255">
        <v>0.88770605713703898</v>
      </c>
    </row>
    <row r="32" spans="1:31" ht="15" customHeight="1" x14ac:dyDescent="0.25">
      <c r="A32" s="83"/>
      <c r="B32" s="84"/>
      <c r="C32" s="84"/>
      <c r="D32" s="85"/>
      <c r="E32" s="86"/>
      <c r="F32" s="86"/>
      <c r="G32" s="85"/>
      <c r="H32" s="86"/>
      <c r="I32" s="86"/>
      <c r="J32" s="85"/>
      <c r="K32" s="86"/>
      <c r="L32" s="86"/>
      <c r="M32" s="85"/>
      <c r="N32" s="86"/>
      <c r="O32" s="86"/>
      <c r="P32" s="85"/>
      <c r="Q32" s="86"/>
      <c r="R32" s="86"/>
      <c r="S32" s="85"/>
      <c r="T32" s="87"/>
      <c r="U32" s="87"/>
      <c r="V32" s="85"/>
      <c r="W32" s="88"/>
      <c r="X32" s="88"/>
      <c r="Y32" s="89"/>
      <c r="Z32" s="245"/>
      <c r="AA32" s="245"/>
      <c r="AB32" s="89"/>
      <c r="AC32" s="245"/>
      <c r="AD32" s="245"/>
      <c r="AE32" s="89"/>
    </row>
    <row r="33" spans="1:31" ht="15" customHeight="1" x14ac:dyDescent="0.25">
      <c r="A33" s="256" t="s">
        <v>114</v>
      </c>
      <c r="B33" s="367">
        <v>142.5</v>
      </c>
      <c r="C33" s="367">
        <v>130.69999999999999</v>
      </c>
      <c r="D33" s="368">
        <v>0.91719298245614023</v>
      </c>
      <c r="E33" s="367">
        <v>451.09999999999997</v>
      </c>
      <c r="F33" s="367">
        <v>461.30000000000007</v>
      </c>
      <c r="G33" s="368">
        <v>1.0226113943693196</v>
      </c>
      <c r="H33" s="367">
        <v>485.38040300000011</v>
      </c>
      <c r="I33" s="367">
        <v>448.42077999999998</v>
      </c>
      <c r="J33" s="368">
        <v>0.92385431556040776</v>
      </c>
      <c r="K33" s="367">
        <v>2821.2832629999998</v>
      </c>
      <c r="L33" s="367">
        <v>2448.396604</v>
      </c>
      <c r="M33" s="368">
        <v>0.86783083290846441</v>
      </c>
      <c r="N33" s="367">
        <v>44493.889165400004</v>
      </c>
      <c r="O33" s="367">
        <v>22517.781541920005</v>
      </c>
      <c r="P33" s="368">
        <v>0.50608705969067358</v>
      </c>
      <c r="Q33" s="367">
        <v>40787.162922000003</v>
      </c>
      <c r="R33" s="367">
        <v>19565.484463000001</v>
      </c>
      <c r="S33" s="368">
        <v>0.4796971169683063</v>
      </c>
      <c r="T33" s="367">
        <v>43154.420650930995</v>
      </c>
      <c r="U33" s="367">
        <v>19772.002001260997</v>
      </c>
      <c r="V33" s="368">
        <v>0.45816863493993965</v>
      </c>
      <c r="W33" s="367">
        <v>46893.02223254001</v>
      </c>
      <c r="X33" s="367">
        <v>20807.564853920001</v>
      </c>
      <c r="Y33" s="255">
        <v>0.44372411636717274</v>
      </c>
      <c r="Z33" s="370">
        <v>47722.502577387677</v>
      </c>
      <c r="AA33" s="370">
        <v>21586.340337620004</v>
      </c>
      <c r="AB33" s="255">
        <v>0.45233043473810292</v>
      </c>
      <c r="AC33" s="370">
        <v>47444.785467289999</v>
      </c>
      <c r="AD33" s="370">
        <v>20347.811707650006</v>
      </c>
      <c r="AE33" s="255">
        <v>0.42887351069757623</v>
      </c>
    </row>
    <row r="36" spans="1:31" ht="21" customHeight="1" x14ac:dyDescent="0.25"/>
  </sheetData>
  <autoFilter ref="A2:AE33">
    <sortState ref="A3:AE33">
      <sortCondition ref="A2:A33"/>
    </sortState>
  </autoFilter>
  <mergeCells count="10">
    <mergeCell ref="E1:G1"/>
    <mergeCell ref="B1:D1"/>
    <mergeCell ref="AC1:AE1"/>
    <mergeCell ref="Q1:S1"/>
    <mergeCell ref="N1:P1"/>
    <mergeCell ref="K1:M1"/>
    <mergeCell ref="H1:J1"/>
    <mergeCell ref="T1:V1"/>
    <mergeCell ref="W1:Y1"/>
    <mergeCell ref="Z1:AB1"/>
  </mergeCells>
  <pageMargins left="0.25" right="0.25" top="0.75" bottom="0.75" header="0.3" footer="0.3"/>
  <pageSetup scale="85" orientation="landscape" r:id="rId1"/>
  <headerFooter>
    <oddHeader>&amp;COverpayment Recapture Rates and Amounts by Agency
($ in Millions)</oddHeader>
    <oddFooter>&amp;RAs of &amp;T &amp;D
Page &amp;P of &amp;N</oddFooter>
  </headerFooter>
  <colBreaks count="2" manualBreakCount="2">
    <brk id="13" max="31" man="1"/>
    <brk id="28" max="31"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60"/>
  <sheetViews>
    <sheetView zoomScale="98" zoomScaleNormal="98" workbookViewId="0">
      <pane ySplit="3" topLeftCell="A4" activePane="bottomLeft" state="frozen"/>
      <selection activeCell="B23" sqref="B23"/>
      <selection pane="bottomLeft" sqref="A1:F1"/>
    </sheetView>
  </sheetViews>
  <sheetFormatPr defaultColWidth="9.140625" defaultRowHeight="15" x14ac:dyDescent="0.25"/>
  <cols>
    <col min="1" max="1" width="11.85546875" style="25" bestFit="1" customWidth="1"/>
    <col min="2" max="2" width="27.5703125" style="25" customWidth="1"/>
    <col min="3" max="3" width="14.140625" style="25" customWidth="1"/>
    <col min="4" max="4" width="16.42578125" style="25" customWidth="1"/>
    <col min="5" max="5" width="16.5703125" style="25" bestFit="1" customWidth="1"/>
    <col min="6" max="6" width="16.85546875" style="25" customWidth="1"/>
    <col min="7" max="16384" width="9.140625" style="25"/>
  </cols>
  <sheetData>
    <row r="1" spans="1:6" ht="15.75" x14ac:dyDescent="0.25">
      <c r="A1" s="549" t="s">
        <v>282</v>
      </c>
      <c r="B1" s="549"/>
      <c r="C1" s="526"/>
      <c r="D1" s="549"/>
      <c r="E1" s="549"/>
      <c r="F1" s="549"/>
    </row>
    <row r="2" spans="1:6" ht="15.75" x14ac:dyDescent="0.25">
      <c r="A2" s="529" t="s">
        <v>113</v>
      </c>
      <c r="B2" s="529"/>
      <c r="C2" s="529"/>
      <c r="D2" s="529"/>
      <c r="E2" s="529"/>
      <c r="F2" s="529"/>
    </row>
    <row r="3" spans="1:6" ht="57" x14ac:dyDescent="0.25">
      <c r="A3" s="126" t="s">
        <v>4</v>
      </c>
      <c r="B3" s="126" t="s">
        <v>289</v>
      </c>
      <c r="C3" s="126" t="s">
        <v>161</v>
      </c>
      <c r="D3" s="126" t="s">
        <v>162</v>
      </c>
      <c r="E3" s="126" t="s">
        <v>163</v>
      </c>
      <c r="F3" s="126" t="s">
        <v>164</v>
      </c>
    </row>
    <row r="4" spans="1:6" x14ac:dyDescent="0.25">
      <c r="A4" s="386" t="s">
        <v>312</v>
      </c>
      <c r="B4" s="389" t="s">
        <v>214</v>
      </c>
      <c r="C4" s="390">
        <v>0.65</v>
      </c>
      <c r="D4" s="390">
        <v>3.24</v>
      </c>
      <c r="E4" s="390">
        <v>0.12</v>
      </c>
      <c r="F4" s="390">
        <v>0.01</v>
      </c>
    </row>
    <row r="5" spans="1:6" ht="24" x14ac:dyDescent="0.25">
      <c r="A5" s="387" t="s">
        <v>26</v>
      </c>
      <c r="B5" s="387" t="s">
        <v>459</v>
      </c>
      <c r="C5" s="388"/>
      <c r="D5" s="388"/>
      <c r="E5" s="390">
        <v>0.2121982</v>
      </c>
      <c r="F5" s="390">
        <v>0</v>
      </c>
    </row>
    <row r="6" spans="1:6" x14ac:dyDescent="0.25">
      <c r="A6" s="387" t="s">
        <v>26</v>
      </c>
      <c r="B6" s="387" t="s">
        <v>27</v>
      </c>
      <c r="C6" s="390">
        <v>0.15867473999999998</v>
      </c>
      <c r="D6" s="390">
        <v>0.19652917</v>
      </c>
      <c r="E6" s="390">
        <v>0.77618935</v>
      </c>
      <c r="F6" s="390">
        <v>1.5420469999999999E-2</v>
      </c>
    </row>
    <row r="7" spans="1:6" x14ac:dyDescent="0.25">
      <c r="A7" s="387" t="s">
        <v>26</v>
      </c>
      <c r="B7" s="387" t="s">
        <v>460</v>
      </c>
      <c r="C7" s="388"/>
      <c r="D7" s="388"/>
      <c r="E7" s="390">
        <v>0.67125011000000001</v>
      </c>
      <c r="F7" s="390">
        <v>0</v>
      </c>
    </row>
    <row r="8" spans="1:6" x14ac:dyDescent="0.25">
      <c r="A8" s="387" t="s">
        <v>26</v>
      </c>
      <c r="B8" s="387" t="s">
        <v>220</v>
      </c>
      <c r="C8" s="390">
        <v>1.1113590500000001</v>
      </c>
      <c r="D8" s="390">
        <v>2.3433899999999999E-3</v>
      </c>
      <c r="E8" s="390">
        <v>2.86661E-2</v>
      </c>
      <c r="F8" s="390">
        <v>2.1999999999999999E-5</v>
      </c>
    </row>
    <row r="9" spans="1:6" ht="24" x14ac:dyDescent="0.25">
      <c r="A9" s="387" t="s">
        <v>26</v>
      </c>
      <c r="B9" s="387" t="s">
        <v>461</v>
      </c>
      <c r="C9" s="390">
        <v>1.22077642</v>
      </c>
      <c r="D9" s="390">
        <v>0.39678314000000003</v>
      </c>
      <c r="E9" s="390">
        <v>1.67356244</v>
      </c>
      <c r="F9" s="390">
        <v>1.0227710800000001</v>
      </c>
    </row>
    <row r="10" spans="1:6" x14ac:dyDescent="0.25">
      <c r="A10" s="387" t="s">
        <v>28</v>
      </c>
      <c r="B10" s="387" t="s">
        <v>29</v>
      </c>
      <c r="C10" s="390">
        <v>477.88</v>
      </c>
      <c r="D10" s="390">
        <v>359.24</v>
      </c>
      <c r="E10" s="390">
        <v>1089.29</v>
      </c>
      <c r="F10" s="390">
        <v>654.12</v>
      </c>
    </row>
    <row r="11" spans="1:6" x14ac:dyDescent="0.25">
      <c r="A11" s="386" t="s">
        <v>30</v>
      </c>
      <c r="B11" s="387" t="s">
        <v>544</v>
      </c>
      <c r="C11" s="388"/>
      <c r="D11" s="388"/>
      <c r="E11" s="391">
        <v>6.3851367000000003</v>
      </c>
      <c r="F11" s="391">
        <v>0</v>
      </c>
    </row>
    <row r="12" spans="1:6" x14ac:dyDescent="0.25">
      <c r="A12" s="386" t="s">
        <v>46</v>
      </c>
      <c r="B12" s="387" t="s">
        <v>556</v>
      </c>
      <c r="C12" s="390">
        <v>6.2E-2</v>
      </c>
      <c r="D12" s="388"/>
      <c r="E12" s="388"/>
      <c r="F12" s="390">
        <v>0</v>
      </c>
    </row>
    <row r="13" spans="1:6" x14ac:dyDescent="0.25">
      <c r="A13" s="386" t="s">
        <v>46</v>
      </c>
      <c r="B13" s="387" t="s">
        <v>430</v>
      </c>
      <c r="C13" s="390">
        <v>2.0520429999999998</v>
      </c>
      <c r="D13" s="388"/>
      <c r="E13" s="390">
        <v>2.6497839999999999</v>
      </c>
      <c r="F13" s="390">
        <v>0</v>
      </c>
    </row>
    <row r="14" spans="1:6" x14ac:dyDescent="0.25">
      <c r="A14" s="386" t="s">
        <v>46</v>
      </c>
      <c r="B14" s="387" t="s">
        <v>431</v>
      </c>
      <c r="C14" s="390">
        <v>0.43018800000000001</v>
      </c>
      <c r="D14" s="390">
        <v>0.12538299999999999</v>
      </c>
      <c r="E14" s="390">
        <v>7.9576999999999995E-2</v>
      </c>
      <c r="F14" s="390">
        <v>0</v>
      </c>
    </row>
    <row r="15" spans="1:6" x14ac:dyDescent="0.25">
      <c r="A15" s="386" t="s">
        <v>46</v>
      </c>
      <c r="B15" s="387" t="s">
        <v>464</v>
      </c>
      <c r="C15" s="388"/>
      <c r="D15" s="388"/>
      <c r="E15" s="390">
        <v>1.8600000000000001E-3</v>
      </c>
      <c r="F15" s="390">
        <v>0</v>
      </c>
    </row>
    <row r="16" spans="1:6" x14ac:dyDescent="0.25">
      <c r="A16" s="386" t="s">
        <v>46</v>
      </c>
      <c r="B16" s="387" t="s">
        <v>432</v>
      </c>
      <c r="C16" s="390">
        <v>1.2552766000000002</v>
      </c>
      <c r="D16" s="390">
        <v>0.28631899999999999</v>
      </c>
      <c r="E16" s="390">
        <v>14.400822580000002</v>
      </c>
      <c r="F16" s="390">
        <v>0</v>
      </c>
    </row>
    <row r="17" spans="1:6" x14ac:dyDescent="0.25">
      <c r="A17" s="340" t="s">
        <v>51</v>
      </c>
      <c r="B17" s="469" t="s">
        <v>52</v>
      </c>
      <c r="C17" s="470">
        <f>1588965.12/1000000</f>
        <v>1.5889651200000001</v>
      </c>
      <c r="D17" s="470">
        <f>1634514.08/1000000</f>
        <v>1.63451408</v>
      </c>
      <c r="E17" s="470">
        <f>3394831.21 /1000000</f>
        <v>3.39483121</v>
      </c>
      <c r="F17" s="470">
        <f>3165541.13/1000000</f>
        <v>3.1655411299999998</v>
      </c>
    </row>
    <row r="18" spans="1:6" x14ac:dyDescent="0.25">
      <c r="A18" s="386" t="s">
        <v>54</v>
      </c>
      <c r="B18" s="387" t="s">
        <v>523</v>
      </c>
      <c r="C18" s="390">
        <v>14.66</v>
      </c>
      <c r="D18" s="390">
        <v>4.71</v>
      </c>
      <c r="E18" s="390">
        <v>1.05</v>
      </c>
      <c r="F18" s="390"/>
    </row>
    <row r="19" spans="1:6" ht="24" x14ac:dyDescent="0.25">
      <c r="A19" s="386" t="s">
        <v>54</v>
      </c>
      <c r="B19" s="387" t="s">
        <v>524</v>
      </c>
      <c r="C19" s="390">
        <v>258.82</v>
      </c>
      <c r="D19" s="390">
        <v>203.06</v>
      </c>
      <c r="E19" s="388"/>
      <c r="F19" s="390">
        <v>0</v>
      </c>
    </row>
    <row r="20" spans="1:6" x14ac:dyDescent="0.25">
      <c r="A20" s="387" t="s">
        <v>65</v>
      </c>
      <c r="B20" s="392" t="s">
        <v>563</v>
      </c>
      <c r="C20" s="390">
        <v>1.97710662</v>
      </c>
      <c r="D20" s="388"/>
      <c r="E20" s="388"/>
      <c r="F20" s="390">
        <v>0</v>
      </c>
    </row>
    <row r="21" spans="1:6" x14ac:dyDescent="0.25">
      <c r="A21" s="387" t="s">
        <v>65</v>
      </c>
      <c r="B21" s="392" t="s">
        <v>637</v>
      </c>
      <c r="C21" s="390">
        <v>0.24</v>
      </c>
      <c r="D21" s="390">
        <v>0.08</v>
      </c>
      <c r="E21" s="390">
        <v>3.23</v>
      </c>
      <c r="F21" s="390">
        <v>0</v>
      </c>
    </row>
    <row r="22" spans="1:6" x14ac:dyDescent="0.25">
      <c r="A22" s="387" t="s">
        <v>65</v>
      </c>
      <c r="B22" s="392" t="s">
        <v>569</v>
      </c>
      <c r="C22" s="391">
        <v>0.1</v>
      </c>
      <c r="D22" s="388"/>
      <c r="E22" s="388"/>
      <c r="F22" s="390">
        <v>0</v>
      </c>
    </row>
    <row r="23" spans="1:6" x14ac:dyDescent="0.25">
      <c r="A23" s="386" t="s">
        <v>79</v>
      </c>
      <c r="B23" s="127" t="s">
        <v>80</v>
      </c>
      <c r="C23" s="391">
        <v>953.06</v>
      </c>
      <c r="D23" s="391">
        <v>553.30999999999995</v>
      </c>
      <c r="E23" s="391">
        <v>2459.6799999999998</v>
      </c>
      <c r="F23" s="391">
        <v>489.38</v>
      </c>
    </row>
    <row r="24" spans="1:6" x14ac:dyDescent="0.25">
      <c r="A24" s="386" t="s">
        <v>79</v>
      </c>
      <c r="B24" s="387" t="s">
        <v>580</v>
      </c>
      <c r="C24" s="391">
        <v>1.89</v>
      </c>
      <c r="D24" s="391">
        <v>0.54</v>
      </c>
      <c r="E24" s="391">
        <v>1.59</v>
      </c>
      <c r="F24" s="391">
        <v>0.55000000000000004</v>
      </c>
    </row>
    <row r="25" spans="1:6" x14ac:dyDescent="0.25">
      <c r="A25" s="386" t="s">
        <v>79</v>
      </c>
      <c r="B25" s="387" t="s">
        <v>81</v>
      </c>
      <c r="C25" s="391">
        <v>939.49</v>
      </c>
      <c r="D25" s="391">
        <v>616.42999999999995</v>
      </c>
      <c r="E25" s="391">
        <v>4680.01</v>
      </c>
      <c r="F25" s="391">
        <v>280.08</v>
      </c>
    </row>
    <row r="26" spans="1:6" x14ac:dyDescent="0.25">
      <c r="A26" s="386" t="s">
        <v>79</v>
      </c>
      <c r="B26" s="387" t="s">
        <v>581</v>
      </c>
      <c r="C26" s="391">
        <v>1.4E-2</v>
      </c>
      <c r="D26" s="391">
        <v>0.01</v>
      </c>
      <c r="E26" s="391">
        <v>1.6E-2</v>
      </c>
      <c r="F26" s="391">
        <v>0</v>
      </c>
    </row>
    <row r="27" spans="1:6" x14ac:dyDescent="0.25">
      <c r="A27" s="386" t="s">
        <v>109</v>
      </c>
      <c r="B27" s="393" t="s">
        <v>584</v>
      </c>
      <c r="C27" s="390">
        <v>6.6792389999999993E-2</v>
      </c>
      <c r="D27" s="388"/>
      <c r="E27" s="388"/>
      <c r="F27" s="390"/>
    </row>
    <row r="28" spans="1:6" x14ac:dyDescent="0.25">
      <c r="A28" s="386" t="s">
        <v>109</v>
      </c>
      <c r="B28" s="393" t="s">
        <v>585</v>
      </c>
      <c r="C28" s="388"/>
      <c r="D28" s="388"/>
      <c r="E28" s="390">
        <v>4.8770300000000003E-2</v>
      </c>
      <c r="F28" s="388"/>
    </row>
    <row r="29" spans="1:6" x14ac:dyDescent="0.25">
      <c r="A29" s="386" t="s">
        <v>109</v>
      </c>
      <c r="B29" s="393" t="s">
        <v>643</v>
      </c>
      <c r="C29" s="388"/>
      <c r="D29" s="388"/>
      <c r="E29" s="390">
        <v>1.6684029999999999E-2</v>
      </c>
      <c r="F29" s="388"/>
    </row>
    <row r="30" spans="1:6" x14ac:dyDescent="0.25">
      <c r="A30" s="386" t="s">
        <v>109</v>
      </c>
      <c r="B30" s="393" t="s">
        <v>589</v>
      </c>
      <c r="C30" s="390">
        <v>2.4348539999999998E-2</v>
      </c>
      <c r="D30" s="390">
        <v>6.7659090000000005E-2</v>
      </c>
      <c r="E30" s="390">
        <v>9.1704540000000001E-2</v>
      </c>
      <c r="F30" s="390"/>
    </row>
    <row r="31" spans="1:6" x14ac:dyDescent="0.25">
      <c r="A31" s="386" t="s">
        <v>82</v>
      </c>
      <c r="B31" s="387" t="s">
        <v>591</v>
      </c>
      <c r="C31" s="388"/>
      <c r="D31" s="388"/>
      <c r="E31" s="390">
        <v>8.4500000000000006E-2</v>
      </c>
      <c r="F31" s="390">
        <v>0</v>
      </c>
    </row>
    <row r="32" spans="1:6" x14ac:dyDescent="0.25">
      <c r="A32" s="386" t="s">
        <v>82</v>
      </c>
      <c r="B32" s="387" t="s">
        <v>592</v>
      </c>
      <c r="C32" s="388"/>
      <c r="D32" s="388"/>
      <c r="E32" s="388"/>
      <c r="F32" s="390">
        <v>0</v>
      </c>
    </row>
    <row r="33" spans="1:6" x14ac:dyDescent="0.25">
      <c r="A33" s="386" t="s">
        <v>82</v>
      </c>
      <c r="B33" s="387" t="s">
        <v>158</v>
      </c>
      <c r="C33" s="390">
        <v>9.4600000000000004E-2</v>
      </c>
      <c r="D33" s="390">
        <v>9.74E-2</v>
      </c>
      <c r="E33" s="390">
        <v>0.42630000000000001</v>
      </c>
      <c r="F33" s="390">
        <v>0.1414</v>
      </c>
    </row>
    <row r="34" spans="1:6" x14ac:dyDescent="0.25">
      <c r="A34" s="386" t="s">
        <v>82</v>
      </c>
      <c r="B34" s="387" t="s">
        <v>159</v>
      </c>
      <c r="C34" s="390">
        <v>2.9999999999999997E-4</v>
      </c>
      <c r="D34" s="390">
        <v>2.53E-2</v>
      </c>
      <c r="E34" s="390">
        <v>2.6599999999999999E-2</v>
      </c>
      <c r="F34" s="390">
        <v>4.0000000000000002E-4</v>
      </c>
    </row>
    <row r="35" spans="1:6" x14ac:dyDescent="0.25">
      <c r="A35" s="386" t="s">
        <v>82</v>
      </c>
      <c r="B35" s="387" t="s">
        <v>593</v>
      </c>
      <c r="C35" s="390">
        <v>6.9999999999999999E-4</v>
      </c>
      <c r="D35" s="388"/>
      <c r="E35" s="388"/>
      <c r="F35" s="390">
        <v>0</v>
      </c>
    </row>
    <row r="36" spans="1:6" x14ac:dyDescent="0.25">
      <c r="A36" s="386" t="s">
        <v>82</v>
      </c>
      <c r="B36" s="387" t="s">
        <v>160</v>
      </c>
      <c r="C36" s="390">
        <v>4.0000000000000002E-4</v>
      </c>
      <c r="D36" s="390">
        <v>3.6499999999999998E-2</v>
      </c>
      <c r="E36" s="390">
        <v>4.7999999999999996E-3</v>
      </c>
      <c r="F36" s="390">
        <v>1E-4</v>
      </c>
    </row>
    <row r="37" spans="1:6" x14ac:dyDescent="0.25">
      <c r="A37" s="386" t="s">
        <v>82</v>
      </c>
      <c r="B37" s="387" t="s">
        <v>594</v>
      </c>
      <c r="C37" s="388"/>
      <c r="D37" s="388"/>
      <c r="E37" s="388"/>
      <c r="F37" s="390">
        <v>0.1613</v>
      </c>
    </row>
    <row r="38" spans="1:6" x14ac:dyDescent="0.25">
      <c r="A38" s="386" t="s">
        <v>82</v>
      </c>
      <c r="B38" s="387" t="s">
        <v>494</v>
      </c>
      <c r="C38" s="388"/>
      <c r="D38" s="388"/>
      <c r="E38" s="388"/>
      <c r="F38" s="390">
        <v>0</v>
      </c>
    </row>
    <row r="39" spans="1:6" x14ac:dyDescent="0.25">
      <c r="A39" s="386" t="s">
        <v>82</v>
      </c>
      <c r="B39" s="387" t="s">
        <v>595</v>
      </c>
      <c r="C39" s="390">
        <v>2.9999999999999997E-4</v>
      </c>
      <c r="D39" s="390">
        <v>1E-4</v>
      </c>
      <c r="E39" s="390">
        <v>5.0000000000000001E-4</v>
      </c>
      <c r="F39" s="390">
        <v>0</v>
      </c>
    </row>
    <row r="40" spans="1:6" x14ac:dyDescent="0.25">
      <c r="A40" s="386" t="s">
        <v>82</v>
      </c>
      <c r="B40" s="387" t="s">
        <v>596</v>
      </c>
      <c r="C40" s="390">
        <v>1E-4</v>
      </c>
      <c r="D40" s="388"/>
      <c r="E40" s="388"/>
      <c r="F40" s="390">
        <v>1.3599999999999999E-2</v>
      </c>
    </row>
    <row r="41" spans="1:6" x14ac:dyDescent="0.25">
      <c r="A41" s="386" t="s">
        <v>82</v>
      </c>
      <c r="B41" s="387" t="s">
        <v>597</v>
      </c>
      <c r="C41" s="388"/>
      <c r="D41" s="390">
        <v>6.9999999999999999E-4</v>
      </c>
      <c r="E41" s="388"/>
      <c r="F41" s="390">
        <v>2.9999999999999997E-4</v>
      </c>
    </row>
    <row r="42" spans="1:6" x14ac:dyDescent="0.25">
      <c r="A42" s="386" t="s">
        <v>84</v>
      </c>
      <c r="B42" s="394" t="s">
        <v>606</v>
      </c>
      <c r="C42" s="395"/>
      <c r="D42" s="395"/>
      <c r="E42" s="395"/>
      <c r="F42" s="396">
        <v>0</v>
      </c>
    </row>
    <row r="43" spans="1:6" x14ac:dyDescent="0.25">
      <c r="A43" s="386" t="s">
        <v>84</v>
      </c>
      <c r="B43" s="394" t="s">
        <v>609</v>
      </c>
      <c r="C43" s="396">
        <v>7.77</v>
      </c>
      <c r="D43" s="396">
        <v>2.72</v>
      </c>
      <c r="E43" s="396">
        <v>0.25</v>
      </c>
      <c r="F43" s="396">
        <v>0.06</v>
      </c>
    </row>
    <row r="44" spans="1:6" x14ac:dyDescent="0.25">
      <c r="A44" s="386" t="s">
        <v>84</v>
      </c>
      <c r="B44" s="394" t="s">
        <v>612</v>
      </c>
      <c r="C44" s="396">
        <v>0.4</v>
      </c>
      <c r="D44" s="396">
        <v>0.1</v>
      </c>
      <c r="E44" s="396">
        <v>1.3</v>
      </c>
      <c r="F44" s="396">
        <v>0</v>
      </c>
    </row>
    <row r="45" spans="1:6" x14ac:dyDescent="0.25">
      <c r="A45" s="386" t="s">
        <v>84</v>
      </c>
      <c r="B45" s="394" t="s">
        <v>616</v>
      </c>
      <c r="C45" s="396">
        <v>1.32</v>
      </c>
      <c r="D45" s="396">
        <v>1.06</v>
      </c>
      <c r="E45" s="396">
        <v>5.13</v>
      </c>
      <c r="F45" s="396">
        <v>0</v>
      </c>
    </row>
    <row r="46" spans="1:6" ht="24" x14ac:dyDescent="0.25">
      <c r="A46" s="386" t="s">
        <v>84</v>
      </c>
      <c r="B46" s="394" t="s">
        <v>619</v>
      </c>
      <c r="C46" s="396">
        <v>0.06</v>
      </c>
      <c r="D46" s="396">
        <v>0.41</v>
      </c>
      <c r="E46" s="396">
        <v>1.3</v>
      </c>
      <c r="F46" s="396">
        <v>0</v>
      </c>
    </row>
    <row r="47" spans="1:6" ht="24" x14ac:dyDescent="0.25">
      <c r="A47" s="386" t="s">
        <v>84</v>
      </c>
      <c r="B47" s="394" t="s">
        <v>526</v>
      </c>
      <c r="C47" s="395"/>
      <c r="D47" s="395"/>
      <c r="E47" s="395"/>
      <c r="F47" s="396">
        <v>0</v>
      </c>
    </row>
    <row r="48" spans="1:6" x14ac:dyDescent="0.25">
      <c r="A48" s="387" t="s">
        <v>85</v>
      </c>
      <c r="B48" s="387" t="s">
        <v>90</v>
      </c>
      <c r="C48" s="390">
        <v>3.2707000000000002</v>
      </c>
      <c r="D48" s="390">
        <v>1.2072000000000001</v>
      </c>
      <c r="E48" s="390">
        <v>2.012</v>
      </c>
      <c r="F48" s="390">
        <v>7.51E-2</v>
      </c>
    </row>
    <row r="49" spans="1:6" x14ac:dyDescent="0.25">
      <c r="A49" s="387" t="s">
        <v>85</v>
      </c>
      <c r="B49" s="387" t="s">
        <v>527</v>
      </c>
      <c r="C49" s="390">
        <v>0.17050000000000001</v>
      </c>
      <c r="D49" s="390">
        <v>0.11799999999999999</v>
      </c>
      <c r="E49" s="390">
        <v>0.15179999999999999</v>
      </c>
      <c r="F49" s="390">
        <v>6.7910000000000002E-3</v>
      </c>
    </row>
    <row r="50" spans="1:6" x14ac:dyDescent="0.25">
      <c r="A50" s="387" t="s">
        <v>85</v>
      </c>
      <c r="B50" s="387" t="s">
        <v>98</v>
      </c>
      <c r="C50" s="388"/>
      <c r="D50" s="388"/>
      <c r="E50" s="388"/>
      <c r="F50" s="390">
        <v>0</v>
      </c>
    </row>
    <row r="51" spans="1:6" x14ac:dyDescent="0.25">
      <c r="A51" s="387" t="s">
        <v>85</v>
      </c>
      <c r="B51" s="387" t="s">
        <v>623</v>
      </c>
      <c r="C51" s="390">
        <v>0.19139999999999999</v>
      </c>
      <c r="D51" s="390">
        <v>0.12189999999999999</v>
      </c>
      <c r="E51" s="388"/>
      <c r="F51" s="390">
        <v>5.4000000000000003E-3</v>
      </c>
    </row>
    <row r="52" spans="1:6" ht="24" x14ac:dyDescent="0.25">
      <c r="A52" s="387" t="s">
        <v>85</v>
      </c>
      <c r="B52" s="387" t="s">
        <v>528</v>
      </c>
      <c r="C52" s="388"/>
      <c r="D52" s="388"/>
      <c r="E52" s="388"/>
      <c r="F52" s="390">
        <v>0</v>
      </c>
    </row>
    <row r="53" spans="1:6" x14ac:dyDescent="0.25">
      <c r="A53" s="387" t="s">
        <v>85</v>
      </c>
      <c r="B53" s="387" t="s">
        <v>639</v>
      </c>
      <c r="C53" s="390">
        <v>4.0000000000000002E-4</v>
      </c>
      <c r="D53" s="390">
        <v>1.2999999999999999E-3</v>
      </c>
      <c r="E53" s="390">
        <v>4.1000000000000003E-3</v>
      </c>
      <c r="F53" s="390">
        <v>0</v>
      </c>
    </row>
    <row r="55" spans="1:6" ht="15.75" thickBot="1" x14ac:dyDescent="0.3">
      <c r="B55" s="79" t="s">
        <v>114</v>
      </c>
      <c r="C55" s="397">
        <v>2670.0309304800012</v>
      </c>
      <c r="D55" s="397">
        <v>1749.2279308699999</v>
      </c>
      <c r="E55" s="397">
        <v>8276.1076365599984</v>
      </c>
      <c r="F55" s="397">
        <v>1428.8081456799996</v>
      </c>
    </row>
    <row r="56" spans="1:6" ht="15.75" thickTop="1" x14ac:dyDescent="0.25"/>
    <row r="59" spans="1:6" x14ac:dyDescent="0.25">
      <c r="B59" s="26" t="s">
        <v>644</v>
      </c>
    </row>
    <row r="60" spans="1:6" x14ac:dyDescent="0.25">
      <c r="B60" s="37" t="s">
        <v>1093</v>
      </c>
    </row>
  </sheetData>
  <autoFilter ref="A3:F20">
    <sortState ref="A5:G94">
      <sortCondition ref="A4:A94"/>
    </sortState>
  </autoFilter>
  <mergeCells count="2">
    <mergeCell ref="A1:F1"/>
    <mergeCell ref="A2:F2"/>
  </mergeCells>
  <pageMargins left="0.7" right="0.7" top="0.75" bottom="0.75" header="0.3" footer="0.3"/>
  <pageSetup orientation="landscape" r:id="rId1"/>
  <headerFooter>
    <oddHeader>&amp;CAging Outstanding Overpayments Identified during Payment Recapture Audits</oddHeader>
    <oddFooter>&amp;RAs of &amp;T &amp;D
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88"/>
  <sheetViews>
    <sheetView zoomScaleNormal="100" workbookViewId="0">
      <pane xSplit="2" ySplit="2" topLeftCell="C3" activePane="bottomRight" state="frozen"/>
      <selection activeCell="B23" sqref="B23"/>
      <selection pane="topRight" activeCell="B23" sqref="B23"/>
      <selection pane="bottomLeft" activeCell="B23" sqref="B23"/>
      <selection pane="bottomRight" sqref="A1:D1"/>
    </sheetView>
  </sheetViews>
  <sheetFormatPr defaultColWidth="9" defaultRowHeight="15" x14ac:dyDescent="0.25"/>
  <cols>
    <col min="1" max="1" width="9" style="25"/>
    <col min="2" max="2" width="57" style="25" customWidth="1"/>
    <col min="3" max="3" width="12" style="25" customWidth="1"/>
    <col min="4" max="4" width="10.85546875" style="25" customWidth="1"/>
    <col min="5" max="16384" width="9" style="25"/>
  </cols>
  <sheetData>
    <row r="1" spans="1:4" ht="15.75" x14ac:dyDescent="0.25">
      <c r="A1" s="525" t="s">
        <v>389</v>
      </c>
      <c r="B1" s="525"/>
      <c r="C1" s="526"/>
      <c r="D1" s="525"/>
    </row>
    <row r="2" spans="1:4" ht="42.75" x14ac:dyDescent="0.25">
      <c r="A2" s="126" t="s">
        <v>4</v>
      </c>
      <c r="B2" s="126" t="s">
        <v>289</v>
      </c>
      <c r="C2" s="126" t="s">
        <v>390</v>
      </c>
      <c r="D2" s="126" t="s">
        <v>391</v>
      </c>
    </row>
    <row r="3" spans="1:4" x14ac:dyDescent="0.25">
      <c r="A3" s="91" t="s">
        <v>17</v>
      </c>
      <c r="B3" s="398" t="s">
        <v>18</v>
      </c>
      <c r="C3" s="399">
        <v>0.9</v>
      </c>
      <c r="D3" s="400">
        <v>6.9900000000000004E-2</v>
      </c>
    </row>
    <row r="4" spans="1:4" x14ac:dyDescent="0.25">
      <c r="A4" s="91" t="s">
        <v>17</v>
      </c>
      <c r="B4" s="398" t="s">
        <v>298</v>
      </c>
      <c r="C4" s="399">
        <v>0.9</v>
      </c>
      <c r="D4" s="400">
        <v>6.0299999999999999E-2</v>
      </c>
    </row>
    <row r="5" spans="1:4" x14ac:dyDescent="0.25">
      <c r="A5" s="91" t="s">
        <v>17</v>
      </c>
      <c r="B5" s="398" t="s">
        <v>299</v>
      </c>
      <c r="C5" s="399">
        <v>0.9</v>
      </c>
      <c r="D5" s="400">
        <v>9.35E-2</v>
      </c>
    </row>
    <row r="6" spans="1:4" x14ac:dyDescent="0.25">
      <c r="A6" s="91" t="s">
        <v>17</v>
      </c>
      <c r="B6" s="398" t="s">
        <v>300</v>
      </c>
      <c r="C6" s="399">
        <v>0.9</v>
      </c>
      <c r="D6" s="400">
        <v>9.4600000000000004E-2</v>
      </c>
    </row>
    <row r="7" spans="1:4" x14ac:dyDescent="0.25">
      <c r="A7" s="91" t="s">
        <v>19</v>
      </c>
      <c r="B7" s="401" t="s">
        <v>421</v>
      </c>
      <c r="C7" s="399">
        <v>0.95</v>
      </c>
      <c r="D7" s="400">
        <v>1.8100000000000002E-2</v>
      </c>
    </row>
    <row r="8" spans="1:4" x14ac:dyDescent="0.25">
      <c r="A8" s="91" t="s">
        <v>19</v>
      </c>
      <c r="B8" s="401" t="s">
        <v>192</v>
      </c>
      <c r="C8" s="399">
        <v>0.95</v>
      </c>
      <c r="D8" s="400">
        <v>2.0799999999999999E-2</v>
      </c>
    </row>
    <row r="9" spans="1:4" x14ac:dyDescent="0.25">
      <c r="A9" s="91" t="s">
        <v>19</v>
      </c>
      <c r="B9" s="401" t="s">
        <v>645</v>
      </c>
      <c r="C9" s="399">
        <v>0.95</v>
      </c>
      <c r="D9" s="400">
        <v>1.2200000000000001E-2</v>
      </c>
    </row>
    <row r="10" spans="1:4" x14ac:dyDescent="0.25">
      <c r="A10" s="91" t="s">
        <v>19</v>
      </c>
      <c r="B10" s="401" t="s">
        <v>423</v>
      </c>
      <c r="C10" s="402" t="s">
        <v>636</v>
      </c>
      <c r="D10" s="403" t="s">
        <v>636</v>
      </c>
    </row>
    <row r="11" spans="1:4" x14ac:dyDescent="0.25">
      <c r="A11" s="91" t="s">
        <v>19</v>
      </c>
      <c r="B11" s="401" t="s">
        <v>422</v>
      </c>
      <c r="C11" s="399">
        <v>0.95</v>
      </c>
      <c r="D11" s="400">
        <v>2.1899999999999999E-2</v>
      </c>
    </row>
    <row r="12" spans="1:4" x14ac:dyDescent="0.25">
      <c r="A12" s="91" t="s">
        <v>19</v>
      </c>
      <c r="B12" s="401" t="s">
        <v>425</v>
      </c>
      <c r="C12" s="402" t="s">
        <v>636</v>
      </c>
      <c r="D12" s="403" t="s">
        <v>636</v>
      </c>
    </row>
    <row r="13" spans="1:4" x14ac:dyDescent="0.25">
      <c r="A13" s="91" t="s">
        <v>19</v>
      </c>
      <c r="B13" s="401" t="s">
        <v>646</v>
      </c>
      <c r="C13" s="399">
        <v>0.95</v>
      </c>
      <c r="D13" s="400">
        <v>1.12E-2</v>
      </c>
    </row>
    <row r="14" spans="1:4" x14ac:dyDescent="0.25">
      <c r="A14" s="91" t="s">
        <v>19</v>
      </c>
      <c r="B14" s="401" t="s">
        <v>427</v>
      </c>
      <c r="C14" s="399">
        <v>0.95</v>
      </c>
      <c r="D14" s="400">
        <v>0.02</v>
      </c>
    </row>
    <row r="15" spans="1:4" x14ac:dyDescent="0.25">
      <c r="A15" s="91" t="s">
        <v>312</v>
      </c>
      <c r="B15" s="404" t="s">
        <v>215</v>
      </c>
      <c r="C15" s="405">
        <v>0.9</v>
      </c>
      <c r="D15" s="406">
        <v>8.9999999999999998E-4</v>
      </c>
    </row>
    <row r="16" spans="1:4" x14ac:dyDescent="0.25">
      <c r="A16" s="91" t="s">
        <v>312</v>
      </c>
      <c r="B16" s="404" t="s">
        <v>23</v>
      </c>
      <c r="C16" s="405">
        <v>0.95</v>
      </c>
      <c r="D16" s="406">
        <v>2.0000000000000001E-4</v>
      </c>
    </row>
    <row r="17" spans="1:4" x14ac:dyDescent="0.25">
      <c r="A17" s="91" t="s">
        <v>312</v>
      </c>
      <c r="B17" s="404" t="s">
        <v>22</v>
      </c>
      <c r="C17" s="405">
        <v>0.95</v>
      </c>
      <c r="D17" s="406">
        <v>0</v>
      </c>
    </row>
    <row r="18" spans="1:4" x14ac:dyDescent="0.25">
      <c r="A18" s="91" t="s">
        <v>312</v>
      </c>
      <c r="B18" s="404" t="s">
        <v>216</v>
      </c>
      <c r="C18" s="405">
        <v>0.95</v>
      </c>
      <c r="D18" s="406">
        <v>1E-3</v>
      </c>
    </row>
    <row r="19" spans="1:4" x14ac:dyDescent="0.25">
      <c r="A19" s="91" t="s">
        <v>312</v>
      </c>
      <c r="B19" s="404" t="s">
        <v>214</v>
      </c>
      <c r="C19" s="405">
        <v>0.95</v>
      </c>
      <c r="D19" s="406">
        <v>4.3E-3</v>
      </c>
    </row>
    <row r="20" spans="1:4" x14ac:dyDescent="0.25">
      <c r="A20" s="91" t="s">
        <v>312</v>
      </c>
      <c r="B20" s="404" t="s">
        <v>213</v>
      </c>
      <c r="C20" s="405">
        <v>0.95</v>
      </c>
      <c r="D20" s="406">
        <v>1E-4</v>
      </c>
    </row>
    <row r="21" spans="1:4" x14ac:dyDescent="0.25">
      <c r="A21" s="91" t="s">
        <v>312</v>
      </c>
      <c r="B21" s="404" t="s">
        <v>219</v>
      </c>
      <c r="C21" s="405">
        <v>0.95</v>
      </c>
      <c r="D21" s="406">
        <v>2.2000000000000001E-3</v>
      </c>
    </row>
    <row r="22" spans="1:4" x14ac:dyDescent="0.25">
      <c r="A22" s="91" t="s">
        <v>312</v>
      </c>
      <c r="B22" s="404" t="s">
        <v>437</v>
      </c>
      <c r="C22" s="405">
        <v>0.95</v>
      </c>
      <c r="D22" s="407">
        <v>1.1999999999999999E-3</v>
      </c>
    </row>
    <row r="23" spans="1:4" x14ac:dyDescent="0.25">
      <c r="A23" s="91" t="s">
        <v>28</v>
      </c>
      <c r="B23" s="404" t="s">
        <v>29</v>
      </c>
      <c r="C23" s="408">
        <v>0.95</v>
      </c>
      <c r="D23" s="409">
        <v>6.4000000000000003E-3</v>
      </c>
    </row>
    <row r="24" spans="1:4" x14ac:dyDescent="0.25">
      <c r="A24" s="91" t="s">
        <v>28</v>
      </c>
      <c r="B24" s="404" t="s">
        <v>320</v>
      </c>
      <c r="C24" s="405">
        <v>0.9</v>
      </c>
      <c r="D24" s="407">
        <v>3.2989700000000001E-6</v>
      </c>
    </row>
    <row r="25" spans="1:4" ht="30" x14ac:dyDescent="0.25">
      <c r="A25" s="91" t="s">
        <v>30</v>
      </c>
      <c r="B25" s="410" t="s">
        <v>33</v>
      </c>
      <c r="C25" s="399">
        <v>0.95</v>
      </c>
      <c r="D25" s="400">
        <v>3.6400000000000002E-2</v>
      </c>
    </row>
    <row r="26" spans="1:4" ht="30" x14ac:dyDescent="0.25">
      <c r="A26" s="91" t="s">
        <v>30</v>
      </c>
      <c r="B26" s="410" t="s">
        <v>36</v>
      </c>
      <c r="C26" s="399">
        <v>0.95</v>
      </c>
      <c r="D26" s="400">
        <v>2.1999999999999999E-2</v>
      </c>
    </row>
    <row r="27" spans="1:4" x14ac:dyDescent="0.25">
      <c r="A27" s="91" t="s">
        <v>30</v>
      </c>
      <c r="B27" s="410" t="s">
        <v>275</v>
      </c>
      <c r="C27" s="399">
        <v>1</v>
      </c>
      <c r="D27" s="400">
        <v>0</v>
      </c>
    </row>
    <row r="28" spans="1:4" x14ac:dyDescent="0.25">
      <c r="A28" s="91" t="s">
        <v>39</v>
      </c>
      <c r="B28" s="404" t="s">
        <v>647</v>
      </c>
      <c r="C28" s="411">
        <v>0.95</v>
      </c>
      <c r="D28" s="412">
        <v>4.9799999999999997E-2</v>
      </c>
    </row>
    <row r="29" spans="1:4" x14ac:dyDescent="0.25">
      <c r="A29" s="91" t="s">
        <v>39</v>
      </c>
      <c r="B29" s="404" t="s">
        <v>40</v>
      </c>
      <c r="C29" s="411">
        <v>0.95</v>
      </c>
      <c r="D29" s="412">
        <v>7.5600000000000001E-2</v>
      </c>
    </row>
    <row r="30" spans="1:4" x14ac:dyDescent="0.25">
      <c r="A30" s="91" t="s">
        <v>42</v>
      </c>
      <c r="B30" s="404" t="s">
        <v>130</v>
      </c>
      <c r="C30" s="405">
        <v>0.95</v>
      </c>
      <c r="D30" s="407">
        <v>4.0000000000000003E-5</v>
      </c>
    </row>
    <row r="31" spans="1:4" x14ac:dyDescent="0.25">
      <c r="A31" s="91" t="s">
        <v>42</v>
      </c>
      <c r="B31" s="404" t="s">
        <v>45</v>
      </c>
      <c r="C31" s="405">
        <v>1</v>
      </c>
      <c r="D31" s="407">
        <v>0</v>
      </c>
    </row>
    <row r="32" spans="1:4" x14ac:dyDescent="0.25">
      <c r="A32" s="91" t="s">
        <v>46</v>
      </c>
      <c r="B32" s="404" t="s">
        <v>430</v>
      </c>
      <c r="C32" s="405">
        <v>9.4999999999999998E-3</v>
      </c>
      <c r="D32" s="407">
        <v>4.0000000000000002E-4</v>
      </c>
    </row>
    <row r="33" spans="1:4" x14ac:dyDescent="0.25">
      <c r="A33" s="91" t="s">
        <v>46</v>
      </c>
      <c r="B33" s="404" t="s">
        <v>432</v>
      </c>
      <c r="C33" s="405">
        <v>9.4999999999999998E-3</v>
      </c>
      <c r="D33" s="407">
        <v>1.55E-2</v>
      </c>
    </row>
    <row r="34" spans="1:4" x14ac:dyDescent="0.25">
      <c r="A34" s="91" t="s">
        <v>46</v>
      </c>
      <c r="B34" s="404" t="s">
        <v>431</v>
      </c>
      <c r="C34" s="405">
        <v>9.4999999999999998E-3</v>
      </c>
      <c r="D34" s="407">
        <v>1.2500000000000001E-2</v>
      </c>
    </row>
    <row r="35" spans="1:4" x14ac:dyDescent="0.25">
      <c r="A35" s="91" t="s">
        <v>46</v>
      </c>
      <c r="B35" s="404" t="s">
        <v>438</v>
      </c>
      <c r="C35" s="405">
        <v>0.9</v>
      </c>
      <c r="D35" s="407">
        <v>2.5000000000000001E-2</v>
      </c>
    </row>
    <row r="36" spans="1:4" x14ac:dyDescent="0.25">
      <c r="A36" s="91" t="s">
        <v>51</v>
      </c>
      <c r="B36" s="404" t="s">
        <v>52</v>
      </c>
      <c r="C36" s="405">
        <v>0.95</v>
      </c>
      <c r="D36" s="407">
        <v>1.1999999999999999E-3</v>
      </c>
    </row>
    <row r="37" spans="1:4" x14ac:dyDescent="0.25">
      <c r="A37" s="413" t="s">
        <v>54</v>
      </c>
      <c r="B37" s="413" t="s">
        <v>60</v>
      </c>
      <c r="C37" s="414">
        <v>0.9</v>
      </c>
      <c r="D37" s="415">
        <v>0.05</v>
      </c>
    </row>
    <row r="38" spans="1:4" x14ac:dyDescent="0.25">
      <c r="A38" s="413" t="s">
        <v>54</v>
      </c>
      <c r="B38" s="413" t="s">
        <v>59</v>
      </c>
      <c r="C38" s="414">
        <v>0.95</v>
      </c>
      <c r="D38" s="415">
        <v>5.7999999999999996E-3</v>
      </c>
    </row>
    <row r="39" spans="1:4" x14ac:dyDescent="0.25">
      <c r="A39" s="413" t="s">
        <v>54</v>
      </c>
      <c r="B39" s="413" t="s">
        <v>61</v>
      </c>
      <c r="C39" s="414">
        <v>0.95</v>
      </c>
      <c r="D39" s="415">
        <v>1.6799999999999999E-2</v>
      </c>
    </row>
    <row r="40" spans="1:4" x14ac:dyDescent="0.25">
      <c r="A40" s="398" t="s">
        <v>54</v>
      </c>
      <c r="B40" s="398" t="s">
        <v>56</v>
      </c>
      <c r="C40" s="414">
        <v>0.95</v>
      </c>
      <c r="D40" s="415">
        <v>9.2999999999999992E-3</v>
      </c>
    </row>
    <row r="41" spans="1:4" x14ac:dyDescent="0.25">
      <c r="A41" s="398" t="s">
        <v>54</v>
      </c>
      <c r="B41" s="398" t="s">
        <v>55</v>
      </c>
      <c r="C41" s="414">
        <v>0.95</v>
      </c>
      <c r="D41" s="415">
        <v>4.7000000000000002E-3</v>
      </c>
    </row>
    <row r="42" spans="1:4" x14ac:dyDescent="0.25">
      <c r="A42" s="398" t="s">
        <v>54</v>
      </c>
      <c r="B42" s="398" t="s">
        <v>57</v>
      </c>
      <c r="C42" s="414">
        <v>0.95</v>
      </c>
      <c r="D42" s="415">
        <v>9.1000000000000004E-3</v>
      </c>
    </row>
    <row r="43" spans="1:4" x14ac:dyDescent="0.25">
      <c r="A43" s="398" t="s">
        <v>54</v>
      </c>
      <c r="B43" s="398" t="s">
        <v>58</v>
      </c>
      <c r="C43" s="414">
        <v>0.95</v>
      </c>
      <c r="D43" s="415">
        <v>6.1000000000000004E-3</v>
      </c>
    </row>
    <row r="44" spans="1:4" x14ac:dyDescent="0.25">
      <c r="A44" s="91" t="s">
        <v>65</v>
      </c>
      <c r="B44" s="413" t="s">
        <v>236</v>
      </c>
      <c r="C44" s="399" t="s">
        <v>636</v>
      </c>
      <c r="D44" s="400" t="s">
        <v>636</v>
      </c>
    </row>
    <row r="45" spans="1:4" x14ac:dyDescent="0.25">
      <c r="A45" s="91" t="s">
        <v>65</v>
      </c>
      <c r="B45" s="410" t="s">
        <v>395</v>
      </c>
      <c r="C45" s="399" t="s">
        <v>636</v>
      </c>
      <c r="D45" s="400" t="s">
        <v>636</v>
      </c>
    </row>
    <row r="46" spans="1:4" x14ac:dyDescent="0.25">
      <c r="A46" s="91" t="s">
        <v>65</v>
      </c>
      <c r="B46" s="410" t="s">
        <v>356</v>
      </c>
      <c r="C46" s="399">
        <v>0.95</v>
      </c>
      <c r="D46" s="400">
        <v>3.0099999999999998E-2</v>
      </c>
    </row>
    <row r="47" spans="1:4" ht="30" x14ac:dyDescent="0.25">
      <c r="A47" s="91" t="s">
        <v>65</v>
      </c>
      <c r="B47" s="413" t="s">
        <v>314</v>
      </c>
      <c r="C47" s="399" t="s">
        <v>636</v>
      </c>
      <c r="D47" s="400" t="s">
        <v>636</v>
      </c>
    </row>
    <row r="48" spans="1:4" x14ac:dyDescent="0.25">
      <c r="A48" s="91" t="s">
        <v>69</v>
      </c>
      <c r="B48" s="416" t="s">
        <v>648</v>
      </c>
      <c r="C48" s="405">
        <v>0.95</v>
      </c>
      <c r="D48" s="407">
        <v>1.3299999999999999E-2</v>
      </c>
    </row>
    <row r="49" spans="1:4" x14ac:dyDescent="0.25">
      <c r="A49" s="91" t="s">
        <v>69</v>
      </c>
      <c r="B49" s="345" t="s">
        <v>240</v>
      </c>
      <c r="C49" s="399" t="s">
        <v>636</v>
      </c>
      <c r="D49" s="400" t="s">
        <v>636</v>
      </c>
    </row>
    <row r="50" spans="1:4" x14ac:dyDescent="0.25">
      <c r="A50" s="91" t="s">
        <v>70</v>
      </c>
      <c r="B50" s="410" t="s">
        <v>350</v>
      </c>
      <c r="C50" s="399">
        <v>0.95</v>
      </c>
      <c r="D50" s="417">
        <v>0.05</v>
      </c>
    </row>
    <row r="51" spans="1:4" x14ac:dyDescent="0.25">
      <c r="A51" s="91" t="s">
        <v>73</v>
      </c>
      <c r="B51" s="404" t="s">
        <v>78</v>
      </c>
      <c r="C51" s="405">
        <v>0.9</v>
      </c>
      <c r="D51" s="407">
        <v>2.5000000000000001E-2</v>
      </c>
    </row>
    <row r="52" spans="1:4" x14ac:dyDescent="0.25">
      <c r="A52" s="91" t="s">
        <v>73</v>
      </c>
      <c r="B52" s="404" t="s">
        <v>74</v>
      </c>
      <c r="C52" s="405">
        <v>0.9</v>
      </c>
      <c r="D52" s="407">
        <v>2.5000000000000001E-2</v>
      </c>
    </row>
    <row r="53" spans="1:4" x14ac:dyDescent="0.25">
      <c r="A53" s="91" t="s">
        <v>73</v>
      </c>
      <c r="B53" s="404" t="s">
        <v>75</v>
      </c>
      <c r="C53" s="405">
        <v>0.9</v>
      </c>
      <c r="D53" s="407">
        <v>2.5000000000000001E-2</v>
      </c>
    </row>
    <row r="54" spans="1:4" x14ac:dyDescent="0.25">
      <c r="A54" s="91" t="s">
        <v>73</v>
      </c>
      <c r="B54" s="404" t="s">
        <v>76</v>
      </c>
      <c r="C54" s="405">
        <v>0.9</v>
      </c>
      <c r="D54" s="407">
        <v>1.1900000000000001E-2</v>
      </c>
    </row>
    <row r="55" spans="1:4" x14ac:dyDescent="0.25">
      <c r="A55" s="91" t="s">
        <v>73</v>
      </c>
      <c r="B55" s="404" t="s">
        <v>649</v>
      </c>
      <c r="C55" s="405">
        <v>0.95</v>
      </c>
      <c r="D55" s="407">
        <v>1.6899999999999998E-2</v>
      </c>
    </row>
    <row r="56" spans="1:4" x14ac:dyDescent="0.25">
      <c r="A56" s="91" t="s">
        <v>79</v>
      </c>
      <c r="B56" s="404" t="s">
        <v>80</v>
      </c>
      <c r="C56" s="418">
        <v>0.95</v>
      </c>
      <c r="D56" s="417">
        <v>3.7000000000000002E-3</v>
      </c>
    </row>
    <row r="57" spans="1:4" x14ac:dyDescent="0.25">
      <c r="A57" s="91" t="s">
        <v>79</v>
      </c>
      <c r="B57" s="404" t="s">
        <v>81</v>
      </c>
      <c r="C57" s="418">
        <v>0.95</v>
      </c>
      <c r="D57" s="417">
        <v>1.0800000000000001E-2</v>
      </c>
    </row>
    <row r="58" spans="1:4" x14ac:dyDescent="0.25">
      <c r="A58" s="91" t="s">
        <v>82</v>
      </c>
      <c r="B58" s="404" t="s">
        <v>175</v>
      </c>
      <c r="C58" s="405">
        <v>0.95</v>
      </c>
      <c r="D58" s="407">
        <v>2.1299999999999999E-2</v>
      </c>
    </row>
    <row r="59" spans="1:4" x14ac:dyDescent="0.25">
      <c r="A59" s="91" t="s">
        <v>84</v>
      </c>
      <c r="B59" s="398" t="s">
        <v>254</v>
      </c>
      <c r="C59" s="402" t="s">
        <v>636</v>
      </c>
      <c r="D59" s="403" t="s">
        <v>636</v>
      </c>
    </row>
    <row r="60" spans="1:4" ht="30" x14ac:dyDescent="0.25">
      <c r="A60" s="91" t="s">
        <v>84</v>
      </c>
      <c r="B60" s="398" t="s">
        <v>249</v>
      </c>
      <c r="C60" s="405">
        <v>0.95</v>
      </c>
      <c r="D60" s="403">
        <v>2.18E-2</v>
      </c>
    </row>
    <row r="61" spans="1:4" ht="30" x14ac:dyDescent="0.25">
      <c r="A61" s="91" t="s">
        <v>84</v>
      </c>
      <c r="B61" s="398" t="s">
        <v>179</v>
      </c>
      <c r="C61" s="405">
        <v>0.95</v>
      </c>
      <c r="D61" s="403">
        <v>2.5000000000000001E-2</v>
      </c>
    </row>
    <row r="62" spans="1:4" x14ac:dyDescent="0.25">
      <c r="A62" s="91" t="s">
        <v>84</v>
      </c>
      <c r="B62" s="398" t="s">
        <v>251</v>
      </c>
      <c r="C62" s="405">
        <v>0.95</v>
      </c>
      <c r="D62" s="403">
        <v>0.03</v>
      </c>
    </row>
    <row r="63" spans="1:4" x14ac:dyDescent="0.25">
      <c r="A63" s="91" t="s">
        <v>84</v>
      </c>
      <c r="B63" s="398" t="s">
        <v>177</v>
      </c>
      <c r="C63" s="402" t="s">
        <v>636</v>
      </c>
      <c r="D63" s="403" t="s">
        <v>636</v>
      </c>
    </row>
    <row r="64" spans="1:4" x14ac:dyDescent="0.25">
      <c r="A64" s="91" t="s">
        <v>84</v>
      </c>
      <c r="B64" s="398" t="s">
        <v>253</v>
      </c>
      <c r="C64" s="405">
        <v>0.95</v>
      </c>
      <c r="D64" s="403">
        <v>0.03</v>
      </c>
    </row>
    <row r="65" spans="1:4" x14ac:dyDescent="0.25">
      <c r="A65" s="91" t="s">
        <v>84</v>
      </c>
      <c r="B65" s="398" t="s">
        <v>178</v>
      </c>
      <c r="C65" s="402" t="s">
        <v>636</v>
      </c>
      <c r="D65" s="403" t="s">
        <v>636</v>
      </c>
    </row>
    <row r="66" spans="1:4" ht="30" x14ac:dyDescent="0.25">
      <c r="A66" s="91" t="s">
        <v>84</v>
      </c>
      <c r="B66" s="398" t="s">
        <v>250</v>
      </c>
      <c r="C66" s="402" t="s">
        <v>636</v>
      </c>
      <c r="D66" s="403" t="s">
        <v>636</v>
      </c>
    </row>
    <row r="67" spans="1:4" x14ac:dyDescent="0.25">
      <c r="A67" s="91" t="s">
        <v>84</v>
      </c>
      <c r="B67" s="398" t="s">
        <v>176</v>
      </c>
      <c r="C67" s="405">
        <v>0.95</v>
      </c>
      <c r="D67" s="419">
        <v>2.9610000000000001E-3</v>
      </c>
    </row>
    <row r="68" spans="1:4" x14ac:dyDescent="0.25">
      <c r="A68" s="404" t="s">
        <v>85</v>
      </c>
      <c r="B68" s="398" t="s">
        <v>278</v>
      </c>
      <c r="C68" s="405">
        <v>0.95</v>
      </c>
      <c r="D68" s="407">
        <v>3.7999999999999999E-2</v>
      </c>
    </row>
    <row r="69" spans="1:4" x14ac:dyDescent="0.25">
      <c r="A69" s="404" t="s">
        <v>85</v>
      </c>
      <c r="B69" s="398" t="s">
        <v>90</v>
      </c>
      <c r="C69" s="405">
        <v>0.95</v>
      </c>
      <c r="D69" s="407">
        <v>2.1100000000000001E-2</v>
      </c>
    </row>
    <row r="70" spans="1:4" x14ac:dyDescent="0.25">
      <c r="A70" s="404" t="s">
        <v>85</v>
      </c>
      <c r="B70" s="398" t="s">
        <v>87</v>
      </c>
      <c r="C70" s="405">
        <v>0.95</v>
      </c>
      <c r="D70" s="407">
        <v>1.0800000000000001E-2</v>
      </c>
    </row>
    <row r="71" spans="1:4" x14ac:dyDescent="0.25">
      <c r="A71" s="404" t="s">
        <v>85</v>
      </c>
      <c r="B71" s="398" t="s">
        <v>315</v>
      </c>
      <c r="C71" s="405">
        <v>0.95</v>
      </c>
      <c r="D71" s="407">
        <v>4.2999999999999997E-2</v>
      </c>
    </row>
    <row r="72" spans="1:4" x14ac:dyDescent="0.25">
      <c r="A72" s="404" t="s">
        <v>85</v>
      </c>
      <c r="B72" s="398" t="s">
        <v>269</v>
      </c>
      <c r="C72" s="405">
        <v>0.95</v>
      </c>
      <c r="D72" s="407">
        <v>9.1000000000000004E-3</v>
      </c>
    </row>
    <row r="73" spans="1:4" x14ac:dyDescent="0.25">
      <c r="A73" s="404" t="s">
        <v>85</v>
      </c>
      <c r="B73" s="398" t="s">
        <v>316</v>
      </c>
      <c r="C73" s="405">
        <v>0.95</v>
      </c>
      <c r="D73" s="407">
        <v>3.6200000000000003E-2</v>
      </c>
    </row>
    <row r="74" spans="1:4" x14ac:dyDescent="0.25">
      <c r="A74" s="404" t="s">
        <v>85</v>
      </c>
      <c r="B74" s="398" t="s">
        <v>89</v>
      </c>
      <c r="C74" s="399">
        <v>0.95</v>
      </c>
      <c r="D74" s="400">
        <v>2.0199999999999999E-2</v>
      </c>
    </row>
    <row r="75" spans="1:4" x14ac:dyDescent="0.25">
      <c r="A75" s="404" t="s">
        <v>85</v>
      </c>
      <c r="B75" s="398" t="s">
        <v>88</v>
      </c>
      <c r="C75" s="405">
        <v>0.95</v>
      </c>
      <c r="D75" s="407">
        <v>0</v>
      </c>
    </row>
    <row r="76" spans="1:4" x14ac:dyDescent="0.25">
      <c r="A76" s="404" t="s">
        <v>85</v>
      </c>
      <c r="B76" s="398" t="s">
        <v>317</v>
      </c>
      <c r="C76" s="405">
        <v>0.95</v>
      </c>
      <c r="D76" s="407">
        <v>2.8199999999999999E-2</v>
      </c>
    </row>
    <row r="77" spans="1:4" x14ac:dyDescent="0.25">
      <c r="A77" s="404" t="s">
        <v>85</v>
      </c>
      <c r="B77" s="398" t="s">
        <v>93</v>
      </c>
      <c r="C77" s="405">
        <v>0.95</v>
      </c>
      <c r="D77" s="407">
        <v>2.0899999999999998E-2</v>
      </c>
    </row>
    <row r="78" spans="1:4" x14ac:dyDescent="0.25">
      <c r="A78" s="404" t="s">
        <v>85</v>
      </c>
      <c r="B78" s="398" t="s">
        <v>92</v>
      </c>
      <c r="C78" s="405">
        <v>0.95</v>
      </c>
      <c r="D78" s="407">
        <v>3.8699999999999998E-2</v>
      </c>
    </row>
    <row r="79" spans="1:4" x14ac:dyDescent="0.25">
      <c r="A79" s="404" t="s">
        <v>85</v>
      </c>
      <c r="B79" s="401" t="s">
        <v>86</v>
      </c>
      <c r="C79" s="405">
        <v>0.95</v>
      </c>
      <c r="D79" s="407">
        <v>7.9799999999999996E-2</v>
      </c>
    </row>
    <row r="81" spans="2:2" ht="15.75" x14ac:dyDescent="0.25">
      <c r="B81" s="420" t="s">
        <v>439</v>
      </c>
    </row>
    <row r="82" spans="2:2" x14ac:dyDescent="0.25">
      <c r="B82" s="120" t="s">
        <v>655</v>
      </c>
    </row>
    <row r="83" spans="2:2" x14ac:dyDescent="0.25">
      <c r="B83" s="120" t="s">
        <v>650</v>
      </c>
    </row>
    <row r="84" spans="2:2" x14ac:dyDescent="0.25">
      <c r="B84" s="25" t="s">
        <v>651</v>
      </c>
    </row>
    <row r="85" spans="2:2" x14ac:dyDescent="0.25">
      <c r="B85" s="25" t="s">
        <v>652</v>
      </c>
    </row>
    <row r="86" spans="2:2" x14ac:dyDescent="0.25">
      <c r="B86" s="25" t="s">
        <v>653</v>
      </c>
    </row>
    <row r="87" spans="2:2" x14ac:dyDescent="0.25">
      <c r="B87" s="25" t="s">
        <v>654</v>
      </c>
    </row>
    <row r="88" spans="2:2" x14ac:dyDescent="0.25">
      <c r="B88" s="25" t="s">
        <v>445</v>
      </c>
    </row>
  </sheetData>
  <autoFilter ref="A2:D79"/>
  <mergeCells count="1">
    <mergeCell ref="A1:D1"/>
  </mergeCells>
  <pageMargins left="0.25" right="0.25" top="0.75" bottom="0.75" header="0.3" footer="0.3"/>
  <pageSetup scale="85" orientation="portrait" horizontalDpi="1200" verticalDpi="1200" r:id="rId1"/>
  <headerFooter>
    <oddHeader>&amp;CCurrent Year Estimate Statistical Information</oddHeader>
    <oddFooter>&amp;RAs of &amp;T &amp;D
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57"/>
  <sheetViews>
    <sheetView zoomScaleNormal="100" workbookViewId="0">
      <pane xSplit="1" ySplit="3" topLeftCell="B4" activePane="bottomRight" state="frozen"/>
      <selection activeCell="B23" sqref="B23"/>
      <selection pane="topRight" activeCell="B23" sqref="B23"/>
      <selection pane="bottomLeft" activeCell="B23" sqref="B23"/>
      <selection pane="bottomRight" sqref="A1:J1"/>
    </sheetView>
  </sheetViews>
  <sheetFormatPr defaultColWidth="17.5703125" defaultRowHeight="15" x14ac:dyDescent="0.25"/>
  <cols>
    <col min="1" max="1" width="15" style="25" customWidth="1"/>
    <col min="2" max="2" width="17.5703125" style="25"/>
    <col min="3" max="3" width="16.42578125" style="25" bestFit="1" customWidth="1"/>
    <col min="4" max="4" width="17.140625" style="25" bestFit="1" customWidth="1"/>
    <col min="5" max="5" width="12.42578125" style="25" bestFit="1" customWidth="1"/>
    <col min="6" max="6" width="15.5703125" style="25" bestFit="1" customWidth="1"/>
    <col min="7" max="7" width="17.5703125" style="25"/>
    <col min="8" max="8" width="11.140625" style="25" bestFit="1" customWidth="1"/>
    <col min="9" max="9" width="16.140625" style="25" bestFit="1" customWidth="1"/>
    <col min="10" max="16384" width="17.5703125" style="25"/>
  </cols>
  <sheetData>
    <row r="1" spans="1:10" ht="15.75" x14ac:dyDescent="0.25">
      <c r="A1" s="528" t="s">
        <v>296</v>
      </c>
      <c r="B1" s="528"/>
      <c r="C1" s="526"/>
      <c r="D1" s="528"/>
      <c r="E1" s="528"/>
      <c r="F1" s="528"/>
      <c r="G1" s="528"/>
      <c r="H1" s="528"/>
      <c r="I1" s="528"/>
      <c r="J1" s="528"/>
    </row>
    <row r="2" spans="1:10" ht="15.75" x14ac:dyDescent="0.25">
      <c r="A2" s="529" t="s">
        <v>113</v>
      </c>
      <c r="B2" s="529"/>
      <c r="C2" s="529"/>
      <c r="D2" s="529"/>
      <c r="E2" s="529"/>
      <c r="F2" s="529"/>
      <c r="G2" s="529"/>
      <c r="H2" s="529"/>
      <c r="I2" s="529"/>
      <c r="J2" s="529"/>
    </row>
    <row r="3" spans="1:10" ht="57" x14ac:dyDescent="0.25">
      <c r="A3" s="126" t="s">
        <v>4</v>
      </c>
      <c r="B3" s="126" t="s">
        <v>289</v>
      </c>
      <c r="C3" s="126" t="s">
        <v>343</v>
      </c>
      <c r="D3" s="126" t="s">
        <v>295</v>
      </c>
      <c r="E3" s="126" t="s">
        <v>294</v>
      </c>
      <c r="F3" s="126" t="s">
        <v>293</v>
      </c>
      <c r="G3" s="126" t="s">
        <v>292</v>
      </c>
      <c r="H3" s="126" t="s">
        <v>291</v>
      </c>
      <c r="I3" s="126" t="s">
        <v>290</v>
      </c>
      <c r="J3" s="126" t="s">
        <v>342</v>
      </c>
    </row>
    <row r="4" spans="1:10" x14ac:dyDescent="0.25">
      <c r="A4" s="125" t="s">
        <v>312</v>
      </c>
      <c r="B4" s="264" t="s">
        <v>214</v>
      </c>
      <c r="C4" s="308">
        <v>11.65</v>
      </c>
      <c r="D4" s="378"/>
      <c r="E4" s="378"/>
      <c r="F4" s="378"/>
      <c r="G4" s="378"/>
      <c r="H4" s="378"/>
      <c r="I4" s="378"/>
      <c r="J4" s="308">
        <v>11.65</v>
      </c>
    </row>
    <row r="5" spans="1:10" ht="38.25" x14ac:dyDescent="0.25">
      <c r="A5" s="302" t="s">
        <v>26</v>
      </c>
      <c r="B5" s="302" t="s">
        <v>459</v>
      </c>
      <c r="C5" s="324">
        <v>0.43032536999999998</v>
      </c>
      <c r="D5" s="379"/>
      <c r="E5" s="379"/>
      <c r="F5" s="379"/>
      <c r="G5" s="380">
        <v>0.43032536999999998</v>
      </c>
      <c r="H5" s="379"/>
      <c r="I5" s="379"/>
      <c r="J5" s="381"/>
    </row>
    <row r="6" spans="1:10" x14ac:dyDescent="0.25">
      <c r="A6" s="302" t="s">
        <v>26</v>
      </c>
      <c r="B6" s="302" t="s">
        <v>27</v>
      </c>
      <c r="C6" s="324">
        <v>1.74932792</v>
      </c>
      <c r="D6" s="380">
        <v>0.20381178</v>
      </c>
      <c r="E6" s="379"/>
      <c r="F6" s="379"/>
      <c r="G6" s="380">
        <v>1.5455161399999999</v>
      </c>
      <c r="H6" s="379"/>
      <c r="I6" s="379"/>
      <c r="J6" s="381"/>
    </row>
    <row r="7" spans="1:10" x14ac:dyDescent="0.25">
      <c r="A7" s="302" t="s">
        <v>26</v>
      </c>
      <c r="B7" s="302" t="s">
        <v>460</v>
      </c>
      <c r="C7" s="324">
        <v>3.4879510000000002E-2</v>
      </c>
      <c r="D7" s="379"/>
      <c r="E7" s="379"/>
      <c r="F7" s="379"/>
      <c r="G7" s="380">
        <v>3.4879510000000002E-2</v>
      </c>
      <c r="H7" s="379"/>
      <c r="I7" s="379"/>
      <c r="J7" s="381"/>
    </row>
    <row r="8" spans="1:10" ht="25.5" x14ac:dyDescent="0.25">
      <c r="A8" s="302" t="s">
        <v>26</v>
      </c>
      <c r="B8" s="302" t="s">
        <v>220</v>
      </c>
      <c r="C8" s="324">
        <v>3.63909371</v>
      </c>
      <c r="D8" s="379"/>
      <c r="E8" s="379"/>
      <c r="F8" s="379"/>
      <c r="G8" s="380">
        <v>3.63909371</v>
      </c>
      <c r="H8" s="379"/>
      <c r="I8" s="379"/>
      <c r="J8" s="381"/>
    </row>
    <row r="9" spans="1:10" ht="38.25" x14ac:dyDescent="0.25">
      <c r="A9" s="302" t="s">
        <v>26</v>
      </c>
      <c r="B9" s="302" t="s">
        <v>461</v>
      </c>
      <c r="C9" s="324">
        <v>0.56071203000000003</v>
      </c>
      <c r="D9" s="379"/>
      <c r="E9" s="379"/>
      <c r="F9" s="379"/>
      <c r="G9" s="380">
        <v>0.51326526000000006</v>
      </c>
      <c r="H9" s="379"/>
      <c r="I9" s="380">
        <v>4.7446769999999999E-2</v>
      </c>
      <c r="J9" s="381"/>
    </row>
    <row r="10" spans="1:10" ht="25.5" x14ac:dyDescent="0.25">
      <c r="A10" s="302" t="s">
        <v>28</v>
      </c>
      <c r="B10" s="302" t="s">
        <v>29</v>
      </c>
      <c r="C10" s="308">
        <v>745.7</v>
      </c>
      <c r="D10" s="378"/>
      <c r="E10" s="378"/>
      <c r="F10" s="378"/>
      <c r="G10" s="308">
        <v>745.7</v>
      </c>
      <c r="H10" s="378"/>
      <c r="I10" s="378"/>
      <c r="J10" s="378"/>
    </row>
    <row r="11" spans="1:10" x14ac:dyDescent="0.25">
      <c r="A11" s="302" t="s">
        <v>30</v>
      </c>
      <c r="B11" s="302" t="s">
        <v>544</v>
      </c>
      <c r="C11" s="310">
        <v>8.7114518899999993</v>
      </c>
      <c r="D11" s="378"/>
      <c r="E11" s="378"/>
      <c r="F11" s="378"/>
      <c r="G11" s="310">
        <v>8.7114518899999993</v>
      </c>
      <c r="H11" s="378"/>
      <c r="I11" s="378"/>
      <c r="J11" s="378"/>
    </row>
    <row r="12" spans="1:10" ht="25.5" x14ac:dyDescent="0.25">
      <c r="A12" s="302" t="s">
        <v>46</v>
      </c>
      <c r="B12" s="302" t="s">
        <v>556</v>
      </c>
      <c r="C12" s="308">
        <v>0.51</v>
      </c>
      <c r="D12" s="378"/>
      <c r="E12" s="378"/>
      <c r="F12" s="378"/>
      <c r="G12" s="308">
        <v>0.51</v>
      </c>
      <c r="H12" s="378"/>
      <c r="I12" s="378"/>
      <c r="J12" s="378"/>
    </row>
    <row r="13" spans="1:10" x14ac:dyDescent="0.25">
      <c r="A13" s="302" t="s">
        <v>46</v>
      </c>
      <c r="B13" s="302" t="s">
        <v>430</v>
      </c>
      <c r="C13" s="308">
        <v>1.5511269999999999</v>
      </c>
      <c r="D13" s="378"/>
      <c r="E13" s="378"/>
      <c r="F13" s="378"/>
      <c r="G13" s="308">
        <v>1.5511269999999999</v>
      </c>
      <c r="H13" s="378"/>
      <c r="I13" s="378"/>
      <c r="J13" s="378"/>
    </row>
    <row r="14" spans="1:10" x14ac:dyDescent="0.25">
      <c r="A14" s="302" t="s">
        <v>46</v>
      </c>
      <c r="B14" s="302" t="s">
        <v>431</v>
      </c>
      <c r="C14" s="308">
        <v>2.2324E-2</v>
      </c>
      <c r="D14" s="378"/>
      <c r="E14" s="378"/>
      <c r="F14" s="378"/>
      <c r="G14" s="308">
        <v>2.2324E-2</v>
      </c>
      <c r="H14" s="378"/>
      <c r="I14" s="378"/>
      <c r="J14" s="378"/>
    </row>
    <row r="15" spans="1:10" ht="25.5" x14ac:dyDescent="0.25">
      <c r="A15" s="302" t="s">
        <v>46</v>
      </c>
      <c r="B15" s="302" t="s">
        <v>464</v>
      </c>
      <c r="C15" s="308">
        <v>0.112819</v>
      </c>
      <c r="D15" s="378"/>
      <c r="E15" s="378"/>
      <c r="F15" s="378"/>
      <c r="G15" s="308">
        <v>0.112819</v>
      </c>
      <c r="H15" s="378"/>
      <c r="I15" s="378"/>
      <c r="J15" s="378"/>
    </row>
    <row r="16" spans="1:10" ht="25.5" x14ac:dyDescent="0.25">
      <c r="A16" s="302" t="s">
        <v>46</v>
      </c>
      <c r="B16" s="302" t="s">
        <v>432</v>
      </c>
      <c r="C16" s="308">
        <v>2.7457455400000019</v>
      </c>
      <c r="D16" s="378"/>
      <c r="E16" s="378"/>
      <c r="F16" s="378"/>
      <c r="G16" s="308">
        <v>2.7457455400000019</v>
      </c>
      <c r="H16" s="378"/>
      <c r="I16" s="378"/>
      <c r="J16" s="378"/>
    </row>
    <row r="17" spans="1:10" x14ac:dyDescent="0.25">
      <c r="A17" s="340" t="s">
        <v>51</v>
      </c>
      <c r="B17" s="469" t="s">
        <v>52</v>
      </c>
      <c r="C17" s="475">
        <v>11.01</v>
      </c>
      <c r="D17" s="378"/>
      <c r="E17" s="476">
        <v>1.8451</v>
      </c>
      <c r="F17" s="378"/>
      <c r="G17" s="476">
        <v>9.1622000000000003</v>
      </c>
      <c r="H17" s="378"/>
      <c r="I17" s="378"/>
      <c r="J17" s="378"/>
    </row>
    <row r="18" spans="1:10" ht="25.5" x14ac:dyDescent="0.25">
      <c r="A18" s="471" t="s">
        <v>54</v>
      </c>
      <c r="B18" s="472" t="s">
        <v>523</v>
      </c>
      <c r="C18" s="473">
        <v>73.03</v>
      </c>
      <c r="D18" s="473">
        <v>38.22</v>
      </c>
      <c r="E18" s="473">
        <v>9.92</v>
      </c>
      <c r="F18" s="474"/>
      <c r="G18" s="473">
        <v>10</v>
      </c>
      <c r="H18" s="474"/>
      <c r="I18" s="474"/>
      <c r="J18" s="473">
        <v>14.89</v>
      </c>
    </row>
    <row r="19" spans="1:10" ht="25.5" x14ac:dyDescent="0.25">
      <c r="A19" s="338" t="s">
        <v>54</v>
      </c>
      <c r="B19" s="302" t="s">
        <v>561</v>
      </c>
      <c r="C19" s="308">
        <v>4.53</v>
      </c>
      <c r="D19" s="378"/>
      <c r="E19" s="308">
        <v>0.91</v>
      </c>
      <c r="F19" s="378"/>
      <c r="G19" s="308">
        <v>3.62</v>
      </c>
      <c r="H19" s="378"/>
      <c r="I19" s="378"/>
      <c r="J19" s="378"/>
    </row>
    <row r="20" spans="1:10" ht="38.25" x14ac:dyDescent="0.25">
      <c r="A20" s="338" t="s">
        <v>54</v>
      </c>
      <c r="B20" s="302" t="s">
        <v>524</v>
      </c>
      <c r="C20" s="308">
        <v>126.57</v>
      </c>
      <c r="D20" s="308">
        <v>5.68</v>
      </c>
      <c r="E20" s="308">
        <v>22.22</v>
      </c>
      <c r="F20" s="378"/>
      <c r="G20" s="308">
        <v>98.68</v>
      </c>
      <c r="H20" s="378"/>
      <c r="I20" s="378"/>
      <c r="J20" s="308">
        <v>-1.0000000000019327E-2</v>
      </c>
    </row>
    <row r="21" spans="1:10" ht="38.25" x14ac:dyDescent="0.25">
      <c r="A21" s="338" t="s">
        <v>54</v>
      </c>
      <c r="B21" s="302" t="s">
        <v>525</v>
      </c>
      <c r="C21" s="308">
        <v>34.46</v>
      </c>
      <c r="D21" s="378"/>
      <c r="E21" s="378"/>
      <c r="F21" s="378"/>
      <c r="G21" s="308">
        <v>34.46</v>
      </c>
      <c r="H21" s="378"/>
      <c r="I21" s="378"/>
      <c r="J21" s="378"/>
    </row>
    <row r="22" spans="1:10" x14ac:dyDescent="0.25">
      <c r="A22" s="302" t="s">
        <v>65</v>
      </c>
      <c r="B22" s="303" t="s">
        <v>563</v>
      </c>
      <c r="C22" s="308">
        <v>1.97710662</v>
      </c>
      <c r="D22" s="378"/>
      <c r="E22" s="378"/>
      <c r="F22" s="378"/>
      <c r="G22" s="308">
        <f>C22</f>
        <v>1.97710662</v>
      </c>
      <c r="H22" s="378"/>
      <c r="I22" s="378"/>
      <c r="J22" s="378"/>
    </row>
    <row r="23" spans="1:10" ht="30" x14ac:dyDescent="0.25">
      <c r="A23" s="302" t="s">
        <v>65</v>
      </c>
      <c r="B23" s="128" t="s">
        <v>637</v>
      </c>
      <c r="C23" s="308">
        <v>0.28000000000000003</v>
      </c>
      <c r="D23" s="378"/>
      <c r="E23" s="378"/>
      <c r="F23" s="378"/>
      <c r="G23" s="308">
        <v>0.28000000000000003</v>
      </c>
      <c r="H23" s="378"/>
      <c r="I23" s="378"/>
      <c r="J23" s="378"/>
    </row>
    <row r="24" spans="1:10" x14ac:dyDescent="0.25">
      <c r="A24" s="302" t="s">
        <v>65</v>
      </c>
      <c r="B24" s="382" t="s">
        <v>569</v>
      </c>
      <c r="C24" s="308">
        <v>0.1</v>
      </c>
      <c r="D24" s="378"/>
      <c r="E24" s="378"/>
      <c r="F24" s="378"/>
      <c r="G24" s="378"/>
      <c r="H24" s="378"/>
      <c r="I24" s="308">
        <v>0.1</v>
      </c>
      <c r="J24" s="378"/>
    </row>
    <row r="25" spans="1:10" x14ac:dyDescent="0.25">
      <c r="A25" s="302" t="s">
        <v>79</v>
      </c>
      <c r="B25" s="302" t="s">
        <v>580</v>
      </c>
      <c r="C25" s="310">
        <v>2.42</v>
      </c>
      <c r="D25" s="378"/>
      <c r="E25" s="378"/>
      <c r="F25" s="378"/>
      <c r="G25" s="378"/>
      <c r="H25" s="378"/>
      <c r="I25" s="378"/>
      <c r="J25" s="310">
        <v>2.42</v>
      </c>
    </row>
    <row r="26" spans="1:10" x14ac:dyDescent="0.25">
      <c r="A26" s="302" t="s">
        <v>79</v>
      </c>
      <c r="B26" s="302" t="s">
        <v>581</v>
      </c>
      <c r="C26" s="310">
        <v>0.48</v>
      </c>
      <c r="D26" s="378"/>
      <c r="E26" s="378"/>
      <c r="F26" s="378"/>
      <c r="G26" s="378"/>
      <c r="H26" s="378"/>
      <c r="I26" s="378"/>
      <c r="J26" s="308">
        <v>0.48</v>
      </c>
    </row>
    <row r="27" spans="1:10" x14ac:dyDescent="0.25">
      <c r="A27" s="302" t="s">
        <v>109</v>
      </c>
      <c r="B27" s="348" t="s">
        <v>584</v>
      </c>
      <c r="C27" s="308">
        <v>3.1656900000000001E-3</v>
      </c>
      <c r="D27" s="378"/>
      <c r="E27" s="378"/>
      <c r="F27" s="378"/>
      <c r="G27" s="308">
        <v>3.1656900000000001E-3</v>
      </c>
      <c r="H27" s="378"/>
      <c r="I27" s="378"/>
      <c r="J27" s="378"/>
    </row>
    <row r="28" spans="1:10" x14ac:dyDescent="0.25">
      <c r="A28" s="302" t="s">
        <v>109</v>
      </c>
      <c r="B28" s="348" t="s">
        <v>589</v>
      </c>
      <c r="C28" s="308">
        <v>6.3794420000000004E-2</v>
      </c>
      <c r="D28" s="378"/>
      <c r="E28" s="378"/>
      <c r="F28" s="378"/>
      <c r="G28" s="308">
        <v>6.3794420000000004E-2</v>
      </c>
      <c r="H28" s="378"/>
      <c r="I28" s="378"/>
      <c r="J28" s="378"/>
    </row>
    <row r="29" spans="1:10" x14ac:dyDescent="0.25">
      <c r="A29" s="302" t="s">
        <v>82</v>
      </c>
      <c r="B29" s="302" t="s">
        <v>592</v>
      </c>
      <c r="C29" s="308">
        <v>1E-4</v>
      </c>
      <c r="D29" s="378"/>
      <c r="E29" s="378"/>
      <c r="F29" s="378"/>
      <c r="G29" s="308">
        <v>1E-4</v>
      </c>
      <c r="H29" s="378"/>
      <c r="I29" s="378"/>
      <c r="J29" s="378"/>
    </row>
    <row r="30" spans="1:10" x14ac:dyDescent="0.25">
      <c r="A30" s="302" t="s">
        <v>82</v>
      </c>
      <c r="B30" s="302" t="s">
        <v>158</v>
      </c>
      <c r="C30" s="308">
        <v>1.3693</v>
      </c>
      <c r="D30" s="378"/>
      <c r="E30" s="378"/>
      <c r="F30" s="378"/>
      <c r="G30" s="308">
        <v>1.3693</v>
      </c>
      <c r="H30" s="378"/>
      <c r="I30" s="378"/>
      <c r="J30" s="378"/>
    </row>
    <row r="31" spans="1:10" x14ac:dyDescent="0.25">
      <c r="A31" s="302" t="s">
        <v>82</v>
      </c>
      <c r="B31" s="302" t="s">
        <v>159</v>
      </c>
      <c r="C31" s="308">
        <v>1.8100000000000002E-2</v>
      </c>
      <c r="D31" s="378"/>
      <c r="E31" s="378"/>
      <c r="F31" s="378"/>
      <c r="G31" s="308">
        <v>1.5599999999999999E-2</v>
      </c>
      <c r="H31" s="378"/>
      <c r="I31" s="308">
        <v>2.5000000000000001E-3</v>
      </c>
      <c r="J31" s="378"/>
    </row>
    <row r="32" spans="1:10" x14ac:dyDescent="0.25">
      <c r="A32" s="302" t="s">
        <v>82</v>
      </c>
      <c r="B32" s="302" t="s">
        <v>593</v>
      </c>
      <c r="C32" s="308">
        <v>5.0000000000000001E-4</v>
      </c>
      <c r="D32" s="378"/>
      <c r="E32" s="378"/>
      <c r="F32" s="378"/>
      <c r="G32" s="308">
        <v>1E-4</v>
      </c>
      <c r="H32" s="378"/>
      <c r="I32" s="308">
        <v>4.0000000000000002E-4</v>
      </c>
      <c r="J32" s="378"/>
    </row>
    <row r="33" spans="1:10" x14ac:dyDescent="0.25">
      <c r="A33" s="302" t="s">
        <v>82</v>
      </c>
      <c r="B33" s="302" t="s">
        <v>160</v>
      </c>
      <c r="C33" s="308">
        <v>5.8799999999999998E-2</v>
      </c>
      <c r="D33" s="378"/>
      <c r="E33" s="378"/>
      <c r="F33" s="378"/>
      <c r="G33" s="308">
        <v>5.8799999999999998E-2</v>
      </c>
      <c r="H33" s="378"/>
      <c r="I33" s="378"/>
      <c r="J33" s="378"/>
    </row>
    <row r="34" spans="1:10" x14ac:dyDescent="0.25">
      <c r="A34" s="302" t="s">
        <v>82</v>
      </c>
      <c r="B34" s="302" t="s">
        <v>594</v>
      </c>
      <c r="C34" s="308">
        <v>5.0299999999999997E-2</v>
      </c>
      <c r="D34" s="378"/>
      <c r="E34" s="378"/>
      <c r="F34" s="378"/>
      <c r="G34" s="308">
        <v>5.0299999999999997E-2</v>
      </c>
      <c r="H34" s="378"/>
      <c r="I34" s="378"/>
      <c r="J34" s="378"/>
    </row>
    <row r="35" spans="1:10" x14ac:dyDescent="0.25">
      <c r="A35" s="302" t="s">
        <v>82</v>
      </c>
      <c r="B35" s="302" t="s">
        <v>494</v>
      </c>
      <c r="C35" s="308">
        <v>5.1999999999999998E-3</v>
      </c>
      <c r="D35" s="378"/>
      <c r="E35" s="378"/>
      <c r="F35" s="378"/>
      <c r="G35" s="308">
        <v>4.4000000000000003E-3</v>
      </c>
      <c r="H35" s="378"/>
      <c r="I35" s="308">
        <v>8.0000000000000004E-4</v>
      </c>
      <c r="J35" s="378"/>
    </row>
    <row r="36" spans="1:10" x14ac:dyDescent="0.25">
      <c r="A36" s="302" t="s">
        <v>82</v>
      </c>
      <c r="B36" s="302" t="s">
        <v>595</v>
      </c>
      <c r="C36" s="308">
        <v>1.2800000000000001E-2</v>
      </c>
      <c r="D36" s="378"/>
      <c r="E36" s="378"/>
      <c r="F36" s="378"/>
      <c r="G36" s="308">
        <v>3.2000000000000002E-3</v>
      </c>
      <c r="H36" s="378"/>
      <c r="I36" s="308">
        <v>9.5999999999999992E-3</v>
      </c>
      <c r="J36" s="378"/>
    </row>
    <row r="37" spans="1:10" x14ac:dyDescent="0.25">
      <c r="A37" s="302" t="s">
        <v>82</v>
      </c>
      <c r="B37" s="302" t="s">
        <v>596</v>
      </c>
      <c r="C37" s="308">
        <v>3.3E-3</v>
      </c>
      <c r="D37" s="378"/>
      <c r="E37" s="378"/>
      <c r="F37" s="378"/>
      <c r="G37" s="308">
        <v>1.5E-3</v>
      </c>
      <c r="H37" s="378"/>
      <c r="I37" s="308">
        <v>1.8E-3</v>
      </c>
      <c r="J37" s="378"/>
    </row>
    <row r="38" spans="1:10" x14ac:dyDescent="0.25">
      <c r="A38" s="302" t="s">
        <v>82</v>
      </c>
      <c r="B38" s="302" t="s">
        <v>597</v>
      </c>
      <c r="C38" s="308">
        <v>3.5000000000000001E-3</v>
      </c>
      <c r="D38" s="378"/>
      <c r="E38" s="378"/>
      <c r="F38" s="378"/>
      <c r="G38" s="308">
        <v>3.3999999999999998E-3</v>
      </c>
      <c r="H38" s="378"/>
      <c r="I38" s="308">
        <v>1E-4</v>
      </c>
      <c r="J38" s="378"/>
    </row>
    <row r="39" spans="1:10" ht="25.5" x14ac:dyDescent="0.25">
      <c r="A39" s="125" t="s">
        <v>84</v>
      </c>
      <c r="B39" s="336" t="s">
        <v>638</v>
      </c>
      <c r="C39" s="384">
        <v>186.64</v>
      </c>
      <c r="D39" s="383"/>
      <c r="E39" s="383"/>
      <c r="F39" s="383"/>
      <c r="G39" s="384">
        <v>0.66</v>
      </c>
      <c r="H39" s="383"/>
      <c r="I39" s="384">
        <v>185.98</v>
      </c>
      <c r="J39" s="383"/>
    </row>
    <row r="40" spans="1:10" ht="25.5" x14ac:dyDescent="0.25">
      <c r="A40" s="125" t="s">
        <v>84</v>
      </c>
      <c r="B40" s="336" t="s">
        <v>612</v>
      </c>
      <c r="C40" s="384">
        <v>6.8</v>
      </c>
      <c r="D40" s="383"/>
      <c r="E40" s="383"/>
      <c r="F40" s="383"/>
      <c r="G40" s="384">
        <v>6.3</v>
      </c>
      <c r="H40" s="383"/>
      <c r="I40" s="384">
        <v>0.5</v>
      </c>
      <c r="J40" s="383"/>
    </row>
    <row r="41" spans="1:10" x14ac:dyDescent="0.25">
      <c r="A41" s="125" t="s">
        <v>84</v>
      </c>
      <c r="B41" s="336" t="s">
        <v>616</v>
      </c>
      <c r="C41" s="384">
        <v>4.62</v>
      </c>
      <c r="D41" s="383"/>
      <c r="E41" s="383"/>
      <c r="F41" s="383"/>
      <c r="G41" s="383"/>
      <c r="H41" s="383"/>
      <c r="I41" s="384">
        <v>1.41</v>
      </c>
      <c r="J41" s="384">
        <v>3.21</v>
      </c>
    </row>
    <row r="42" spans="1:10" ht="38.25" x14ac:dyDescent="0.25">
      <c r="A42" s="125" t="s">
        <v>84</v>
      </c>
      <c r="B42" s="336" t="s">
        <v>619</v>
      </c>
      <c r="C42" s="384">
        <v>6.75</v>
      </c>
      <c r="D42" s="383"/>
      <c r="E42" s="383"/>
      <c r="F42" s="383"/>
      <c r="G42" s="384">
        <v>6.75</v>
      </c>
      <c r="H42" s="383"/>
      <c r="I42" s="383"/>
      <c r="J42" s="383"/>
    </row>
    <row r="43" spans="1:10" ht="38.25" x14ac:dyDescent="0.25">
      <c r="A43" s="125" t="s">
        <v>84</v>
      </c>
      <c r="B43" s="336" t="s">
        <v>526</v>
      </c>
      <c r="C43" s="384">
        <v>0.25</v>
      </c>
      <c r="D43" s="383"/>
      <c r="E43" s="383"/>
      <c r="F43" s="383"/>
      <c r="G43" s="383"/>
      <c r="H43" s="383"/>
      <c r="I43" s="383"/>
      <c r="J43" s="384">
        <v>0.25</v>
      </c>
    </row>
    <row r="44" spans="1:10" x14ac:dyDescent="0.25">
      <c r="A44" s="302" t="s">
        <v>85</v>
      </c>
      <c r="B44" s="302" t="s">
        <v>90</v>
      </c>
      <c r="C44" s="324">
        <v>16.9512</v>
      </c>
      <c r="D44" s="381"/>
      <c r="E44" s="381"/>
      <c r="F44" s="381"/>
      <c r="G44" s="380">
        <v>16.9512</v>
      </c>
      <c r="H44" s="381"/>
      <c r="I44" s="381"/>
      <c r="J44" s="381"/>
    </row>
    <row r="45" spans="1:10" ht="25.5" x14ac:dyDescent="0.25">
      <c r="A45" s="302" t="s">
        <v>85</v>
      </c>
      <c r="B45" s="302" t="s">
        <v>527</v>
      </c>
      <c r="C45" s="324">
        <v>7.5399999999999995E-2</v>
      </c>
      <c r="D45" s="381"/>
      <c r="E45" s="381"/>
      <c r="F45" s="381"/>
      <c r="G45" s="380">
        <v>7.5399999999999995E-2</v>
      </c>
      <c r="H45" s="381"/>
      <c r="I45" s="381"/>
      <c r="J45" s="381"/>
    </row>
    <row r="46" spans="1:10" x14ac:dyDescent="0.25">
      <c r="A46" s="302" t="s">
        <v>85</v>
      </c>
      <c r="B46" s="302" t="s">
        <v>98</v>
      </c>
      <c r="C46" s="324">
        <v>5.0000000000000001E-4</v>
      </c>
      <c r="D46" s="381"/>
      <c r="E46" s="381"/>
      <c r="F46" s="381"/>
      <c r="G46" s="380">
        <v>5.0000000000000001E-4</v>
      </c>
      <c r="H46" s="381"/>
      <c r="I46" s="381"/>
      <c r="J46" s="381"/>
    </row>
    <row r="47" spans="1:10" x14ac:dyDescent="0.25">
      <c r="A47" s="302" t="s">
        <v>85</v>
      </c>
      <c r="B47" s="302" t="s">
        <v>623</v>
      </c>
      <c r="C47" s="324">
        <v>3.0846</v>
      </c>
      <c r="D47" s="381"/>
      <c r="E47" s="381"/>
      <c r="F47" s="381"/>
      <c r="G47" s="380">
        <v>3.0846</v>
      </c>
      <c r="H47" s="381"/>
      <c r="I47" s="381"/>
      <c r="J47" s="381"/>
    </row>
    <row r="48" spans="1:10" ht="38.25" x14ac:dyDescent="0.25">
      <c r="A48" s="302" t="s">
        <v>85</v>
      </c>
      <c r="B48" s="302" t="s">
        <v>528</v>
      </c>
      <c r="C48" s="324">
        <v>35.589399999999998</v>
      </c>
      <c r="D48" s="381"/>
      <c r="E48" s="381"/>
      <c r="F48" s="381"/>
      <c r="G48" s="380">
        <v>35.589399999999998</v>
      </c>
      <c r="H48" s="381"/>
      <c r="I48" s="381"/>
      <c r="J48" s="381"/>
    </row>
    <row r="49" spans="1:10" x14ac:dyDescent="0.25">
      <c r="A49" s="302" t="s">
        <v>85</v>
      </c>
      <c r="B49" s="302" t="s">
        <v>639</v>
      </c>
      <c r="C49" s="324">
        <v>1.9199999999999998E-2</v>
      </c>
      <c r="D49" s="381"/>
      <c r="E49" s="381"/>
      <c r="F49" s="381"/>
      <c r="G49" s="380">
        <v>1.9199999999999998E-2</v>
      </c>
      <c r="H49" s="381"/>
      <c r="I49" s="381"/>
      <c r="J49" s="381"/>
    </row>
    <row r="51" spans="1:10" ht="15.75" thickBot="1" x14ac:dyDescent="0.3">
      <c r="B51" s="119" t="s">
        <v>114</v>
      </c>
      <c r="C51" s="385">
        <v>1294.6440727000002</v>
      </c>
      <c r="D51" s="385">
        <v>44.103811780000001</v>
      </c>
      <c r="E51" s="385">
        <v>34.895099999999999</v>
      </c>
      <c r="F51" s="385">
        <v>0</v>
      </c>
      <c r="G51" s="385">
        <v>994.69981414999961</v>
      </c>
      <c r="H51" s="385">
        <v>0</v>
      </c>
      <c r="I51" s="385">
        <v>188.05264677</v>
      </c>
      <c r="J51" s="385">
        <v>32.889999999999979</v>
      </c>
    </row>
    <row r="52" spans="1:10" ht="15.75" thickTop="1" x14ac:dyDescent="0.25"/>
    <row r="53" spans="1:10" x14ac:dyDescent="0.25">
      <c r="B53" s="26" t="s">
        <v>344</v>
      </c>
    </row>
    <row r="54" spans="1:10" x14ac:dyDescent="0.25">
      <c r="B54" s="25" t="s">
        <v>640</v>
      </c>
    </row>
    <row r="55" spans="1:10" x14ac:dyDescent="0.25">
      <c r="B55" s="477" t="s">
        <v>1093</v>
      </c>
    </row>
    <row r="56" spans="1:10" x14ac:dyDescent="0.25">
      <c r="B56" s="364" t="s">
        <v>641</v>
      </c>
    </row>
    <row r="57" spans="1:10" x14ac:dyDescent="0.25">
      <c r="B57" s="364" t="s">
        <v>642</v>
      </c>
    </row>
  </sheetData>
  <autoFilter ref="A3:J49"/>
  <mergeCells count="2">
    <mergeCell ref="A1:J1"/>
    <mergeCell ref="A2:J2"/>
  </mergeCells>
  <pageMargins left="0.25" right="0.25" top="0.75" bottom="0.75" header="0.3" footer="0.3"/>
  <pageSetup scale="86" orientation="landscape" horizontalDpi="1200" verticalDpi="1200" r:id="rId1"/>
  <headerFooter>
    <oddHeader>&amp;CDisposition of Funds Recaptured Through Payment Recapture Audit Programs
($ in Millions)</oddHeader>
    <oddFooter>&amp;RAs of &amp;T &amp;D
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467"/>
  <sheetViews>
    <sheetView zoomScaleNormal="100" zoomScaleSheetLayoutView="85" workbookViewId="0">
      <pane xSplit="1" ySplit="3" topLeftCell="B4" activePane="bottomRight" state="frozen"/>
      <selection activeCell="B23" sqref="B23"/>
      <selection pane="topRight" activeCell="B23" sqref="B23"/>
      <selection pane="bottomLeft" activeCell="B23" sqref="B23"/>
      <selection pane="bottomRight" sqref="A1:XFD1"/>
    </sheetView>
  </sheetViews>
  <sheetFormatPr defaultColWidth="9.140625" defaultRowHeight="15" x14ac:dyDescent="0.25"/>
  <cols>
    <col min="1" max="1" width="11.140625" style="25" bestFit="1" customWidth="1"/>
    <col min="2" max="2" width="83.85546875" style="25" customWidth="1"/>
    <col min="3" max="16384" width="9.140625" style="25"/>
  </cols>
  <sheetData>
    <row r="1" spans="1:5" ht="15" customHeight="1" x14ac:dyDescent="0.25">
      <c r="A1" s="552" t="s">
        <v>392</v>
      </c>
      <c r="B1" s="552"/>
      <c r="C1" s="503"/>
      <c r="D1" s="27"/>
      <c r="E1" s="27"/>
    </row>
    <row r="2" spans="1:5" ht="15.75" x14ac:dyDescent="0.25">
      <c r="B2" s="59"/>
    </row>
    <row r="3" spans="1:5" x14ac:dyDescent="0.25">
      <c r="A3" s="126" t="s">
        <v>4</v>
      </c>
      <c r="B3" s="259" t="s">
        <v>289</v>
      </c>
    </row>
    <row r="4" spans="1:5" x14ac:dyDescent="0.25">
      <c r="A4" s="125" t="s">
        <v>17</v>
      </c>
      <c r="B4" s="302" t="s">
        <v>656</v>
      </c>
    </row>
    <row r="5" spans="1:5" x14ac:dyDescent="0.25">
      <c r="A5" s="125" t="s">
        <v>17</v>
      </c>
      <c r="B5" s="302" t="s">
        <v>657</v>
      </c>
    </row>
    <row r="6" spans="1:5" x14ac:dyDescent="0.25">
      <c r="A6" s="125" t="s">
        <v>17</v>
      </c>
      <c r="B6" s="302" t="s">
        <v>658</v>
      </c>
    </row>
    <row r="7" spans="1:5" x14ac:dyDescent="0.25">
      <c r="A7" s="125" t="s">
        <v>17</v>
      </c>
      <c r="B7" s="302" t="s">
        <v>659</v>
      </c>
    </row>
    <row r="8" spans="1:5" x14ac:dyDescent="0.25">
      <c r="A8" s="125" t="s">
        <v>17</v>
      </c>
      <c r="B8" s="302" t="s">
        <v>660</v>
      </c>
    </row>
    <row r="9" spans="1:5" x14ac:dyDescent="0.25">
      <c r="A9" s="125" t="s">
        <v>17</v>
      </c>
      <c r="B9" s="302" t="s">
        <v>661</v>
      </c>
    </row>
    <row r="10" spans="1:5" x14ac:dyDescent="0.25">
      <c r="A10" s="125" t="s">
        <v>662</v>
      </c>
      <c r="B10" s="302" t="s">
        <v>663</v>
      </c>
    </row>
    <row r="11" spans="1:5" x14ac:dyDescent="0.25">
      <c r="A11" s="125" t="s">
        <v>20</v>
      </c>
      <c r="B11" s="302" t="s">
        <v>664</v>
      </c>
    </row>
    <row r="12" spans="1:5" x14ac:dyDescent="0.25">
      <c r="A12" s="125" t="s">
        <v>20</v>
      </c>
      <c r="B12" s="302" t="s">
        <v>665</v>
      </c>
    </row>
    <row r="13" spans="1:5" x14ac:dyDescent="0.25">
      <c r="A13" s="125" t="s">
        <v>20</v>
      </c>
      <c r="B13" s="302" t="s">
        <v>130</v>
      </c>
    </row>
    <row r="14" spans="1:5" x14ac:dyDescent="0.25">
      <c r="A14" s="125" t="s">
        <v>20</v>
      </c>
      <c r="B14" s="302" t="s">
        <v>476</v>
      </c>
    </row>
    <row r="15" spans="1:5" x14ac:dyDescent="0.25">
      <c r="A15" s="125" t="s">
        <v>20</v>
      </c>
      <c r="B15" s="302" t="s">
        <v>130</v>
      </c>
    </row>
    <row r="16" spans="1:5" x14ac:dyDescent="0.25">
      <c r="A16" s="125" t="s">
        <v>20</v>
      </c>
      <c r="B16" s="302" t="s">
        <v>476</v>
      </c>
    </row>
    <row r="17" spans="1:2" ht="25.5" x14ac:dyDescent="0.25">
      <c r="A17" s="125" t="s">
        <v>20</v>
      </c>
      <c r="B17" s="302" t="s">
        <v>666</v>
      </c>
    </row>
    <row r="18" spans="1:2" x14ac:dyDescent="0.25">
      <c r="A18" s="125" t="s">
        <v>20</v>
      </c>
      <c r="B18" s="302" t="s">
        <v>667</v>
      </c>
    </row>
    <row r="19" spans="1:2" x14ac:dyDescent="0.25">
      <c r="A19" s="125" t="s">
        <v>20</v>
      </c>
      <c r="B19" s="302" t="s">
        <v>668</v>
      </c>
    </row>
    <row r="20" spans="1:2" x14ac:dyDescent="0.25">
      <c r="A20" s="125" t="s">
        <v>20</v>
      </c>
      <c r="B20" s="302" t="s">
        <v>669</v>
      </c>
    </row>
    <row r="21" spans="1:2" x14ac:dyDescent="0.25">
      <c r="A21" s="125" t="s">
        <v>20</v>
      </c>
      <c r="B21" s="302" t="s">
        <v>670</v>
      </c>
    </row>
    <row r="22" spans="1:2" x14ac:dyDescent="0.25">
      <c r="A22" s="125" t="s">
        <v>20</v>
      </c>
      <c r="B22" s="302" t="s">
        <v>671</v>
      </c>
    </row>
    <row r="23" spans="1:2" x14ac:dyDescent="0.25">
      <c r="A23" s="125" t="s">
        <v>100</v>
      </c>
      <c r="B23" s="505" t="s">
        <v>453</v>
      </c>
    </row>
    <row r="24" spans="1:2" x14ac:dyDescent="0.25">
      <c r="A24" s="125" t="s">
        <v>100</v>
      </c>
      <c r="B24" s="309" t="s">
        <v>454</v>
      </c>
    </row>
    <row r="25" spans="1:2" x14ac:dyDescent="0.25">
      <c r="A25" s="125" t="s">
        <v>100</v>
      </c>
      <c r="B25" s="309" t="s">
        <v>455</v>
      </c>
    </row>
    <row r="26" spans="1:2" x14ac:dyDescent="0.25">
      <c r="A26" s="125" t="s">
        <v>100</v>
      </c>
      <c r="B26" s="125" t="s">
        <v>130</v>
      </c>
    </row>
    <row r="27" spans="1:2" x14ac:dyDescent="0.25">
      <c r="A27" s="125" t="s">
        <v>100</v>
      </c>
      <c r="B27" s="125" t="s">
        <v>456</v>
      </c>
    </row>
    <row r="28" spans="1:2" x14ac:dyDescent="0.25">
      <c r="A28" s="125" t="s">
        <v>100</v>
      </c>
      <c r="B28" s="125" t="s">
        <v>301</v>
      </c>
    </row>
    <row r="29" spans="1:2" x14ac:dyDescent="0.25">
      <c r="A29" s="302" t="s">
        <v>24</v>
      </c>
      <c r="B29" s="264" t="s">
        <v>672</v>
      </c>
    </row>
    <row r="30" spans="1:2" x14ac:dyDescent="0.25">
      <c r="A30" s="302" t="s">
        <v>24</v>
      </c>
      <c r="B30" s="264" t="s">
        <v>673</v>
      </c>
    </row>
    <row r="31" spans="1:2" x14ac:dyDescent="0.25">
      <c r="A31" s="302" t="s">
        <v>24</v>
      </c>
      <c r="B31" s="264" t="s">
        <v>674</v>
      </c>
    </row>
    <row r="32" spans="1:2" x14ac:dyDescent="0.25">
      <c r="A32" s="302" t="s">
        <v>24</v>
      </c>
      <c r="B32" s="264" t="s">
        <v>675</v>
      </c>
    </row>
    <row r="33" spans="1:2" x14ac:dyDescent="0.25">
      <c r="A33" s="302" t="s">
        <v>24</v>
      </c>
      <c r="B33" s="264" t="s">
        <v>676</v>
      </c>
    </row>
    <row r="34" spans="1:2" x14ac:dyDescent="0.25">
      <c r="A34" s="302" t="s">
        <v>24</v>
      </c>
      <c r="B34" s="264" t="s">
        <v>677</v>
      </c>
    </row>
    <row r="35" spans="1:2" x14ac:dyDescent="0.25">
      <c r="A35" s="302" t="s">
        <v>24</v>
      </c>
      <c r="B35" s="264" t="s">
        <v>678</v>
      </c>
    </row>
    <row r="36" spans="1:2" x14ac:dyDescent="0.25">
      <c r="A36" s="125" t="s">
        <v>26</v>
      </c>
      <c r="B36" s="346" t="s">
        <v>459</v>
      </c>
    </row>
    <row r="37" spans="1:2" x14ac:dyDescent="0.25">
      <c r="A37" s="125" t="s">
        <v>26</v>
      </c>
      <c r="B37" s="346" t="s">
        <v>460</v>
      </c>
    </row>
    <row r="38" spans="1:2" x14ac:dyDescent="0.25">
      <c r="A38" s="125" t="s">
        <v>26</v>
      </c>
      <c r="B38" s="346" t="s">
        <v>220</v>
      </c>
    </row>
    <row r="39" spans="1:2" x14ac:dyDescent="0.25">
      <c r="A39" s="125" t="s">
        <v>26</v>
      </c>
      <c r="B39" s="346" t="s">
        <v>461</v>
      </c>
    </row>
    <row r="40" spans="1:2" x14ac:dyDescent="0.25">
      <c r="A40" s="125" t="s">
        <v>28</v>
      </c>
      <c r="B40" s="312" t="s">
        <v>679</v>
      </c>
    </row>
    <row r="41" spans="1:2" x14ac:dyDescent="0.25">
      <c r="A41" s="125" t="s">
        <v>28</v>
      </c>
      <c r="B41" s="312" t="s">
        <v>680</v>
      </c>
    </row>
    <row r="42" spans="1:2" x14ac:dyDescent="0.25">
      <c r="A42" s="125" t="s">
        <v>28</v>
      </c>
      <c r="B42" s="312" t="s">
        <v>681</v>
      </c>
    </row>
    <row r="43" spans="1:2" x14ac:dyDescent="0.25">
      <c r="A43" s="125" t="s">
        <v>28</v>
      </c>
      <c r="B43" s="312" t="s">
        <v>682</v>
      </c>
    </row>
    <row r="44" spans="1:2" x14ac:dyDescent="0.25">
      <c r="A44" s="125" t="s">
        <v>28</v>
      </c>
      <c r="B44" s="312" t="s">
        <v>683</v>
      </c>
    </row>
    <row r="45" spans="1:2" x14ac:dyDescent="0.25">
      <c r="A45" s="125" t="s">
        <v>28</v>
      </c>
      <c r="B45" s="312" t="s">
        <v>684</v>
      </c>
    </row>
    <row r="46" spans="1:2" x14ac:dyDescent="0.25">
      <c r="A46" s="125" t="s">
        <v>28</v>
      </c>
      <c r="B46" s="312" t="s">
        <v>685</v>
      </c>
    </row>
    <row r="47" spans="1:2" x14ac:dyDescent="0.25">
      <c r="A47" s="125" t="s">
        <v>28</v>
      </c>
      <c r="B47" s="312" t="s">
        <v>686</v>
      </c>
    </row>
    <row r="48" spans="1:2" x14ac:dyDescent="0.25">
      <c r="A48" s="125" t="s">
        <v>28</v>
      </c>
      <c r="B48" s="312" t="s">
        <v>687</v>
      </c>
    </row>
    <row r="49" spans="1:2" x14ac:dyDescent="0.25">
      <c r="A49" s="125" t="s">
        <v>28</v>
      </c>
      <c r="B49" s="312" t="s">
        <v>688</v>
      </c>
    </row>
    <row r="50" spans="1:2" x14ac:dyDescent="0.25">
      <c r="A50" s="125" t="s">
        <v>28</v>
      </c>
      <c r="B50" s="312" t="s">
        <v>689</v>
      </c>
    </row>
    <row r="51" spans="1:2" x14ac:dyDescent="0.25">
      <c r="A51" s="125" t="s">
        <v>28</v>
      </c>
      <c r="B51" s="312" t="s">
        <v>690</v>
      </c>
    </row>
    <row r="52" spans="1:2" x14ac:dyDescent="0.25">
      <c r="A52" s="125" t="s">
        <v>28</v>
      </c>
      <c r="B52" s="312" t="s">
        <v>691</v>
      </c>
    </row>
    <row r="53" spans="1:2" x14ac:dyDescent="0.25">
      <c r="A53" s="125" t="s">
        <v>28</v>
      </c>
      <c r="B53" s="312" t="s">
        <v>692</v>
      </c>
    </row>
    <row r="54" spans="1:2" x14ac:dyDescent="0.25">
      <c r="A54" s="125" t="s">
        <v>28</v>
      </c>
      <c r="B54" s="312" t="s">
        <v>693</v>
      </c>
    </row>
    <row r="55" spans="1:2" x14ac:dyDescent="0.25">
      <c r="A55" s="125" t="s">
        <v>28</v>
      </c>
      <c r="B55" s="312" t="s">
        <v>694</v>
      </c>
    </row>
    <row r="56" spans="1:2" x14ac:dyDescent="0.25">
      <c r="A56" s="125" t="s">
        <v>28</v>
      </c>
      <c r="B56" s="312" t="s">
        <v>695</v>
      </c>
    </row>
    <row r="57" spans="1:2" x14ac:dyDescent="0.25">
      <c r="A57" s="125" t="s">
        <v>42</v>
      </c>
      <c r="B57" s="302" t="s">
        <v>551</v>
      </c>
    </row>
    <row r="58" spans="1:2" x14ac:dyDescent="0.25">
      <c r="A58" s="125" t="s">
        <v>42</v>
      </c>
      <c r="B58" s="302" t="s">
        <v>129</v>
      </c>
    </row>
    <row r="59" spans="1:2" x14ac:dyDescent="0.25">
      <c r="A59" s="125" t="s">
        <v>42</v>
      </c>
      <c r="B59" s="302" t="s">
        <v>696</v>
      </c>
    </row>
    <row r="60" spans="1:2" x14ac:dyDescent="0.25">
      <c r="A60" s="125" t="s">
        <v>42</v>
      </c>
      <c r="B60" s="302" t="s">
        <v>697</v>
      </c>
    </row>
    <row r="61" spans="1:2" x14ac:dyDescent="0.25">
      <c r="A61" s="125" t="s">
        <v>42</v>
      </c>
      <c r="B61" s="302" t="s">
        <v>463</v>
      </c>
    </row>
    <row r="62" spans="1:2" x14ac:dyDescent="0.25">
      <c r="A62" s="125" t="s">
        <v>42</v>
      </c>
      <c r="B62" s="302" t="s">
        <v>53</v>
      </c>
    </row>
    <row r="63" spans="1:2" x14ac:dyDescent="0.25">
      <c r="A63" s="125" t="s">
        <v>42</v>
      </c>
      <c r="B63" s="302" t="s">
        <v>553</v>
      </c>
    </row>
    <row r="64" spans="1:2" x14ac:dyDescent="0.25">
      <c r="A64" s="125" t="s">
        <v>46</v>
      </c>
      <c r="B64" s="302" t="s">
        <v>465</v>
      </c>
    </row>
    <row r="65" spans="1:2" x14ac:dyDescent="0.25">
      <c r="A65" s="125" t="s">
        <v>46</v>
      </c>
      <c r="B65" s="302" t="s">
        <v>464</v>
      </c>
    </row>
    <row r="66" spans="1:2" x14ac:dyDescent="0.25">
      <c r="A66" s="125" t="s">
        <v>46</v>
      </c>
      <c r="B66" s="302" t="s">
        <v>698</v>
      </c>
    </row>
    <row r="67" spans="1:2" x14ac:dyDescent="0.25">
      <c r="A67" s="125" t="s">
        <v>46</v>
      </c>
      <c r="B67" s="302" t="s">
        <v>555</v>
      </c>
    </row>
    <row r="68" spans="1:2" s="248" customFormat="1" x14ac:dyDescent="0.25">
      <c r="A68" s="125" t="s">
        <v>51</v>
      </c>
      <c r="B68" s="302" t="s">
        <v>699</v>
      </c>
    </row>
    <row r="69" spans="1:2" s="248" customFormat="1" x14ac:dyDescent="0.25">
      <c r="A69" s="125" t="s">
        <v>51</v>
      </c>
      <c r="B69" s="302" t="s">
        <v>700</v>
      </c>
    </row>
    <row r="70" spans="1:2" s="248" customFormat="1" x14ac:dyDescent="0.25">
      <c r="A70" s="125" t="s">
        <v>51</v>
      </c>
      <c r="B70" s="302" t="s">
        <v>701</v>
      </c>
    </row>
    <row r="71" spans="1:2" s="248" customFormat="1" x14ac:dyDescent="0.25">
      <c r="A71" s="125" t="s">
        <v>51</v>
      </c>
      <c r="B71" s="302" t="s">
        <v>702</v>
      </c>
    </row>
    <row r="72" spans="1:2" s="248" customFormat="1" x14ac:dyDescent="0.25">
      <c r="A72" s="125" t="s">
        <v>51</v>
      </c>
      <c r="B72" s="302" t="s">
        <v>703</v>
      </c>
    </row>
    <row r="73" spans="1:2" s="248" customFormat="1" x14ac:dyDescent="0.25">
      <c r="A73" s="125" t="s">
        <v>51</v>
      </c>
      <c r="B73" s="302" t="s">
        <v>704</v>
      </c>
    </row>
    <row r="74" spans="1:2" x14ac:dyDescent="0.25">
      <c r="A74" s="125" t="s">
        <v>51</v>
      </c>
      <c r="B74" s="302" t="s">
        <v>705</v>
      </c>
    </row>
    <row r="75" spans="1:2" x14ac:dyDescent="0.25">
      <c r="A75" s="125" t="s">
        <v>51</v>
      </c>
      <c r="B75" s="302" t="s">
        <v>706</v>
      </c>
    </row>
    <row r="76" spans="1:2" x14ac:dyDescent="0.25">
      <c r="A76" s="125" t="s">
        <v>51</v>
      </c>
      <c r="B76" s="302" t="s">
        <v>707</v>
      </c>
    </row>
    <row r="77" spans="1:2" x14ac:dyDescent="0.25">
      <c r="A77" s="125" t="s">
        <v>51</v>
      </c>
      <c r="B77" s="302" t="s">
        <v>708</v>
      </c>
    </row>
    <row r="78" spans="1:2" x14ac:dyDescent="0.25">
      <c r="A78" s="125" t="s">
        <v>51</v>
      </c>
      <c r="B78" s="302" t="s">
        <v>709</v>
      </c>
    </row>
    <row r="79" spans="1:2" x14ac:dyDescent="0.25">
      <c r="A79" s="125" t="s">
        <v>51</v>
      </c>
      <c r="B79" s="302" t="s">
        <v>710</v>
      </c>
    </row>
    <row r="80" spans="1:2" x14ac:dyDescent="0.25">
      <c r="A80" s="125" t="s">
        <v>51</v>
      </c>
      <c r="B80" s="302" t="s">
        <v>711</v>
      </c>
    </row>
    <row r="81" spans="1:2" x14ac:dyDescent="0.25">
      <c r="A81" s="125" t="s">
        <v>51</v>
      </c>
      <c r="B81" s="302" t="s">
        <v>712</v>
      </c>
    </row>
    <row r="82" spans="1:2" x14ac:dyDescent="0.25">
      <c r="A82" s="125" t="s">
        <v>51</v>
      </c>
      <c r="B82" s="302" t="s">
        <v>713</v>
      </c>
    </row>
    <row r="83" spans="1:2" x14ac:dyDescent="0.25">
      <c r="A83" s="125" t="s">
        <v>51</v>
      </c>
      <c r="B83" s="302" t="s">
        <v>714</v>
      </c>
    </row>
    <row r="84" spans="1:2" x14ac:dyDescent="0.25">
      <c r="A84" s="125" t="s">
        <v>51</v>
      </c>
      <c r="B84" s="302" t="s">
        <v>715</v>
      </c>
    </row>
    <row r="85" spans="1:2" x14ac:dyDescent="0.25">
      <c r="A85" s="125" t="s">
        <v>51</v>
      </c>
      <c r="B85" s="302" t="s">
        <v>716</v>
      </c>
    </row>
    <row r="86" spans="1:2" x14ac:dyDescent="0.25">
      <c r="A86" s="125" t="s">
        <v>51</v>
      </c>
      <c r="B86" s="302" t="s">
        <v>717</v>
      </c>
    </row>
    <row r="87" spans="1:2" x14ac:dyDescent="0.25">
      <c r="A87" s="125" t="s">
        <v>51</v>
      </c>
      <c r="B87" s="302" t="s">
        <v>718</v>
      </c>
    </row>
    <row r="88" spans="1:2" x14ac:dyDescent="0.25">
      <c r="A88" s="125" t="s">
        <v>51</v>
      </c>
      <c r="B88" s="302" t="s">
        <v>719</v>
      </c>
    </row>
    <row r="89" spans="1:2" x14ac:dyDescent="0.25">
      <c r="A89" s="125" t="s">
        <v>51</v>
      </c>
      <c r="B89" s="302" t="s">
        <v>720</v>
      </c>
    </row>
    <row r="90" spans="1:2" x14ac:dyDescent="0.25">
      <c r="A90" s="125" t="s">
        <v>51</v>
      </c>
      <c r="B90" s="302" t="s">
        <v>721</v>
      </c>
    </row>
    <row r="91" spans="1:2" x14ac:dyDescent="0.25">
      <c r="A91" s="125" t="s">
        <v>51</v>
      </c>
      <c r="B91" s="302" t="s">
        <v>722</v>
      </c>
    </row>
    <row r="92" spans="1:2" x14ac:dyDescent="0.25">
      <c r="A92" s="125" t="s">
        <v>51</v>
      </c>
      <c r="B92" s="302" t="s">
        <v>723</v>
      </c>
    </row>
    <row r="93" spans="1:2" x14ac:dyDescent="0.25">
      <c r="A93" s="125" t="s">
        <v>51</v>
      </c>
      <c r="B93" s="302" t="s">
        <v>724</v>
      </c>
    </row>
    <row r="94" spans="1:2" x14ac:dyDescent="0.25">
      <c r="A94" s="125" t="s">
        <v>51</v>
      </c>
      <c r="B94" s="302" t="s">
        <v>725</v>
      </c>
    </row>
    <row r="95" spans="1:2" x14ac:dyDescent="0.25">
      <c r="A95" s="125" t="s">
        <v>51</v>
      </c>
      <c r="B95" s="302" t="s">
        <v>726</v>
      </c>
    </row>
    <row r="96" spans="1:2" x14ac:dyDescent="0.25">
      <c r="A96" s="125" t="s">
        <v>51</v>
      </c>
      <c r="B96" s="302" t="s">
        <v>727</v>
      </c>
    </row>
    <row r="97" spans="1:2" x14ac:dyDescent="0.25">
      <c r="A97" s="125" t="s">
        <v>51</v>
      </c>
      <c r="B97" s="302" t="s">
        <v>728</v>
      </c>
    </row>
    <row r="98" spans="1:2" x14ac:dyDescent="0.25">
      <c r="A98" s="125" t="s">
        <v>51</v>
      </c>
      <c r="B98" s="302" t="s">
        <v>729</v>
      </c>
    </row>
    <row r="99" spans="1:2" x14ac:dyDescent="0.25">
      <c r="A99" s="125" t="s">
        <v>51</v>
      </c>
      <c r="B99" s="302" t="s">
        <v>730</v>
      </c>
    </row>
    <row r="100" spans="1:2" x14ac:dyDescent="0.25">
      <c r="A100" s="125" t="s">
        <v>51</v>
      </c>
      <c r="B100" s="302" t="s">
        <v>731</v>
      </c>
    </row>
    <row r="101" spans="1:2" x14ac:dyDescent="0.25">
      <c r="A101" s="125" t="s">
        <v>51</v>
      </c>
      <c r="B101" s="302" t="s">
        <v>732</v>
      </c>
    </row>
    <row r="102" spans="1:2" x14ac:dyDescent="0.25">
      <c r="A102" s="125" t="s">
        <v>51</v>
      </c>
      <c r="B102" s="302" t="s">
        <v>733</v>
      </c>
    </row>
    <row r="103" spans="1:2" x14ac:dyDescent="0.25">
      <c r="A103" s="125" t="s">
        <v>51</v>
      </c>
      <c r="B103" s="302" t="s">
        <v>734</v>
      </c>
    </row>
    <row r="104" spans="1:2" x14ac:dyDescent="0.25">
      <c r="A104" s="125" t="s">
        <v>54</v>
      </c>
      <c r="B104" s="302" t="s">
        <v>735</v>
      </c>
    </row>
    <row r="105" spans="1:2" x14ac:dyDescent="0.25">
      <c r="A105" s="125" t="s">
        <v>54</v>
      </c>
      <c r="B105" s="302" t="s">
        <v>736</v>
      </c>
    </row>
    <row r="106" spans="1:2" x14ac:dyDescent="0.25">
      <c r="A106" s="125" t="s">
        <v>54</v>
      </c>
      <c r="B106" s="302" t="s">
        <v>559</v>
      </c>
    </row>
    <row r="107" spans="1:2" x14ac:dyDescent="0.25">
      <c r="A107" s="125" t="s">
        <v>54</v>
      </c>
      <c r="B107" s="302" t="s">
        <v>737</v>
      </c>
    </row>
    <row r="108" spans="1:2" x14ac:dyDescent="0.25">
      <c r="A108" s="125" t="s">
        <v>54</v>
      </c>
      <c r="B108" s="125" t="s">
        <v>738</v>
      </c>
    </row>
    <row r="109" spans="1:2" x14ac:dyDescent="0.25">
      <c r="A109" s="125" t="s">
        <v>54</v>
      </c>
      <c r="B109" s="302" t="s">
        <v>739</v>
      </c>
    </row>
    <row r="110" spans="1:2" x14ac:dyDescent="0.25">
      <c r="A110" s="125" t="s">
        <v>54</v>
      </c>
      <c r="B110" s="302" t="s">
        <v>740</v>
      </c>
    </row>
    <row r="111" spans="1:2" x14ac:dyDescent="0.25">
      <c r="A111" s="125" t="s">
        <v>54</v>
      </c>
      <c r="B111" s="302" t="s">
        <v>741</v>
      </c>
    </row>
    <row r="112" spans="1:2" x14ac:dyDescent="0.25">
      <c r="A112" s="125" t="s">
        <v>54</v>
      </c>
      <c r="B112" s="302" t="s">
        <v>742</v>
      </c>
    </row>
    <row r="113" spans="1:2" x14ac:dyDescent="0.25">
      <c r="A113" s="125" t="s">
        <v>54</v>
      </c>
      <c r="B113" s="302" t="s">
        <v>743</v>
      </c>
    </row>
    <row r="114" spans="1:2" x14ac:dyDescent="0.25">
      <c r="A114" s="125" t="s">
        <v>54</v>
      </c>
      <c r="B114" s="302" t="s">
        <v>744</v>
      </c>
    </row>
    <row r="115" spans="1:2" x14ac:dyDescent="0.25">
      <c r="A115" s="125" t="s">
        <v>54</v>
      </c>
      <c r="B115" s="302" t="s">
        <v>745</v>
      </c>
    </row>
    <row r="116" spans="1:2" x14ac:dyDescent="0.25">
      <c r="A116" s="125" t="s">
        <v>54</v>
      </c>
      <c r="B116" s="302" t="s">
        <v>746</v>
      </c>
    </row>
    <row r="117" spans="1:2" x14ac:dyDescent="0.25">
      <c r="A117" s="125" t="s">
        <v>54</v>
      </c>
      <c r="B117" s="302" t="s">
        <v>747</v>
      </c>
    </row>
    <row r="118" spans="1:2" x14ac:dyDescent="0.25">
      <c r="A118" s="125" t="s">
        <v>54</v>
      </c>
      <c r="B118" s="302" t="s">
        <v>748</v>
      </c>
    </row>
    <row r="119" spans="1:2" x14ac:dyDescent="0.25">
      <c r="A119" s="125" t="s">
        <v>54</v>
      </c>
      <c r="B119" s="302" t="s">
        <v>749</v>
      </c>
    </row>
    <row r="120" spans="1:2" x14ac:dyDescent="0.25">
      <c r="A120" s="125" t="s">
        <v>54</v>
      </c>
      <c r="B120" s="302" t="s">
        <v>750</v>
      </c>
    </row>
    <row r="121" spans="1:2" x14ac:dyDescent="0.25">
      <c r="A121" s="125" t="s">
        <v>54</v>
      </c>
      <c r="B121" s="302" t="s">
        <v>751</v>
      </c>
    </row>
    <row r="122" spans="1:2" ht="25.5" x14ac:dyDescent="0.25">
      <c r="A122" s="125" t="s">
        <v>54</v>
      </c>
      <c r="B122" s="302" t="s">
        <v>752</v>
      </c>
    </row>
    <row r="123" spans="1:2" ht="25.5" x14ac:dyDescent="0.25">
      <c r="A123" s="125" t="s">
        <v>54</v>
      </c>
      <c r="B123" s="302" t="s">
        <v>753</v>
      </c>
    </row>
    <row r="124" spans="1:2" x14ac:dyDescent="0.25">
      <c r="A124" s="125" t="s">
        <v>54</v>
      </c>
      <c r="B124" s="302" t="s">
        <v>754</v>
      </c>
    </row>
    <row r="125" spans="1:2" x14ac:dyDescent="0.25">
      <c r="A125" s="125" t="s">
        <v>54</v>
      </c>
      <c r="B125" s="302" t="s">
        <v>755</v>
      </c>
    </row>
    <row r="126" spans="1:2" x14ac:dyDescent="0.25">
      <c r="A126" s="125" t="s">
        <v>65</v>
      </c>
      <c r="B126" s="302" t="s">
        <v>756</v>
      </c>
    </row>
    <row r="127" spans="1:2" x14ac:dyDescent="0.25">
      <c r="A127" s="125" t="s">
        <v>65</v>
      </c>
      <c r="B127" s="302" t="s">
        <v>757</v>
      </c>
    </row>
    <row r="128" spans="1:2" ht="25.5" x14ac:dyDescent="0.25">
      <c r="A128" s="125" t="s">
        <v>65</v>
      </c>
      <c r="B128" s="302" t="s">
        <v>758</v>
      </c>
    </row>
    <row r="129" spans="1:2" x14ac:dyDescent="0.25">
      <c r="A129" s="125" t="s">
        <v>65</v>
      </c>
      <c r="B129" s="302" t="s">
        <v>759</v>
      </c>
    </row>
    <row r="130" spans="1:2" x14ac:dyDescent="0.25">
      <c r="A130" s="125" t="s">
        <v>65</v>
      </c>
      <c r="B130" s="302" t="s">
        <v>760</v>
      </c>
    </row>
    <row r="131" spans="1:2" x14ac:dyDescent="0.25">
      <c r="A131" s="125" t="s">
        <v>65</v>
      </c>
      <c r="B131" s="302" t="s">
        <v>761</v>
      </c>
    </row>
    <row r="132" spans="1:2" x14ac:dyDescent="0.25">
      <c r="A132" s="125" t="s">
        <v>65</v>
      </c>
      <c r="B132" s="302" t="s">
        <v>762</v>
      </c>
    </row>
    <row r="133" spans="1:2" x14ac:dyDescent="0.25">
      <c r="A133" s="125" t="s">
        <v>65</v>
      </c>
      <c r="B133" s="302" t="s">
        <v>763</v>
      </c>
    </row>
    <row r="134" spans="1:2" x14ac:dyDescent="0.25">
      <c r="A134" s="125" t="s">
        <v>65</v>
      </c>
      <c r="B134" s="302" t="s">
        <v>764</v>
      </c>
    </row>
    <row r="135" spans="1:2" x14ac:dyDescent="0.25">
      <c r="A135" s="125" t="s">
        <v>65</v>
      </c>
      <c r="B135" s="302" t="s">
        <v>765</v>
      </c>
    </row>
    <row r="136" spans="1:2" x14ac:dyDescent="0.25">
      <c r="A136" s="125" t="s">
        <v>65</v>
      </c>
      <c r="B136" s="302" t="s">
        <v>766</v>
      </c>
    </row>
    <row r="137" spans="1:2" x14ac:dyDescent="0.25">
      <c r="A137" s="125" t="s">
        <v>65</v>
      </c>
      <c r="B137" s="302" t="s">
        <v>767</v>
      </c>
    </row>
    <row r="138" spans="1:2" x14ac:dyDescent="0.25">
      <c r="A138" s="125" t="s">
        <v>65</v>
      </c>
      <c r="B138" s="302" t="s">
        <v>768</v>
      </c>
    </row>
    <row r="139" spans="1:2" x14ac:dyDescent="0.25">
      <c r="A139" s="125" t="s">
        <v>65</v>
      </c>
      <c r="B139" s="302" t="s">
        <v>769</v>
      </c>
    </row>
    <row r="140" spans="1:2" x14ac:dyDescent="0.25">
      <c r="A140" s="125" t="s">
        <v>65</v>
      </c>
      <c r="B140" s="302" t="s">
        <v>770</v>
      </c>
    </row>
    <row r="141" spans="1:2" x14ac:dyDescent="0.25">
      <c r="A141" s="125" t="s">
        <v>65</v>
      </c>
      <c r="B141" s="302" t="s">
        <v>771</v>
      </c>
    </row>
    <row r="142" spans="1:2" x14ac:dyDescent="0.25">
      <c r="A142" s="125" t="s">
        <v>65</v>
      </c>
      <c r="B142" s="302" t="s">
        <v>772</v>
      </c>
    </row>
    <row r="143" spans="1:2" x14ac:dyDescent="0.25">
      <c r="A143" s="125" t="s">
        <v>65</v>
      </c>
      <c r="B143" s="302" t="s">
        <v>773</v>
      </c>
    </row>
    <row r="144" spans="1:2" ht="38.25" x14ac:dyDescent="0.25">
      <c r="A144" s="125" t="s">
        <v>65</v>
      </c>
      <c r="B144" s="302" t="s">
        <v>774</v>
      </c>
    </row>
    <row r="145" spans="1:2" x14ac:dyDescent="0.25">
      <c r="A145" s="125" t="s">
        <v>65</v>
      </c>
      <c r="B145" s="302" t="s">
        <v>775</v>
      </c>
    </row>
    <row r="146" spans="1:2" ht="25.5" x14ac:dyDescent="0.25">
      <c r="A146" s="125" t="s">
        <v>65</v>
      </c>
      <c r="B146" s="302" t="s">
        <v>776</v>
      </c>
    </row>
    <row r="147" spans="1:2" ht="25.5" x14ac:dyDescent="0.25">
      <c r="A147" s="125" t="s">
        <v>65</v>
      </c>
      <c r="B147" s="302" t="s">
        <v>777</v>
      </c>
    </row>
    <row r="148" spans="1:2" x14ac:dyDescent="0.25">
      <c r="A148" s="125" t="s">
        <v>65</v>
      </c>
      <c r="B148" s="302" t="s">
        <v>778</v>
      </c>
    </row>
    <row r="149" spans="1:2" x14ac:dyDescent="0.25">
      <c r="A149" s="125" t="s">
        <v>65</v>
      </c>
      <c r="B149" s="302" t="s">
        <v>779</v>
      </c>
    </row>
    <row r="150" spans="1:2" x14ac:dyDescent="0.25">
      <c r="A150" s="125" t="s">
        <v>65</v>
      </c>
      <c r="B150" s="302" t="s">
        <v>780</v>
      </c>
    </row>
    <row r="151" spans="1:2" x14ac:dyDescent="0.25">
      <c r="A151" s="125" t="s">
        <v>65</v>
      </c>
      <c r="B151" s="302" t="s">
        <v>781</v>
      </c>
    </row>
    <row r="152" spans="1:2" x14ac:dyDescent="0.25">
      <c r="A152" s="125" t="s">
        <v>65</v>
      </c>
      <c r="B152" s="302" t="s">
        <v>782</v>
      </c>
    </row>
    <row r="153" spans="1:2" x14ac:dyDescent="0.25">
      <c r="A153" s="125" t="s">
        <v>65</v>
      </c>
      <c r="B153" s="302" t="s">
        <v>783</v>
      </c>
    </row>
    <row r="154" spans="1:2" x14ac:dyDescent="0.25">
      <c r="A154" s="125" t="s">
        <v>65</v>
      </c>
      <c r="B154" s="302" t="s">
        <v>784</v>
      </c>
    </row>
    <row r="155" spans="1:2" x14ac:dyDescent="0.25">
      <c r="A155" s="125" t="s">
        <v>65</v>
      </c>
      <c r="B155" s="302" t="s">
        <v>785</v>
      </c>
    </row>
    <row r="156" spans="1:2" x14ac:dyDescent="0.25">
      <c r="A156" s="125" t="s">
        <v>65</v>
      </c>
      <c r="B156" s="302" t="s">
        <v>786</v>
      </c>
    </row>
    <row r="157" spans="1:2" x14ac:dyDescent="0.25">
      <c r="A157" s="125" t="s">
        <v>65</v>
      </c>
      <c r="B157" s="302" t="s">
        <v>787</v>
      </c>
    </row>
    <row r="158" spans="1:2" ht="25.5" x14ac:dyDescent="0.25">
      <c r="A158" s="125" t="s">
        <v>65</v>
      </c>
      <c r="B158" s="302" t="s">
        <v>788</v>
      </c>
    </row>
    <row r="159" spans="1:2" x14ac:dyDescent="0.25">
      <c r="A159" s="125" t="s">
        <v>65</v>
      </c>
      <c r="B159" s="302" t="s">
        <v>789</v>
      </c>
    </row>
    <row r="160" spans="1:2" x14ac:dyDescent="0.25">
      <c r="A160" s="125" t="s">
        <v>65</v>
      </c>
      <c r="B160" s="302" t="s">
        <v>790</v>
      </c>
    </row>
    <row r="161" spans="1:2" ht="25.5" x14ac:dyDescent="0.25">
      <c r="A161" s="125" t="s">
        <v>65</v>
      </c>
      <c r="B161" s="302" t="s">
        <v>791</v>
      </c>
    </row>
    <row r="162" spans="1:2" x14ac:dyDescent="0.25">
      <c r="A162" s="125" t="s">
        <v>67</v>
      </c>
      <c r="B162" s="302" t="s">
        <v>792</v>
      </c>
    </row>
    <row r="163" spans="1:2" x14ac:dyDescent="0.25">
      <c r="A163" s="125" t="s">
        <v>67</v>
      </c>
      <c r="B163" s="302" t="s">
        <v>793</v>
      </c>
    </row>
    <row r="164" spans="1:2" x14ac:dyDescent="0.25">
      <c r="A164" s="125" t="s">
        <v>67</v>
      </c>
      <c r="B164" s="302" t="s">
        <v>794</v>
      </c>
    </row>
    <row r="165" spans="1:2" x14ac:dyDescent="0.25">
      <c r="A165" s="125" t="s">
        <v>67</v>
      </c>
      <c r="B165" s="302" t="s">
        <v>795</v>
      </c>
    </row>
    <row r="166" spans="1:2" x14ac:dyDescent="0.25">
      <c r="A166" s="125" t="s">
        <v>67</v>
      </c>
      <c r="B166" s="302" t="s">
        <v>796</v>
      </c>
    </row>
    <row r="167" spans="1:2" x14ac:dyDescent="0.25">
      <c r="A167" s="125" t="s">
        <v>67</v>
      </c>
      <c r="B167" s="302" t="s">
        <v>797</v>
      </c>
    </row>
    <row r="168" spans="1:2" x14ac:dyDescent="0.25">
      <c r="A168" s="125" t="s">
        <v>67</v>
      </c>
      <c r="B168" s="302" t="s">
        <v>798</v>
      </c>
    </row>
    <row r="169" spans="1:2" x14ac:dyDescent="0.25">
      <c r="A169" s="125" t="s">
        <v>67</v>
      </c>
      <c r="B169" s="302" t="s">
        <v>799</v>
      </c>
    </row>
    <row r="170" spans="1:2" x14ac:dyDescent="0.25">
      <c r="A170" s="125" t="s">
        <v>67</v>
      </c>
      <c r="B170" s="302" t="s">
        <v>800</v>
      </c>
    </row>
    <row r="171" spans="1:2" x14ac:dyDescent="0.25">
      <c r="A171" s="125" t="s">
        <v>67</v>
      </c>
      <c r="B171" s="302" t="s">
        <v>801</v>
      </c>
    </row>
    <row r="172" spans="1:2" x14ac:dyDescent="0.25">
      <c r="A172" s="125" t="s">
        <v>67</v>
      </c>
      <c r="B172" s="302" t="s">
        <v>98</v>
      </c>
    </row>
    <row r="173" spans="1:2" x14ac:dyDescent="0.25">
      <c r="A173" s="125" t="s">
        <v>67</v>
      </c>
      <c r="B173" s="302" t="s">
        <v>802</v>
      </c>
    </row>
    <row r="174" spans="1:2" x14ac:dyDescent="0.25">
      <c r="A174" s="125" t="s">
        <v>67</v>
      </c>
      <c r="B174" s="302" t="s">
        <v>803</v>
      </c>
    </row>
    <row r="175" spans="1:2" x14ac:dyDescent="0.25">
      <c r="A175" s="125" t="s">
        <v>67</v>
      </c>
      <c r="B175" s="302" t="s">
        <v>804</v>
      </c>
    </row>
    <row r="176" spans="1:2" x14ac:dyDescent="0.25">
      <c r="A176" s="125" t="s">
        <v>67</v>
      </c>
      <c r="B176" s="302" t="s">
        <v>805</v>
      </c>
    </row>
    <row r="177" spans="1:2" x14ac:dyDescent="0.25">
      <c r="A177" s="125" t="s">
        <v>67</v>
      </c>
      <c r="B177" s="302" t="s">
        <v>806</v>
      </c>
    </row>
    <row r="178" spans="1:2" x14ac:dyDescent="0.25">
      <c r="A178" s="125" t="s">
        <v>67</v>
      </c>
      <c r="B178" s="302" t="s">
        <v>807</v>
      </c>
    </row>
    <row r="179" spans="1:2" x14ac:dyDescent="0.25">
      <c r="A179" s="125" t="s">
        <v>67</v>
      </c>
      <c r="B179" s="302" t="s">
        <v>808</v>
      </c>
    </row>
    <row r="180" spans="1:2" x14ac:dyDescent="0.25">
      <c r="A180" s="125" t="s">
        <v>67</v>
      </c>
      <c r="B180" s="302" t="s">
        <v>809</v>
      </c>
    </row>
    <row r="181" spans="1:2" x14ac:dyDescent="0.25">
      <c r="A181" s="125" t="s">
        <v>67</v>
      </c>
      <c r="B181" s="302" t="s">
        <v>810</v>
      </c>
    </row>
    <row r="182" spans="1:2" x14ac:dyDescent="0.25">
      <c r="A182" s="125" t="s">
        <v>67</v>
      </c>
      <c r="B182" s="302" t="s">
        <v>811</v>
      </c>
    </row>
    <row r="183" spans="1:2" x14ac:dyDescent="0.25">
      <c r="A183" s="125" t="s">
        <v>67</v>
      </c>
      <c r="B183" s="302" t="s">
        <v>812</v>
      </c>
    </row>
    <row r="184" spans="1:2" x14ac:dyDescent="0.25">
      <c r="A184" s="125" t="s">
        <v>67</v>
      </c>
      <c r="B184" s="302" t="s">
        <v>813</v>
      </c>
    </row>
    <row r="185" spans="1:2" x14ac:dyDescent="0.25">
      <c r="A185" s="125" t="s">
        <v>67</v>
      </c>
      <c r="B185" s="302" t="s">
        <v>814</v>
      </c>
    </row>
    <row r="186" spans="1:2" x14ac:dyDescent="0.25">
      <c r="A186" s="125" t="s">
        <v>67</v>
      </c>
      <c r="B186" s="302" t="s">
        <v>815</v>
      </c>
    </row>
    <row r="187" spans="1:2" x14ac:dyDescent="0.25">
      <c r="A187" s="125" t="s">
        <v>67</v>
      </c>
      <c r="B187" s="302" t="s">
        <v>816</v>
      </c>
    </row>
    <row r="188" spans="1:2" x14ac:dyDescent="0.25">
      <c r="A188" s="125" t="s">
        <v>67</v>
      </c>
      <c r="B188" s="302" t="s">
        <v>817</v>
      </c>
    </row>
    <row r="189" spans="1:2" x14ac:dyDescent="0.25">
      <c r="A189" s="125" t="s">
        <v>67</v>
      </c>
      <c r="B189" s="302" t="s">
        <v>818</v>
      </c>
    </row>
    <row r="190" spans="1:2" x14ac:dyDescent="0.25">
      <c r="A190" s="125" t="s">
        <v>67</v>
      </c>
      <c r="B190" s="302" t="s">
        <v>819</v>
      </c>
    </row>
    <row r="191" spans="1:2" x14ac:dyDescent="0.25">
      <c r="A191" s="125" t="s">
        <v>67</v>
      </c>
      <c r="B191" s="302" t="s">
        <v>820</v>
      </c>
    </row>
    <row r="192" spans="1:2" x14ac:dyDescent="0.25">
      <c r="A192" s="125" t="s">
        <v>68</v>
      </c>
      <c r="B192" s="302" t="s">
        <v>475</v>
      </c>
    </row>
    <row r="193" spans="1:2" x14ac:dyDescent="0.25">
      <c r="A193" s="125" t="s">
        <v>68</v>
      </c>
      <c r="B193" s="302" t="s">
        <v>129</v>
      </c>
    </row>
    <row r="194" spans="1:2" x14ac:dyDescent="0.25">
      <c r="A194" s="125" t="s">
        <v>68</v>
      </c>
      <c r="B194" s="302" t="s">
        <v>476</v>
      </c>
    </row>
    <row r="195" spans="1:2" x14ac:dyDescent="0.25">
      <c r="A195" s="125" t="s">
        <v>68</v>
      </c>
      <c r="B195" s="125" t="s">
        <v>477</v>
      </c>
    </row>
    <row r="196" spans="1:2" x14ac:dyDescent="0.25">
      <c r="A196" s="125" t="s">
        <v>69</v>
      </c>
      <c r="B196" s="302" t="s">
        <v>821</v>
      </c>
    </row>
    <row r="197" spans="1:2" x14ac:dyDescent="0.25">
      <c r="A197" s="125" t="s">
        <v>69</v>
      </c>
      <c r="B197" s="302" t="s">
        <v>822</v>
      </c>
    </row>
    <row r="198" spans="1:2" x14ac:dyDescent="0.25">
      <c r="A198" s="125" t="s">
        <v>69</v>
      </c>
      <c r="B198" s="302" t="s">
        <v>463</v>
      </c>
    </row>
    <row r="199" spans="1:2" x14ac:dyDescent="0.25">
      <c r="A199" s="125" t="s">
        <v>79</v>
      </c>
      <c r="B199" s="302" t="s">
        <v>580</v>
      </c>
    </row>
    <row r="200" spans="1:2" x14ac:dyDescent="0.25">
      <c r="A200" s="125" t="s">
        <v>79</v>
      </c>
      <c r="B200" s="302" t="s">
        <v>581</v>
      </c>
    </row>
    <row r="201" spans="1:2" x14ac:dyDescent="0.25">
      <c r="A201" s="125" t="s">
        <v>79</v>
      </c>
      <c r="B201" s="302" t="s">
        <v>823</v>
      </c>
    </row>
    <row r="202" spans="1:2" x14ac:dyDescent="0.25">
      <c r="A202" s="125" t="s">
        <v>109</v>
      </c>
      <c r="B202" s="302" t="s">
        <v>824</v>
      </c>
    </row>
    <row r="203" spans="1:2" x14ac:dyDescent="0.25">
      <c r="A203" s="125" t="s">
        <v>109</v>
      </c>
      <c r="B203" s="302" t="s">
        <v>825</v>
      </c>
    </row>
    <row r="204" spans="1:2" x14ac:dyDescent="0.25">
      <c r="A204" s="125" t="s">
        <v>109</v>
      </c>
      <c r="B204" s="302" t="s">
        <v>826</v>
      </c>
    </row>
    <row r="205" spans="1:2" x14ac:dyDescent="0.25">
      <c r="A205" s="125" t="s">
        <v>109</v>
      </c>
      <c r="B205" s="302" t="s">
        <v>827</v>
      </c>
    </row>
    <row r="206" spans="1:2" x14ac:dyDescent="0.25">
      <c r="A206" s="125" t="s">
        <v>109</v>
      </c>
      <c r="B206" s="302" t="s">
        <v>828</v>
      </c>
    </row>
    <row r="207" spans="1:2" x14ac:dyDescent="0.25">
      <c r="A207" s="125" t="s">
        <v>109</v>
      </c>
      <c r="B207" s="302" t="s">
        <v>829</v>
      </c>
    </row>
    <row r="208" spans="1:2" x14ac:dyDescent="0.25">
      <c r="A208" s="125" t="s">
        <v>109</v>
      </c>
      <c r="B208" s="302" t="s">
        <v>830</v>
      </c>
    </row>
    <row r="209" spans="1:2" x14ac:dyDescent="0.25">
      <c r="A209" s="125" t="s">
        <v>109</v>
      </c>
      <c r="B209" s="302" t="s">
        <v>831</v>
      </c>
    </row>
    <row r="210" spans="1:2" x14ac:dyDescent="0.25">
      <c r="A210" s="125" t="s">
        <v>109</v>
      </c>
      <c r="B210" s="302" t="s">
        <v>832</v>
      </c>
    </row>
    <row r="211" spans="1:2" x14ac:dyDescent="0.25">
      <c r="A211" s="125" t="s">
        <v>109</v>
      </c>
      <c r="B211" s="302" t="s">
        <v>833</v>
      </c>
    </row>
    <row r="212" spans="1:2" x14ac:dyDescent="0.25">
      <c r="A212" s="125" t="s">
        <v>109</v>
      </c>
      <c r="B212" s="302" t="s">
        <v>834</v>
      </c>
    </row>
    <row r="213" spans="1:2" x14ac:dyDescent="0.25">
      <c r="A213" s="125" t="s">
        <v>109</v>
      </c>
      <c r="B213" s="302" t="s">
        <v>835</v>
      </c>
    </row>
    <row r="214" spans="1:2" x14ac:dyDescent="0.25">
      <c r="A214" s="125" t="s">
        <v>82</v>
      </c>
      <c r="B214" s="302" t="s">
        <v>836</v>
      </c>
    </row>
    <row r="215" spans="1:2" x14ac:dyDescent="0.25">
      <c r="A215" s="125" t="s">
        <v>82</v>
      </c>
      <c r="B215" s="302" t="s">
        <v>837</v>
      </c>
    </row>
    <row r="216" spans="1:2" x14ac:dyDescent="0.25">
      <c r="A216" s="125" t="s">
        <v>82</v>
      </c>
      <c r="B216" s="302" t="s">
        <v>838</v>
      </c>
    </row>
    <row r="217" spans="1:2" x14ac:dyDescent="0.25">
      <c r="A217" s="125" t="s">
        <v>82</v>
      </c>
      <c r="B217" s="302" t="s">
        <v>839</v>
      </c>
    </row>
    <row r="218" spans="1:2" x14ac:dyDescent="0.25">
      <c r="A218" s="125" t="s">
        <v>82</v>
      </c>
      <c r="B218" s="302" t="s">
        <v>840</v>
      </c>
    </row>
    <row r="219" spans="1:2" x14ac:dyDescent="0.25">
      <c r="A219" s="125" t="s">
        <v>82</v>
      </c>
      <c r="B219" s="302" t="s">
        <v>841</v>
      </c>
    </row>
    <row r="220" spans="1:2" x14ac:dyDescent="0.25">
      <c r="A220" s="125" t="s">
        <v>82</v>
      </c>
      <c r="B220" s="302" t="s">
        <v>842</v>
      </c>
    </row>
    <row r="221" spans="1:2" x14ac:dyDescent="0.25">
      <c r="A221" s="125" t="s">
        <v>82</v>
      </c>
      <c r="B221" s="302" t="s">
        <v>843</v>
      </c>
    </row>
    <row r="222" spans="1:2" x14ac:dyDescent="0.25">
      <c r="A222" s="125" t="s">
        <v>82</v>
      </c>
      <c r="B222" s="302" t="s">
        <v>844</v>
      </c>
    </row>
    <row r="223" spans="1:2" x14ac:dyDescent="0.25">
      <c r="A223" s="125" t="s">
        <v>82</v>
      </c>
      <c r="B223" s="302" t="s">
        <v>845</v>
      </c>
    </row>
    <row r="224" spans="1:2" x14ac:dyDescent="0.25">
      <c r="A224" s="125" t="s">
        <v>82</v>
      </c>
      <c r="B224" s="302" t="s">
        <v>846</v>
      </c>
    </row>
    <row r="225" spans="1:2" x14ac:dyDescent="0.25">
      <c r="A225" s="125" t="s">
        <v>82</v>
      </c>
      <c r="B225" s="302" t="s">
        <v>847</v>
      </c>
    </row>
    <row r="226" spans="1:2" x14ac:dyDescent="0.25">
      <c r="A226" s="125" t="s">
        <v>82</v>
      </c>
      <c r="B226" s="302" t="s">
        <v>848</v>
      </c>
    </row>
    <row r="227" spans="1:2" x14ac:dyDescent="0.25">
      <c r="A227" s="125" t="s">
        <v>82</v>
      </c>
      <c r="B227" s="302" t="s">
        <v>849</v>
      </c>
    </row>
    <row r="228" spans="1:2" x14ac:dyDescent="0.25">
      <c r="A228" s="125" t="s">
        <v>82</v>
      </c>
      <c r="B228" s="302" t="s">
        <v>850</v>
      </c>
    </row>
    <row r="229" spans="1:2" x14ac:dyDescent="0.25">
      <c r="A229" s="125" t="s">
        <v>82</v>
      </c>
      <c r="B229" s="302" t="s">
        <v>851</v>
      </c>
    </row>
    <row r="230" spans="1:2" x14ac:dyDescent="0.25">
      <c r="A230" s="125" t="s">
        <v>82</v>
      </c>
      <c r="B230" s="302" t="s">
        <v>852</v>
      </c>
    </row>
    <row r="231" spans="1:2" x14ac:dyDescent="0.25">
      <c r="A231" s="125" t="s">
        <v>82</v>
      </c>
      <c r="B231" s="302" t="s">
        <v>853</v>
      </c>
    </row>
    <row r="232" spans="1:2" x14ac:dyDescent="0.25">
      <c r="A232" s="125" t="s">
        <v>82</v>
      </c>
      <c r="B232" s="302" t="s">
        <v>854</v>
      </c>
    </row>
    <row r="233" spans="1:2" x14ac:dyDescent="0.25">
      <c r="A233" s="125" t="s">
        <v>82</v>
      </c>
      <c r="B233" s="302" t="s">
        <v>855</v>
      </c>
    </row>
    <row r="234" spans="1:2" x14ac:dyDescent="0.25">
      <c r="A234" s="125" t="s">
        <v>82</v>
      </c>
      <c r="B234" s="302" t="s">
        <v>856</v>
      </c>
    </row>
    <row r="235" spans="1:2" x14ac:dyDescent="0.25">
      <c r="A235" s="125" t="s">
        <v>82</v>
      </c>
      <c r="B235" s="302" t="s">
        <v>857</v>
      </c>
    </row>
    <row r="236" spans="1:2" x14ac:dyDescent="0.25">
      <c r="A236" s="125" t="s">
        <v>82</v>
      </c>
      <c r="B236" s="302" t="s">
        <v>858</v>
      </c>
    </row>
    <row r="237" spans="1:2" x14ac:dyDescent="0.25">
      <c r="A237" s="125" t="s">
        <v>82</v>
      </c>
      <c r="B237" s="302" t="s">
        <v>859</v>
      </c>
    </row>
    <row r="238" spans="1:2" x14ac:dyDescent="0.25">
      <c r="A238" s="125" t="s">
        <v>82</v>
      </c>
      <c r="B238" s="302" t="s">
        <v>860</v>
      </c>
    </row>
    <row r="239" spans="1:2" x14ac:dyDescent="0.25">
      <c r="A239" s="125" t="s">
        <v>82</v>
      </c>
      <c r="B239" s="302" t="s">
        <v>861</v>
      </c>
    </row>
    <row r="240" spans="1:2" x14ac:dyDescent="0.25">
      <c r="A240" s="125" t="s">
        <v>82</v>
      </c>
      <c r="B240" s="302" t="s">
        <v>862</v>
      </c>
    </row>
    <row r="241" spans="1:2" x14ac:dyDescent="0.25">
      <c r="A241" s="125" t="s">
        <v>82</v>
      </c>
      <c r="B241" s="302" t="s">
        <v>863</v>
      </c>
    </row>
    <row r="242" spans="1:2" x14ac:dyDescent="0.25">
      <c r="A242" s="125" t="s">
        <v>82</v>
      </c>
      <c r="B242" s="302" t="s">
        <v>864</v>
      </c>
    </row>
    <row r="243" spans="1:2" x14ac:dyDescent="0.25">
      <c r="A243" s="125" t="s">
        <v>82</v>
      </c>
      <c r="B243" s="302" t="s">
        <v>865</v>
      </c>
    </row>
    <row r="244" spans="1:2" x14ac:dyDescent="0.25">
      <c r="A244" s="125" t="s">
        <v>82</v>
      </c>
      <c r="B244" s="302" t="s">
        <v>866</v>
      </c>
    </row>
    <row r="245" spans="1:2" x14ac:dyDescent="0.25">
      <c r="A245" s="125" t="s">
        <v>82</v>
      </c>
      <c r="B245" s="302" t="s">
        <v>867</v>
      </c>
    </row>
    <row r="246" spans="1:2" x14ac:dyDescent="0.25">
      <c r="A246" s="125" t="s">
        <v>82</v>
      </c>
      <c r="B246" s="302" t="s">
        <v>868</v>
      </c>
    </row>
    <row r="247" spans="1:2" x14ac:dyDescent="0.25">
      <c r="A247" s="125" t="s">
        <v>82</v>
      </c>
      <c r="B247" s="302" t="s">
        <v>869</v>
      </c>
    </row>
    <row r="248" spans="1:2" x14ac:dyDescent="0.25">
      <c r="A248" s="125" t="s">
        <v>82</v>
      </c>
      <c r="B248" s="302" t="s">
        <v>870</v>
      </c>
    </row>
    <row r="249" spans="1:2" x14ac:dyDescent="0.25">
      <c r="A249" s="125" t="s">
        <v>82</v>
      </c>
      <c r="B249" s="302" t="s">
        <v>871</v>
      </c>
    </row>
    <row r="250" spans="1:2" x14ac:dyDescent="0.25">
      <c r="A250" s="125" t="s">
        <v>82</v>
      </c>
      <c r="B250" s="302" t="s">
        <v>872</v>
      </c>
    </row>
    <row r="251" spans="1:2" x14ac:dyDescent="0.25">
      <c r="A251" s="125" t="s">
        <v>82</v>
      </c>
      <c r="B251" s="302" t="s">
        <v>873</v>
      </c>
    </row>
    <row r="252" spans="1:2" x14ac:dyDescent="0.25">
      <c r="A252" s="125" t="s">
        <v>82</v>
      </c>
      <c r="B252" s="302" t="s">
        <v>874</v>
      </c>
    </row>
    <row r="253" spans="1:2" x14ac:dyDescent="0.25">
      <c r="A253" s="125" t="s">
        <v>82</v>
      </c>
      <c r="B253" s="302" t="s">
        <v>875</v>
      </c>
    </row>
    <row r="254" spans="1:2" x14ac:dyDescent="0.25">
      <c r="A254" s="125" t="s">
        <v>82</v>
      </c>
      <c r="B254" s="302" t="s">
        <v>876</v>
      </c>
    </row>
    <row r="255" spans="1:2" x14ac:dyDescent="0.25">
      <c r="A255" s="125" t="s">
        <v>82</v>
      </c>
      <c r="B255" s="302" t="s">
        <v>877</v>
      </c>
    </row>
    <row r="256" spans="1:2" x14ac:dyDescent="0.25">
      <c r="A256" s="125" t="s">
        <v>82</v>
      </c>
      <c r="B256" s="302" t="s">
        <v>878</v>
      </c>
    </row>
    <row r="257" spans="1:2" x14ac:dyDescent="0.25">
      <c r="A257" s="125" t="s">
        <v>82</v>
      </c>
      <c r="B257" s="302" t="s">
        <v>879</v>
      </c>
    </row>
    <row r="258" spans="1:2" x14ac:dyDescent="0.25">
      <c r="A258" s="125" t="s">
        <v>82</v>
      </c>
      <c r="B258" s="302" t="s">
        <v>880</v>
      </c>
    </row>
    <row r="259" spans="1:2" x14ac:dyDescent="0.25">
      <c r="A259" s="125" t="s">
        <v>82</v>
      </c>
      <c r="B259" s="302" t="s">
        <v>881</v>
      </c>
    </row>
    <row r="260" spans="1:2" x14ac:dyDescent="0.25">
      <c r="A260" s="125" t="s">
        <v>82</v>
      </c>
      <c r="B260" s="302" t="s">
        <v>882</v>
      </c>
    </row>
    <row r="261" spans="1:2" x14ac:dyDescent="0.25">
      <c r="A261" s="125" t="s">
        <v>82</v>
      </c>
      <c r="B261" s="302" t="s">
        <v>883</v>
      </c>
    </row>
    <row r="262" spans="1:2" x14ac:dyDescent="0.25">
      <c r="A262" s="125" t="s">
        <v>82</v>
      </c>
      <c r="B262" s="302" t="s">
        <v>884</v>
      </c>
    </row>
    <row r="263" spans="1:2" x14ac:dyDescent="0.25">
      <c r="A263" s="125" t="s">
        <v>82</v>
      </c>
      <c r="B263" s="302" t="s">
        <v>885</v>
      </c>
    </row>
    <row r="264" spans="1:2" x14ac:dyDescent="0.25">
      <c r="A264" s="125" t="s">
        <v>82</v>
      </c>
      <c r="B264" s="302" t="s">
        <v>886</v>
      </c>
    </row>
    <row r="265" spans="1:2" x14ac:dyDescent="0.25">
      <c r="A265" s="125" t="s">
        <v>82</v>
      </c>
      <c r="B265" s="302" t="s">
        <v>887</v>
      </c>
    </row>
    <row r="266" spans="1:2" x14ac:dyDescent="0.25">
      <c r="A266" s="125" t="s">
        <v>82</v>
      </c>
      <c r="B266" s="302" t="s">
        <v>888</v>
      </c>
    </row>
    <row r="267" spans="1:2" ht="25.5" x14ac:dyDescent="0.25">
      <c r="A267" s="125" t="s">
        <v>82</v>
      </c>
      <c r="B267" s="302" t="s">
        <v>889</v>
      </c>
    </row>
    <row r="268" spans="1:2" x14ac:dyDescent="0.25">
      <c r="A268" s="125" t="s">
        <v>82</v>
      </c>
      <c r="B268" s="302" t="s">
        <v>890</v>
      </c>
    </row>
    <row r="269" spans="1:2" x14ac:dyDescent="0.25">
      <c r="A269" s="125" t="s">
        <v>82</v>
      </c>
      <c r="B269" s="302" t="s">
        <v>891</v>
      </c>
    </row>
    <row r="270" spans="1:2" x14ac:dyDescent="0.25">
      <c r="A270" s="125" t="s">
        <v>82</v>
      </c>
      <c r="B270" s="302" t="s">
        <v>892</v>
      </c>
    </row>
    <row r="271" spans="1:2" x14ac:dyDescent="0.25">
      <c r="A271" s="125" t="s">
        <v>82</v>
      </c>
      <c r="B271" s="302" t="s">
        <v>893</v>
      </c>
    </row>
    <row r="272" spans="1:2" x14ac:dyDescent="0.25">
      <c r="A272" s="125" t="s">
        <v>82</v>
      </c>
      <c r="B272" s="302" t="s">
        <v>894</v>
      </c>
    </row>
    <row r="273" spans="1:2" x14ac:dyDescent="0.25">
      <c r="A273" s="125" t="s">
        <v>82</v>
      </c>
      <c r="B273" s="302" t="s">
        <v>895</v>
      </c>
    </row>
    <row r="274" spans="1:2" x14ac:dyDescent="0.25">
      <c r="A274" s="125" t="s">
        <v>82</v>
      </c>
      <c r="B274" s="302" t="s">
        <v>896</v>
      </c>
    </row>
    <row r="275" spans="1:2" x14ac:dyDescent="0.25">
      <c r="A275" s="125" t="s">
        <v>82</v>
      </c>
      <c r="B275" s="302" t="s">
        <v>897</v>
      </c>
    </row>
    <row r="276" spans="1:2" x14ac:dyDescent="0.25">
      <c r="A276" s="125" t="s">
        <v>82</v>
      </c>
      <c r="B276" s="302" t="s">
        <v>898</v>
      </c>
    </row>
    <row r="277" spans="1:2" x14ac:dyDescent="0.25">
      <c r="A277" s="125" t="s">
        <v>82</v>
      </c>
      <c r="B277" s="302" t="s">
        <v>899</v>
      </c>
    </row>
    <row r="278" spans="1:2" x14ac:dyDescent="0.25">
      <c r="A278" s="125" t="s">
        <v>82</v>
      </c>
      <c r="B278" s="302" t="s">
        <v>900</v>
      </c>
    </row>
    <row r="279" spans="1:2" x14ac:dyDescent="0.25">
      <c r="A279" s="125" t="s">
        <v>83</v>
      </c>
      <c r="B279" s="421" t="s">
        <v>901</v>
      </c>
    </row>
    <row r="280" spans="1:2" x14ac:dyDescent="0.25">
      <c r="A280" s="125" t="s">
        <v>83</v>
      </c>
      <c r="B280" s="422" t="s">
        <v>902</v>
      </c>
    </row>
    <row r="281" spans="1:2" x14ac:dyDescent="0.25">
      <c r="A281" s="125" t="s">
        <v>83</v>
      </c>
      <c r="B281" s="422" t="s">
        <v>903</v>
      </c>
    </row>
    <row r="282" spans="1:2" x14ac:dyDescent="0.25">
      <c r="A282" s="125" t="s">
        <v>83</v>
      </c>
      <c r="B282" s="311" t="s">
        <v>904</v>
      </c>
    </row>
    <row r="283" spans="1:2" x14ac:dyDescent="0.25">
      <c r="A283" s="125" t="s">
        <v>83</v>
      </c>
      <c r="B283" s="311" t="s">
        <v>905</v>
      </c>
    </row>
    <row r="284" spans="1:2" x14ac:dyDescent="0.25">
      <c r="A284" s="125" t="s">
        <v>83</v>
      </c>
      <c r="B284" s="311" t="s">
        <v>906</v>
      </c>
    </row>
    <row r="285" spans="1:2" x14ac:dyDescent="0.25">
      <c r="A285" s="125" t="s">
        <v>83</v>
      </c>
      <c r="B285" s="311" t="s">
        <v>907</v>
      </c>
    </row>
    <row r="286" spans="1:2" x14ac:dyDescent="0.25">
      <c r="A286" s="125" t="s">
        <v>83</v>
      </c>
      <c r="B286" s="311" t="s">
        <v>908</v>
      </c>
    </row>
    <row r="287" spans="1:2" x14ac:dyDescent="0.25">
      <c r="A287" s="125" t="s">
        <v>83</v>
      </c>
      <c r="B287" s="311" t="s">
        <v>909</v>
      </c>
    </row>
    <row r="288" spans="1:2" x14ac:dyDescent="0.25">
      <c r="A288" s="125" t="s">
        <v>83</v>
      </c>
      <c r="B288" s="311" t="s">
        <v>910</v>
      </c>
    </row>
    <row r="289" spans="1:2" x14ac:dyDescent="0.25">
      <c r="A289" s="125" t="s">
        <v>83</v>
      </c>
      <c r="B289" s="311" t="s">
        <v>911</v>
      </c>
    </row>
    <row r="290" spans="1:2" x14ac:dyDescent="0.25">
      <c r="A290" s="125" t="s">
        <v>83</v>
      </c>
      <c r="B290" s="311" t="s">
        <v>912</v>
      </c>
    </row>
    <row r="291" spans="1:2" x14ac:dyDescent="0.25">
      <c r="A291" s="125" t="s">
        <v>83</v>
      </c>
      <c r="B291" s="311" t="s">
        <v>913</v>
      </c>
    </row>
    <row r="292" spans="1:2" x14ac:dyDescent="0.25">
      <c r="A292" s="125" t="s">
        <v>83</v>
      </c>
      <c r="B292" s="311" t="s">
        <v>914</v>
      </c>
    </row>
    <row r="293" spans="1:2" x14ac:dyDescent="0.25">
      <c r="A293" s="125" t="s">
        <v>83</v>
      </c>
      <c r="B293" s="311" t="s">
        <v>915</v>
      </c>
    </row>
    <row r="294" spans="1:2" x14ac:dyDescent="0.25">
      <c r="A294" s="125" t="s">
        <v>83</v>
      </c>
      <c r="B294" s="311" t="s">
        <v>916</v>
      </c>
    </row>
    <row r="295" spans="1:2" x14ac:dyDescent="0.25">
      <c r="A295" s="125" t="s">
        <v>83</v>
      </c>
      <c r="B295" s="311" t="s">
        <v>917</v>
      </c>
    </row>
    <row r="296" spans="1:2" x14ac:dyDescent="0.25">
      <c r="A296" s="125" t="s">
        <v>83</v>
      </c>
      <c r="B296" s="311" t="s">
        <v>918</v>
      </c>
    </row>
    <row r="297" spans="1:2" x14ac:dyDescent="0.25">
      <c r="A297" s="125" t="s">
        <v>83</v>
      </c>
      <c r="B297" s="311" t="s">
        <v>919</v>
      </c>
    </row>
    <row r="298" spans="1:2" x14ac:dyDescent="0.25">
      <c r="A298" s="125" t="s">
        <v>83</v>
      </c>
      <c r="B298" s="311" t="s">
        <v>920</v>
      </c>
    </row>
    <row r="299" spans="1:2" x14ac:dyDescent="0.25">
      <c r="A299" s="125" t="s">
        <v>83</v>
      </c>
      <c r="B299" s="311" t="s">
        <v>921</v>
      </c>
    </row>
    <row r="300" spans="1:2" x14ac:dyDescent="0.25">
      <c r="A300" s="125" t="s">
        <v>83</v>
      </c>
      <c r="B300" s="311" t="s">
        <v>922</v>
      </c>
    </row>
    <row r="301" spans="1:2" x14ac:dyDescent="0.25">
      <c r="A301" s="125" t="s">
        <v>83</v>
      </c>
      <c r="B301" s="311" t="s">
        <v>923</v>
      </c>
    </row>
    <row r="302" spans="1:2" x14ac:dyDescent="0.25">
      <c r="A302" s="125" t="s">
        <v>83</v>
      </c>
      <c r="B302" s="311" t="s">
        <v>924</v>
      </c>
    </row>
    <row r="303" spans="1:2" x14ac:dyDescent="0.25">
      <c r="A303" s="125" t="s">
        <v>83</v>
      </c>
      <c r="B303" s="311" t="s">
        <v>925</v>
      </c>
    </row>
    <row r="304" spans="1:2" x14ac:dyDescent="0.25">
      <c r="A304" s="125" t="s">
        <v>83</v>
      </c>
      <c r="B304" s="311" t="s">
        <v>926</v>
      </c>
    </row>
    <row r="305" spans="1:2" x14ac:dyDescent="0.25">
      <c r="A305" s="125" t="s">
        <v>83</v>
      </c>
      <c r="B305" s="311" t="s">
        <v>927</v>
      </c>
    </row>
    <row r="306" spans="1:2" x14ac:dyDescent="0.25">
      <c r="A306" s="125" t="s">
        <v>83</v>
      </c>
      <c r="B306" s="311" t="s">
        <v>928</v>
      </c>
    </row>
    <row r="307" spans="1:2" x14ac:dyDescent="0.25">
      <c r="A307" s="125" t="s">
        <v>83</v>
      </c>
      <c r="B307" s="311" t="s">
        <v>929</v>
      </c>
    </row>
    <row r="308" spans="1:2" x14ac:dyDescent="0.25">
      <c r="A308" s="125" t="s">
        <v>83</v>
      </c>
      <c r="B308" s="311" t="s">
        <v>487</v>
      </c>
    </row>
    <row r="309" spans="1:2" x14ac:dyDescent="0.25">
      <c r="A309" s="125" t="s">
        <v>83</v>
      </c>
      <c r="B309" s="311" t="s">
        <v>930</v>
      </c>
    </row>
    <row r="310" spans="1:2" x14ac:dyDescent="0.25">
      <c r="A310" s="125" t="s">
        <v>83</v>
      </c>
      <c r="B310" s="311" t="s">
        <v>931</v>
      </c>
    </row>
    <row r="311" spans="1:2" x14ac:dyDescent="0.25">
      <c r="A311" s="125" t="s">
        <v>83</v>
      </c>
      <c r="B311" s="311" t="s">
        <v>932</v>
      </c>
    </row>
    <row r="312" spans="1:2" x14ac:dyDescent="0.25">
      <c r="A312" s="125" t="s">
        <v>83</v>
      </c>
      <c r="B312" s="311" t="s">
        <v>933</v>
      </c>
    </row>
    <row r="313" spans="1:2" x14ac:dyDescent="0.25">
      <c r="A313" s="125" t="s">
        <v>83</v>
      </c>
      <c r="B313" s="311" t="s">
        <v>934</v>
      </c>
    </row>
    <row r="314" spans="1:2" x14ac:dyDescent="0.25">
      <c r="A314" s="125" t="s">
        <v>83</v>
      </c>
      <c r="B314" s="311" t="s">
        <v>488</v>
      </c>
    </row>
    <row r="315" spans="1:2" x14ac:dyDescent="0.25">
      <c r="A315" s="125" t="s">
        <v>83</v>
      </c>
      <c r="B315" s="311" t="s">
        <v>935</v>
      </c>
    </row>
    <row r="316" spans="1:2" x14ac:dyDescent="0.25">
      <c r="A316" s="125" t="s">
        <v>83</v>
      </c>
      <c r="B316" s="311" t="s">
        <v>936</v>
      </c>
    </row>
    <row r="317" spans="1:2" x14ac:dyDescent="0.25">
      <c r="A317" s="125" t="s">
        <v>83</v>
      </c>
      <c r="B317" s="311" t="s">
        <v>489</v>
      </c>
    </row>
    <row r="318" spans="1:2" x14ac:dyDescent="0.25">
      <c r="A318" s="125" t="s">
        <v>83</v>
      </c>
      <c r="B318" s="311" t="s">
        <v>937</v>
      </c>
    </row>
    <row r="319" spans="1:2" x14ac:dyDescent="0.25">
      <c r="A319" s="125" t="s">
        <v>83</v>
      </c>
      <c r="B319" s="311" t="s">
        <v>938</v>
      </c>
    </row>
    <row r="320" spans="1:2" x14ac:dyDescent="0.25">
      <c r="A320" s="125" t="s">
        <v>83</v>
      </c>
      <c r="B320" s="311" t="s">
        <v>939</v>
      </c>
    </row>
    <row r="321" spans="1:2" x14ac:dyDescent="0.25">
      <c r="A321" s="125" t="s">
        <v>83</v>
      </c>
      <c r="B321" s="311" t="s">
        <v>940</v>
      </c>
    </row>
    <row r="322" spans="1:2" x14ac:dyDescent="0.25">
      <c r="A322" s="125" t="s">
        <v>83</v>
      </c>
      <c r="B322" s="311" t="s">
        <v>941</v>
      </c>
    </row>
    <row r="323" spans="1:2" x14ac:dyDescent="0.25">
      <c r="A323" s="125" t="s">
        <v>83</v>
      </c>
      <c r="B323" s="311" t="s">
        <v>942</v>
      </c>
    </row>
    <row r="324" spans="1:2" x14ac:dyDescent="0.25">
      <c r="A324" s="125" t="s">
        <v>83</v>
      </c>
      <c r="B324" s="311" t="s">
        <v>943</v>
      </c>
    </row>
    <row r="325" spans="1:2" x14ac:dyDescent="0.25">
      <c r="A325" s="125" t="s">
        <v>83</v>
      </c>
      <c r="B325" s="311" t="s">
        <v>490</v>
      </c>
    </row>
    <row r="326" spans="1:2" x14ac:dyDescent="0.25">
      <c r="A326" s="125" t="s">
        <v>83</v>
      </c>
      <c r="B326" s="311" t="s">
        <v>944</v>
      </c>
    </row>
    <row r="327" spans="1:2" x14ac:dyDescent="0.25">
      <c r="A327" s="125" t="s">
        <v>83</v>
      </c>
      <c r="B327" s="311" t="s">
        <v>945</v>
      </c>
    </row>
    <row r="328" spans="1:2" x14ac:dyDescent="0.25">
      <c r="A328" s="125" t="s">
        <v>83</v>
      </c>
      <c r="B328" s="311" t="s">
        <v>946</v>
      </c>
    </row>
    <row r="329" spans="1:2" x14ac:dyDescent="0.25">
      <c r="A329" s="125" t="s">
        <v>83</v>
      </c>
      <c r="B329" s="311" t="s">
        <v>947</v>
      </c>
    </row>
    <row r="330" spans="1:2" x14ac:dyDescent="0.25">
      <c r="A330" s="125" t="s">
        <v>83</v>
      </c>
      <c r="B330" s="311" t="s">
        <v>491</v>
      </c>
    </row>
    <row r="331" spans="1:2" x14ac:dyDescent="0.25">
      <c r="A331" s="125" t="s">
        <v>83</v>
      </c>
      <c r="B331" s="311" t="s">
        <v>948</v>
      </c>
    </row>
    <row r="332" spans="1:2" x14ac:dyDescent="0.25">
      <c r="A332" s="125" t="s">
        <v>83</v>
      </c>
      <c r="B332" s="311" t="s">
        <v>949</v>
      </c>
    </row>
    <row r="333" spans="1:2" x14ac:dyDescent="0.25">
      <c r="A333" s="125" t="s">
        <v>83</v>
      </c>
      <c r="B333" s="311" t="s">
        <v>492</v>
      </c>
    </row>
    <row r="334" spans="1:2" x14ac:dyDescent="0.25">
      <c r="A334" s="125" t="s">
        <v>83</v>
      </c>
      <c r="B334" s="311" t="s">
        <v>950</v>
      </c>
    </row>
    <row r="335" spans="1:2" x14ac:dyDescent="0.25">
      <c r="A335" s="125" t="s">
        <v>83</v>
      </c>
      <c r="B335" s="311" t="s">
        <v>951</v>
      </c>
    </row>
    <row r="336" spans="1:2" x14ac:dyDescent="0.25">
      <c r="A336" s="125" t="s">
        <v>83</v>
      </c>
      <c r="B336" s="311" t="s">
        <v>952</v>
      </c>
    </row>
    <row r="337" spans="1:2" x14ac:dyDescent="0.25">
      <c r="A337" s="125" t="s">
        <v>83</v>
      </c>
      <c r="B337" s="311" t="s">
        <v>493</v>
      </c>
    </row>
    <row r="338" spans="1:2" x14ac:dyDescent="0.25">
      <c r="A338" s="125" t="s">
        <v>83</v>
      </c>
      <c r="B338" s="311" t="s">
        <v>953</v>
      </c>
    </row>
    <row r="339" spans="1:2" x14ac:dyDescent="0.25">
      <c r="A339" s="125" t="s">
        <v>83</v>
      </c>
      <c r="B339" s="311" t="s">
        <v>954</v>
      </c>
    </row>
    <row r="340" spans="1:2" x14ac:dyDescent="0.25">
      <c r="A340" s="125" t="s">
        <v>83</v>
      </c>
      <c r="B340" s="311" t="s">
        <v>955</v>
      </c>
    </row>
    <row r="341" spans="1:2" x14ac:dyDescent="0.25">
      <c r="A341" s="125" t="s">
        <v>83</v>
      </c>
      <c r="B341" s="311" t="s">
        <v>956</v>
      </c>
    </row>
    <row r="342" spans="1:2" x14ac:dyDescent="0.25">
      <c r="A342" s="125" t="s">
        <v>83</v>
      </c>
      <c r="B342" s="311" t="s">
        <v>957</v>
      </c>
    </row>
    <row r="343" spans="1:2" x14ac:dyDescent="0.25">
      <c r="A343" s="125" t="s">
        <v>83</v>
      </c>
      <c r="B343" s="311" t="s">
        <v>958</v>
      </c>
    </row>
    <row r="344" spans="1:2" x14ac:dyDescent="0.25">
      <c r="A344" s="125" t="s">
        <v>83</v>
      </c>
      <c r="B344" s="311" t="s">
        <v>959</v>
      </c>
    </row>
    <row r="345" spans="1:2" x14ac:dyDescent="0.25">
      <c r="A345" s="125" t="s">
        <v>83</v>
      </c>
      <c r="B345" s="311" t="s">
        <v>960</v>
      </c>
    </row>
    <row r="346" spans="1:2" x14ac:dyDescent="0.25">
      <c r="A346" s="125" t="s">
        <v>83</v>
      </c>
      <c r="B346" s="311" t="s">
        <v>961</v>
      </c>
    </row>
    <row r="347" spans="1:2" x14ac:dyDescent="0.25">
      <c r="A347" s="125" t="s">
        <v>83</v>
      </c>
      <c r="B347" s="311" t="s">
        <v>962</v>
      </c>
    </row>
    <row r="348" spans="1:2" x14ac:dyDescent="0.25">
      <c r="A348" s="125" t="s">
        <v>83</v>
      </c>
      <c r="B348" s="311" t="s">
        <v>963</v>
      </c>
    </row>
    <row r="349" spans="1:2" x14ac:dyDescent="0.25">
      <c r="A349" s="125" t="s">
        <v>83</v>
      </c>
      <c r="B349" s="311" t="s">
        <v>964</v>
      </c>
    </row>
    <row r="350" spans="1:2" x14ac:dyDescent="0.25">
      <c r="A350" s="125" t="s">
        <v>83</v>
      </c>
      <c r="B350" s="311" t="s">
        <v>965</v>
      </c>
    </row>
    <row r="351" spans="1:2" x14ac:dyDescent="0.25">
      <c r="A351" s="125" t="s">
        <v>83</v>
      </c>
      <c r="B351" s="311" t="s">
        <v>966</v>
      </c>
    </row>
    <row r="352" spans="1:2" x14ac:dyDescent="0.25">
      <c r="A352" s="125" t="s">
        <v>83</v>
      </c>
      <c r="B352" s="311" t="s">
        <v>967</v>
      </c>
    </row>
    <row r="353" spans="1:2" x14ac:dyDescent="0.25">
      <c r="A353" s="125" t="s">
        <v>83</v>
      </c>
      <c r="B353" s="311" t="s">
        <v>968</v>
      </c>
    </row>
    <row r="354" spans="1:2" x14ac:dyDescent="0.25">
      <c r="A354" s="125" t="s">
        <v>84</v>
      </c>
      <c r="B354" s="336" t="s">
        <v>969</v>
      </c>
    </row>
    <row r="355" spans="1:2" x14ac:dyDescent="0.25">
      <c r="A355" s="125" t="s">
        <v>84</v>
      </c>
      <c r="B355" s="336" t="s">
        <v>970</v>
      </c>
    </row>
    <row r="356" spans="1:2" x14ac:dyDescent="0.25">
      <c r="A356" s="125" t="s">
        <v>84</v>
      </c>
      <c r="B356" s="336" t="s">
        <v>971</v>
      </c>
    </row>
    <row r="357" spans="1:2" x14ac:dyDescent="0.25">
      <c r="A357" s="125" t="s">
        <v>84</v>
      </c>
      <c r="B357" s="336" t="s">
        <v>972</v>
      </c>
    </row>
    <row r="358" spans="1:2" x14ac:dyDescent="0.25">
      <c r="A358" s="125" t="s">
        <v>84</v>
      </c>
      <c r="B358" s="336" t="s">
        <v>973</v>
      </c>
    </row>
    <row r="359" spans="1:2" x14ac:dyDescent="0.25">
      <c r="A359" s="125" t="s">
        <v>84</v>
      </c>
      <c r="B359" s="336" t="s">
        <v>974</v>
      </c>
    </row>
    <row r="360" spans="1:2" x14ac:dyDescent="0.25">
      <c r="A360" s="125" t="s">
        <v>84</v>
      </c>
      <c r="B360" s="336" t="s">
        <v>975</v>
      </c>
    </row>
    <row r="361" spans="1:2" x14ac:dyDescent="0.25">
      <c r="A361" s="125" t="s">
        <v>84</v>
      </c>
      <c r="B361" s="336" t="s">
        <v>976</v>
      </c>
    </row>
    <row r="362" spans="1:2" x14ac:dyDescent="0.25">
      <c r="A362" s="125" t="s">
        <v>84</v>
      </c>
      <c r="B362" s="336" t="s">
        <v>977</v>
      </c>
    </row>
    <row r="363" spans="1:2" x14ac:dyDescent="0.25">
      <c r="A363" s="125" t="s">
        <v>84</v>
      </c>
      <c r="B363" s="336" t="s">
        <v>978</v>
      </c>
    </row>
    <row r="364" spans="1:2" x14ac:dyDescent="0.25">
      <c r="A364" s="125" t="s">
        <v>84</v>
      </c>
      <c r="B364" s="336" t="s">
        <v>979</v>
      </c>
    </row>
    <row r="365" spans="1:2" x14ac:dyDescent="0.25">
      <c r="A365" s="125" t="s">
        <v>84</v>
      </c>
      <c r="B365" s="336" t="s">
        <v>980</v>
      </c>
    </row>
    <row r="366" spans="1:2" x14ac:dyDescent="0.25">
      <c r="A366" s="125" t="s">
        <v>84</v>
      </c>
      <c r="B366" s="336" t="s">
        <v>981</v>
      </c>
    </row>
    <row r="367" spans="1:2" x14ac:dyDescent="0.25">
      <c r="A367" s="125" t="s">
        <v>84</v>
      </c>
      <c r="B367" s="336" t="s">
        <v>982</v>
      </c>
    </row>
    <row r="368" spans="1:2" x14ac:dyDescent="0.25">
      <c r="A368" s="125" t="s">
        <v>84</v>
      </c>
      <c r="B368" s="336" t="s">
        <v>983</v>
      </c>
    </row>
    <row r="369" spans="1:2" x14ac:dyDescent="0.25">
      <c r="A369" s="125" t="s">
        <v>84</v>
      </c>
      <c r="B369" s="336" t="s">
        <v>984</v>
      </c>
    </row>
    <row r="370" spans="1:2" x14ac:dyDescent="0.25">
      <c r="A370" s="125" t="s">
        <v>84</v>
      </c>
      <c r="B370" s="336" t="s">
        <v>985</v>
      </c>
    </row>
    <row r="371" spans="1:2" x14ac:dyDescent="0.25">
      <c r="A371" s="125" t="s">
        <v>84</v>
      </c>
      <c r="B371" s="336" t="s">
        <v>986</v>
      </c>
    </row>
    <row r="372" spans="1:2" x14ac:dyDescent="0.25">
      <c r="A372" s="125" t="s">
        <v>84</v>
      </c>
      <c r="B372" s="336" t="s">
        <v>987</v>
      </c>
    </row>
    <row r="373" spans="1:2" x14ac:dyDescent="0.25">
      <c r="A373" s="125" t="s">
        <v>84</v>
      </c>
      <c r="B373" s="336" t="s">
        <v>988</v>
      </c>
    </row>
    <row r="374" spans="1:2" x14ac:dyDescent="0.25">
      <c r="A374" s="125" t="s">
        <v>84</v>
      </c>
      <c r="B374" s="336" t="s">
        <v>989</v>
      </c>
    </row>
    <row r="375" spans="1:2" x14ac:dyDescent="0.25">
      <c r="A375" s="125" t="s">
        <v>84</v>
      </c>
      <c r="B375" s="336" t="s">
        <v>990</v>
      </c>
    </row>
    <row r="376" spans="1:2" x14ac:dyDescent="0.25">
      <c r="A376" s="125" t="s">
        <v>84</v>
      </c>
      <c r="B376" s="336" t="s">
        <v>991</v>
      </c>
    </row>
    <row r="377" spans="1:2" x14ac:dyDescent="0.25">
      <c r="A377" s="125" t="s">
        <v>84</v>
      </c>
      <c r="B377" s="336" t="s">
        <v>992</v>
      </c>
    </row>
    <row r="378" spans="1:2" x14ac:dyDescent="0.25">
      <c r="A378" s="125" t="s">
        <v>84</v>
      </c>
      <c r="B378" s="336" t="s">
        <v>993</v>
      </c>
    </row>
    <row r="379" spans="1:2" x14ac:dyDescent="0.25">
      <c r="A379" s="125" t="s">
        <v>84</v>
      </c>
      <c r="B379" s="336" t="s">
        <v>994</v>
      </c>
    </row>
    <row r="380" spans="1:2" x14ac:dyDescent="0.25">
      <c r="A380" s="125" t="s">
        <v>84</v>
      </c>
      <c r="B380" s="336" t="s">
        <v>995</v>
      </c>
    </row>
    <row r="381" spans="1:2" x14ac:dyDescent="0.25">
      <c r="A381" s="125" t="s">
        <v>84</v>
      </c>
      <c r="B381" s="336" t="s">
        <v>996</v>
      </c>
    </row>
    <row r="382" spans="1:2" x14ac:dyDescent="0.25">
      <c r="A382" s="125" t="s">
        <v>84</v>
      </c>
      <c r="B382" s="336" t="s">
        <v>997</v>
      </c>
    </row>
    <row r="383" spans="1:2" x14ac:dyDescent="0.25">
      <c r="A383" s="125" t="s">
        <v>84</v>
      </c>
      <c r="B383" s="336" t="s">
        <v>998</v>
      </c>
    </row>
    <row r="384" spans="1:2" x14ac:dyDescent="0.25">
      <c r="A384" s="125" t="s">
        <v>84</v>
      </c>
      <c r="B384" s="336" t="s">
        <v>999</v>
      </c>
    </row>
    <row r="385" spans="1:2" x14ac:dyDescent="0.25">
      <c r="A385" s="125" t="s">
        <v>84</v>
      </c>
      <c r="B385" s="336" t="s">
        <v>1000</v>
      </c>
    </row>
    <row r="386" spans="1:2" x14ac:dyDescent="0.25">
      <c r="A386" s="125" t="s">
        <v>84</v>
      </c>
      <c r="B386" s="336" t="s">
        <v>1001</v>
      </c>
    </row>
    <row r="387" spans="1:2" x14ac:dyDescent="0.25">
      <c r="A387" s="125" t="s">
        <v>84</v>
      </c>
      <c r="B387" s="336" t="s">
        <v>1002</v>
      </c>
    </row>
    <row r="388" spans="1:2" x14ac:dyDescent="0.25">
      <c r="A388" s="125" t="s">
        <v>84</v>
      </c>
      <c r="B388" s="336" t="s">
        <v>1003</v>
      </c>
    </row>
    <row r="389" spans="1:2" ht="25.5" x14ac:dyDescent="0.25">
      <c r="A389" s="125" t="s">
        <v>84</v>
      </c>
      <c r="B389" s="336" t="s">
        <v>1004</v>
      </c>
    </row>
    <row r="390" spans="1:2" x14ac:dyDescent="0.25">
      <c r="A390" s="125" t="s">
        <v>84</v>
      </c>
      <c r="B390" s="336" t="s">
        <v>1005</v>
      </c>
    </row>
    <row r="391" spans="1:2" x14ac:dyDescent="0.25">
      <c r="A391" s="125" t="s">
        <v>84</v>
      </c>
      <c r="B391" s="336" t="s">
        <v>1006</v>
      </c>
    </row>
    <row r="392" spans="1:2" x14ac:dyDescent="0.25">
      <c r="A392" s="125" t="s">
        <v>84</v>
      </c>
      <c r="B392" s="336" t="s">
        <v>1007</v>
      </c>
    </row>
    <row r="393" spans="1:2" x14ac:dyDescent="0.25">
      <c r="A393" s="125" t="s">
        <v>84</v>
      </c>
      <c r="B393" s="336" t="s">
        <v>1008</v>
      </c>
    </row>
    <row r="394" spans="1:2" x14ac:dyDescent="0.25">
      <c r="A394" s="125" t="s">
        <v>85</v>
      </c>
      <c r="B394" s="423" t="s">
        <v>1009</v>
      </c>
    </row>
    <row r="395" spans="1:2" x14ac:dyDescent="0.25">
      <c r="A395" s="125" t="s">
        <v>85</v>
      </c>
      <c r="B395" s="423" t="s">
        <v>1010</v>
      </c>
    </row>
    <row r="396" spans="1:2" x14ac:dyDescent="0.25">
      <c r="A396" s="125" t="s">
        <v>85</v>
      </c>
      <c r="B396" s="423" t="s">
        <v>1011</v>
      </c>
    </row>
    <row r="397" spans="1:2" x14ac:dyDescent="0.25">
      <c r="A397" s="125" t="s">
        <v>85</v>
      </c>
      <c r="B397" s="423" t="s">
        <v>1012</v>
      </c>
    </row>
    <row r="398" spans="1:2" x14ac:dyDescent="0.25">
      <c r="A398" s="125" t="s">
        <v>85</v>
      </c>
      <c r="B398" s="424" t="s">
        <v>1013</v>
      </c>
    </row>
    <row r="399" spans="1:2" x14ac:dyDescent="0.25">
      <c r="A399" s="125" t="s">
        <v>85</v>
      </c>
      <c r="B399" s="423" t="s">
        <v>1014</v>
      </c>
    </row>
    <row r="400" spans="1:2" x14ac:dyDescent="0.25">
      <c r="A400" s="125" t="s">
        <v>85</v>
      </c>
      <c r="B400" s="423" t="s">
        <v>1015</v>
      </c>
    </row>
    <row r="401" spans="1:2" x14ac:dyDescent="0.25">
      <c r="A401" s="125" t="s">
        <v>85</v>
      </c>
      <c r="B401" s="423" t="s">
        <v>1016</v>
      </c>
    </row>
    <row r="402" spans="1:2" x14ac:dyDescent="0.25">
      <c r="A402" s="125" t="s">
        <v>85</v>
      </c>
      <c r="B402" s="423" t="s">
        <v>1017</v>
      </c>
    </row>
    <row r="403" spans="1:2" x14ac:dyDescent="0.25">
      <c r="A403" s="125" t="s">
        <v>85</v>
      </c>
      <c r="B403" s="423" t="s">
        <v>1018</v>
      </c>
    </row>
    <row r="404" spans="1:2" x14ac:dyDescent="0.25">
      <c r="A404" s="125" t="s">
        <v>85</v>
      </c>
      <c r="B404" s="423" t="s">
        <v>1019</v>
      </c>
    </row>
    <row r="405" spans="1:2" x14ac:dyDescent="0.25">
      <c r="A405" s="125" t="s">
        <v>85</v>
      </c>
      <c r="B405" s="423" t="s">
        <v>1020</v>
      </c>
    </row>
    <row r="406" spans="1:2" x14ac:dyDescent="0.25">
      <c r="A406" s="125" t="s">
        <v>85</v>
      </c>
      <c r="B406" s="423" t="s">
        <v>1021</v>
      </c>
    </row>
    <row r="407" spans="1:2" x14ac:dyDescent="0.25">
      <c r="A407" s="125" t="s">
        <v>85</v>
      </c>
      <c r="B407" s="423" t="s">
        <v>1022</v>
      </c>
    </row>
    <row r="408" spans="1:2" x14ac:dyDescent="0.25">
      <c r="A408" s="125" t="s">
        <v>85</v>
      </c>
      <c r="B408" s="423" t="s">
        <v>1023</v>
      </c>
    </row>
    <row r="409" spans="1:2" x14ac:dyDescent="0.25">
      <c r="A409" s="125" t="s">
        <v>85</v>
      </c>
      <c r="B409" s="424" t="s">
        <v>1024</v>
      </c>
    </row>
    <row r="410" spans="1:2" x14ac:dyDescent="0.25">
      <c r="A410" s="125" t="s">
        <v>85</v>
      </c>
      <c r="B410" s="423" t="s">
        <v>1025</v>
      </c>
    </row>
    <row r="411" spans="1:2" x14ac:dyDescent="0.25">
      <c r="A411" s="125" t="s">
        <v>85</v>
      </c>
      <c r="B411" s="423" t="s">
        <v>1026</v>
      </c>
    </row>
    <row r="412" spans="1:2" x14ac:dyDescent="0.25">
      <c r="A412" s="125" t="s">
        <v>85</v>
      </c>
      <c r="B412" s="423" t="s">
        <v>1027</v>
      </c>
    </row>
    <row r="413" spans="1:2" x14ac:dyDescent="0.25">
      <c r="A413" s="125" t="s">
        <v>85</v>
      </c>
      <c r="B413" s="424" t="s">
        <v>1028</v>
      </c>
    </row>
    <row r="414" spans="1:2" x14ac:dyDescent="0.25">
      <c r="A414" s="125" t="s">
        <v>85</v>
      </c>
      <c r="B414" s="423" t="s">
        <v>1029</v>
      </c>
    </row>
    <row r="415" spans="1:2" x14ac:dyDescent="0.25">
      <c r="A415" s="125" t="s">
        <v>85</v>
      </c>
      <c r="B415" s="424" t="s">
        <v>1030</v>
      </c>
    </row>
    <row r="416" spans="1:2" x14ac:dyDescent="0.25">
      <c r="A416" s="125" t="s">
        <v>85</v>
      </c>
      <c r="B416" s="423" t="s">
        <v>1031</v>
      </c>
    </row>
    <row r="417" spans="1:2" x14ac:dyDescent="0.25">
      <c r="A417" s="125" t="s">
        <v>85</v>
      </c>
      <c r="B417" s="424" t="s">
        <v>1032</v>
      </c>
    </row>
    <row r="418" spans="1:2" x14ac:dyDescent="0.25">
      <c r="A418" s="125" t="s">
        <v>85</v>
      </c>
      <c r="B418" s="424" t="s">
        <v>1033</v>
      </c>
    </row>
    <row r="419" spans="1:2" x14ac:dyDescent="0.25">
      <c r="A419" s="125" t="s">
        <v>85</v>
      </c>
      <c r="B419" s="423" t="s">
        <v>1034</v>
      </c>
    </row>
    <row r="420" spans="1:2" x14ac:dyDescent="0.25">
      <c r="A420" s="125" t="s">
        <v>85</v>
      </c>
      <c r="B420" s="423" t="s">
        <v>1035</v>
      </c>
    </row>
    <row r="421" spans="1:2" x14ac:dyDescent="0.25">
      <c r="A421" s="125" t="s">
        <v>85</v>
      </c>
      <c r="B421" s="423" t="s">
        <v>1036</v>
      </c>
    </row>
    <row r="422" spans="1:2" x14ac:dyDescent="0.25">
      <c r="A422" s="125" t="s">
        <v>85</v>
      </c>
      <c r="B422" s="423" t="s">
        <v>1037</v>
      </c>
    </row>
    <row r="423" spans="1:2" x14ac:dyDescent="0.25">
      <c r="A423" s="125" t="s">
        <v>85</v>
      </c>
      <c r="B423" s="424" t="s">
        <v>1038</v>
      </c>
    </row>
    <row r="424" spans="1:2" x14ac:dyDescent="0.25">
      <c r="A424" s="125" t="s">
        <v>85</v>
      </c>
      <c r="B424" s="423" t="s">
        <v>1039</v>
      </c>
    </row>
    <row r="425" spans="1:2" x14ac:dyDescent="0.25">
      <c r="A425" s="125" t="s">
        <v>85</v>
      </c>
      <c r="B425" s="423" t="s">
        <v>1040</v>
      </c>
    </row>
    <row r="426" spans="1:2" x14ac:dyDescent="0.25">
      <c r="A426" s="125" t="s">
        <v>85</v>
      </c>
      <c r="B426" s="423" t="s">
        <v>1041</v>
      </c>
    </row>
    <row r="427" spans="1:2" x14ac:dyDescent="0.25">
      <c r="A427" s="125" t="s">
        <v>85</v>
      </c>
      <c r="B427" s="424" t="s">
        <v>1042</v>
      </c>
    </row>
    <row r="428" spans="1:2" x14ac:dyDescent="0.25">
      <c r="A428" s="125" t="s">
        <v>85</v>
      </c>
      <c r="B428" s="424" t="s">
        <v>1043</v>
      </c>
    </row>
    <row r="429" spans="1:2" x14ac:dyDescent="0.25">
      <c r="A429" s="125" t="s">
        <v>85</v>
      </c>
      <c r="B429" s="425" t="s">
        <v>96</v>
      </c>
    </row>
    <row r="430" spans="1:2" x14ac:dyDescent="0.25">
      <c r="A430" s="125" t="s">
        <v>85</v>
      </c>
      <c r="B430" s="425" t="s">
        <v>97</v>
      </c>
    </row>
    <row r="431" spans="1:2" x14ac:dyDescent="0.25">
      <c r="A431" s="125" t="s">
        <v>85</v>
      </c>
      <c r="B431" s="424" t="s">
        <v>1044</v>
      </c>
    </row>
    <row r="432" spans="1:2" x14ac:dyDescent="0.25">
      <c r="A432" s="125" t="s">
        <v>85</v>
      </c>
      <c r="B432" s="424" t="s">
        <v>1045</v>
      </c>
    </row>
    <row r="433" spans="1:2" x14ac:dyDescent="0.25">
      <c r="A433" s="125" t="s">
        <v>85</v>
      </c>
      <c r="B433" s="424" t="s">
        <v>1046</v>
      </c>
    </row>
    <row r="434" spans="1:2" x14ac:dyDescent="0.25">
      <c r="A434" s="125" t="s">
        <v>85</v>
      </c>
      <c r="B434" s="424" t="s">
        <v>1047</v>
      </c>
    </row>
    <row r="435" spans="1:2" x14ac:dyDescent="0.25">
      <c r="A435" s="125" t="s">
        <v>85</v>
      </c>
      <c r="B435" s="424" t="s">
        <v>1048</v>
      </c>
    </row>
    <row r="436" spans="1:2" x14ac:dyDescent="0.25">
      <c r="A436" s="125" t="s">
        <v>85</v>
      </c>
      <c r="B436" s="424" t="s">
        <v>1049</v>
      </c>
    </row>
    <row r="437" spans="1:2" x14ac:dyDescent="0.25">
      <c r="A437" s="125" t="s">
        <v>85</v>
      </c>
      <c r="B437" s="424" t="s">
        <v>1050</v>
      </c>
    </row>
    <row r="438" spans="1:2" x14ac:dyDescent="0.25">
      <c r="A438" s="125" t="s">
        <v>85</v>
      </c>
      <c r="B438" s="424" t="s">
        <v>1051</v>
      </c>
    </row>
    <row r="439" spans="1:2" x14ac:dyDescent="0.25">
      <c r="A439" s="125" t="s">
        <v>85</v>
      </c>
      <c r="B439" s="424" t="s">
        <v>1052</v>
      </c>
    </row>
    <row r="440" spans="1:2" x14ac:dyDescent="0.25">
      <c r="A440" s="125" t="s">
        <v>85</v>
      </c>
      <c r="B440" s="424" t="s">
        <v>1053</v>
      </c>
    </row>
    <row r="441" spans="1:2" x14ac:dyDescent="0.25">
      <c r="A441" s="125" t="s">
        <v>85</v>
      </c>
      <c r="B441" s="424" t="s">
        <v>1054</v>
      </c>
    </row>
    <row r="442" spans="1:2" x14ac:dyDescent="0.25">
      <c r="A442" s="125" t="s">
        <v>85</v>
      </c>
      <c r="B442" s="424" t="s">
        <v>1055</v>
      </c>
    </row>
    <row r="443" spans="1:2" x14ac:dyDescent="0.25">
      <c r="A443" s="125" t="s">
        <v>85</v>
      </c>
      <c r="B443" s="424" t="s">
        <v>1056</v>
      </c>
    </row>
    <row r="444" spans="1:2" x14ac:dyDescent="0.25">
      <c r="A444" s="125" t="s">
        <v>85</v>
      </c>
      <c r="B444" s="424" t="s">
        <v>1057</v>
      </c>
    </row>
    <row r="445" spans="1:2" x14ac:dyDescent="0.25">
      <c r="A445" s="125" t="s">
        <v>85</v>
      </c>
      <c r="B445" s="424" t="s">
        <v>1058</v>
      </c>
    </row>
    <row r="446" spans="1:2" x14ac:dyDescent="0.25">
      <c r="A446" s="125" t="s">
        <v>85</v>
      </c>
      <c r="B446" s="424" t="s">
        <v>1059</v>
      </c>
    </row>
    <row r="447" spans="1:2" x14ac:dyDescent="0.25">
      <c r="A447" s="125" t="s">
        <v>85</v>
      </c>
      <c r="B447" s="424" t="s">
        <v>1060</v>
      </c>
    </row>
    <row r="448" spans="1:2" x14ac:dyDescent="0.25">
      <c r="A448" s="125" t="s">
        <v>85</v>
      </c>
      <c r="B448" s="424" t="s">
        <v>1061</v>
      </c>
    </row>
    <row r="449" spans="1:2" x14ac:dyDescent="0.25">
      <c r="A449" s="125" t="s">
        <v>85</v>
      </c>
      <c r="B449" s="424" t="s">
        <v>1062</v>
      </c>
    </row>
    <row r="450" spans="1:2" x14ac:dyDescent="0.25">
      <c r="A450" s="125" t="s">
        <v>85</v>
      </c>
      <c r="B450" s="424" t="s">
        <v>1063</v>
      </c>
    </row>
    <row r="451" spans="1:2" x14ac:dyDescent="0.25">
      <c r="A451" s="125" t="s">
        <v>85</v>
      </c>
      <c r="B451" s="423" t="s">
        <v>1064</v>
      </c>
    </row>
    <row r="452" spans="1:2" x14ac:dyDescent="0.25">
      <c r="A452" s="125" t="s">
        <v>85</v>
      </c>
      <c r="B452" s="424" t="s">
        <v>1065</v>
      </c>
    </row>
    <row r="453" spans="1:2" x14ac:dyDescent="0.25">
      <c r="A453" s="125" t="s">
        <v>85</v>
      </c>
      <c r="B453" s="424" t="s">
        <v>1043</v>
      </c>
    </row>
    <row r="454" spans="1:2" x14ac:dyDescent="0.25">
      <c r="A454" s="125" t="s">
        <v>85</v>
      </c>
      <c r="B454" s="423" t="s">
        <v>1066</v>
      </c>
    </row>
    <row r="455" spans="1:2" x14ac:dyDescent="0.25">
      <c r="A455" s="125" t="s">
        <v>85</v>
      </c>
      <c r="B455" s="424" t="s">
        <v>1067</v>
      </c>
    </row>
    <row r="456" spans="1:2" x14ac:dyDescent="0.25">
      <c r="A456" s="125" t="s">
        <v>85</v>
      </c>
      <c r="B456" s="424" t="s">
        <v>1068</v>
      </c>
    </row>
    <row r="457" spans="1:2" x14ac:dyDescent="0.25">
      <c r="A457" s="125" t="s">
        <v>85</v>
      </c>
      <c r="B457" s="424" t="s">
        <v>1069</v>
      </c>
    </row>
    <row r="458" spans="1:2" x14ac:dyDescent="0.25">
      <c r="A458" s="125" t="s">
        <v>85</v>
      </c>
      <c r="B458" s="424" t="s">
        <v>1070</v>
      </c>
    </row>
    <row r="459" spans="1:2" x14ac:dyDescent="0.25">
      <c r="A459" s="125" t="s">
        <v>85</v>
      </c>
      <c r="B459" s="424" t="s">
        <v>1071</v>
      </c>
    </row>
    <row r="460" spans="1:2" x14ac:dyDescent="0.25">
      <c r="A460" s="125" t="s">
        <v>85</v>
      </c>
      <c r="B460" s="426" t="s">
        <v>1072</v>
      </c>
    </row>
    <row r="461" spans="1:2" x14ac:dyDescent="0.25">
      <c r="A461" s="125" t="s">
        <v>85</v>
      </c>
      <c r="B461" s="427" t="s">
        <v>1073</v>
      </c>
    </row>
    <row r="462" spans="1:2" x14ac:dyDescent="0.25">
      <c r="A462" s="125" t="s">
        <v>85</v>
      </c>
      <c r="B462" s="427" t="s">
        <v>553</v>
      </c>
    </row>
    <row r="463" spans="1:2" ht="15.75" thickBot="1" x14ac:dyDescent="0.3">
      <c r="A463" s="125" t="s">
        <v>85</v>
      </c>
      <c r="B463" s="428" t="s">
        <v>1074</v>
      </c>
    </row>
    <row r="465" spans="2:2" x14ac:dyDescent="0.25">
      <c r="B465" s="304" t="s">
        <v>1077</v>
      </c>
    </row>
    <row r="466" spans="2:2" x14ac:dyDescent="0.25">
      <c r="B466" s="25" t="s">
        <v>1075</v>
      </c>
    </row>
    <row r="467" spans="2:2" x14ac:dyDescent="0.25">
      <c r="B467" s="25" t="s">
        <v>1076</v>
      </c>
    </row>
  </sheetData>
  <autoFilter ref="A3:B463"/>
  <mergeCells count="1">
    <mergeCell ref="A1:B1"/>
  </mergeCells>
  <pageMargins left="0.25" right="0.25" top="0.75" bottom="0.75" header="0.3" footer="0.3"/>
  <pageSetup orientation="portrait" horizontalDpi="1200" verticalDpi="1200" r:id="rId1"/>
  <headerFooter>
    <oddHeader>&amp;CPrograms Assessed for Risk of Improper Payments During FY 2017 Risk Assessment Cycle</oddHeader>
    <oddFooter>&amp;RAs of &amp;T &amp;D
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23"/>
  <sheetViews>
    <sheetView zoomScaleNormal="100" zoomScaleSheetLayoutView="25" workbookViewId="0">
      <selection sqref="A1:C1"/>
    </sheetView>
  </sheetViews>
  <sheetFormatPr defaultColWidth="9.140625" defaultRowHeight="15" x14ac:dyDescent="0.25"/>
  <cols>
    <col min="1" max="1" width="9.140625" style="25"/>
    <col min="2" max="2" width="55.140625" style="25" customWidth="1"/>
    <col min="3" max="3" width="25.5703125" style="25" customWidth="1"/>
    <col min="4" max="16384" width="9.140625" style="25"/>
  </cols>
  <sheetData>
    <row r="1" spans="1:6" ht="15.75" x14ac:dyDescent="0.25">
      <c r="A1" s="552" t="s">
        <v>393</v>
      </c>
      <c r="B1" s="552"/>
      <c r="C1" s="553"/>
      <c r="D1" s="27"/>
      <c r="E1" s="27"/>
      <c r="F1" s="27"/>
    </row>
    <row r="2" spans="1:6" ht="15.75" x14ac:dyDescent="0.25">
      <c r="B2" s="52"/>
      <c r="C2" s="51"/>
      <c r="D2" s="51"/>
      <c r="E2" s="51"/>
      <c r="F2" s="51"/>
    </row>
    <row r="3" spans="1:6" ht="47.25" x14ac:dyDescent="0.25">
      <c r="A3" s="28" t="s">
        <v>4</v>
      </c>
      <c r="B3" s="28" t="s">
        <v>289</v>
      </c>
      <c r="C3" s="28" t="s">
        <v>354</v>
      </c>
    </row>
    <row r="4" spans="1:6" x14ac:dyDescent="0.25">
      <c r="A4" s="125" t="s">
        <v>662</v>
      </c>
      <c r="B4" s="302" t="s">
        <v>663</v>
      </c>
      <c r="C4" s="430" t="s">
        <v>1078</v>
      </c>
    </row>
    <row r="5" spans="1:6" x14ac:dyDescent="0.25">
      <c r="A5" s="125" t="s">
        <v>46</v>
      </c>
      <c r="B5" s="302" t="s">
        <v>464</v>
      </c>
      <c r="C5" s="430" t="s">
        <v>1078</v>
      </c>
    </row>
    <row r="6" spans="1:6" x14ac:dyDescent="0.25">
      <c r="A6" s="125" t="s">
        <v>84</v>
      </c>
      <c r="B6" s="336" t="s">
        <v>1079</v>
      </c>
      <c r="C6" s="430" t="s">
        <v>1078</v>
      </c>
    </row>
    <row r="7" spans="1:6" x14ac:dyDescent="0.25">
      <c r="A7" s="125" t="s">
        <v>85</v>
      </c>
      <c r="B7" s="429" t="s">
        <v>1074</v>
      </c>
      <c r="C7" s="430" t="s">
        <v>1078</v>
      </c>
    </row>
    <row r="23" spans="2:2" x14ac:dyDescent="0.25">
      <c r="B23" s="504"/>
    </row>
  </sheetData>
  <autoFilter ref="A3:C7"/>
  <mergeCells count="1">
    <mergeCell ref="A1:C1"/>
  </mergeCells>
  <pageMargins left="0.7" right="0.7" top="0.75" bottom="0.75" header="0.3" footer="0.3"/>
  <pageSetup orientation="portrait" horizontalDpi="1200" verticalDpi="1200" r:id="rId1"/>
  <headerFooter>
    <oddHeader>&amp;CPrograms Identified as Susceptible to Significant Improper Payments During the FY 2017 Improper Payment Risk Assessment</oddHeader>
    <oddFooter>&amp;RAs of &amp;T &amp;D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D205"/>
  <sheetViews>
    <sheetView zoomScaleNormal="100" zoomScaleSheetLayoutView="85" workbookViewId="0">
      <pane xSplit="2" ySplit="2" topLeftCell="C9" activePane="bottomRight" state="frozen"/>
      <selection activeCell="B23" sqref="B23"/>
      <selection pane="topRight" activeCell="B23" sqref="B23"/>
      <selection pane="bottomLeft" activeCell="B23" sqref="B23"/>
      <selection pane="bottomRight"/>
    </sheetView>
  </sheetViews>
  <sheetFormatPr defaultColWidth="9" defaultRowHeight="15" x14ac:dyDescent="0.25"/>
  <cols>
    <col min="1" max="1" width="9" style="135"/>
    <col min="2" max="2" width="36.42578125" style="135" customWidth="1"/>
    <col min="3" max="3" width="13.42578125" style="135" bestFit="1" customWidth="1"/>
    <col min="4" max="4" width="12.85546875" style="135" customWidth="1"/>
    <col min="5" max="5" width="9" style="135"/>
    <col min="6" max="6" width="13.42578125" style="135" bestFit="1" customWidth="1"/>
    <col min="7" max="7" width="13.140625" style="135" customWidth="1"/>
    <col min="8" max="8" width="9" style="135"/>
    <col min="9" max="9" width="13.5703125" style="135" bestFit="1" customWidth="1"/>
    <col min="10" max="10" width="13.85546875" style="135" bestFit="1" customWidth="1"/>
    <col min="11" max="11" width="9" style="135"/>
    <col min="12" max="12" width="16" style="135" customWidth="1"/>
    <col min="13" max="13" width="14.140625" style="135" customWidth="1"/>
    <col min="14" max="14" width="9.85546875" style="135" customWidth="1"/>
    <col min="15" max="15" width="17.140625" style="135" customWidth="1"/>
    <col min="16" max="16" width="13.42578125" style="135" customWidth="1"/>
    <col min="17" max="17" width="9" style="135"/>
    <col min="18" max="18" width="17.140625" style="135" customWidth="1"/>
    <col min="19" max="19" width="13.42578125" style="135" customWidth="1"/>
    <col min="20" max="20" width="9" style="135"/>
    <col min="21" max="21" width="17.140625" style="135" customWidth="1"/>
    <col min="22" max="22" width="13.42578125" style="135" customWidth="1"/>
    <col min="23" max="23" width="9" style="135"/>
    <col min="24" max="24" width="12" style="135" bestFit="1" customWidth="1"/>
    <col min="25" max="25" width="11.42578125" style="135" customWidth="1"/>
    <col min="26" max="26" width="15.5703125" style="238" customWidth="1"/>
    <col min="27" max="27" width="10.85546875" style="135" customWidth="1"/>
    <col min="28" max="28" width="14.140625" style="238" bestFit="1" customWidth="1"/>
    <col min="29" max="29" width="9.85546875" style="135" bestFit="1" customWidth="1"/>
    <col min="30" max="16384" width="9" style="135"/>
  </cols>
  <sheetData>
    <row r="1" spans="1:30" ht="31.35" customHeight="1" thickBot="1" x14ac:dyDescent="0.3">
      <c r="A1" s="204"/>
      <c r="B1" s="205"/>
      <c r="C1" s="518" t="s">
        <v>0</v>
      </c>
      <c r="D1" s="519"/>
      <c r="E1" s="520"/>
      <c r="F1" s="521" t="s">
        <v>1</v>
      </c>
      <c r="G1" s="519"/>
      <c r="H1" s="519"/>
      <c r="I1" s="521" t="s">
        <v>2</v>
      </c>
      <c r="J1" s="519"/>
      <c r="K1" s="519"/>
      <c r="L1" s="516" t="s">
        <v>3</v>
      </c>
      <c r="M1" s="517"/>
      <c r="N1" s="517"/>
      <c r="O1" s="516" t="s">
        <v>180</v>
      </c>
      <c r="P1" s="517"/>
      <c r="Q1" s="517"/>
      <c r="R1" s="516" t="s">
        <v>283</v>
      </c>
      <c r="S1" s="517"/>
      <c r="T1" s="517"/>
      <c r="U1" s="516" t="s">
        <v>355</v>
      </c>
      <c r="V1" s="517"/>
      <c r="W1" s="517"/>
      <c r="X1" s="206"/>
      <c r="Y1" s="207"/>
      <c r="Z1" s="516" t="s">
        <v>370</v>
      </c>
      <c r="AA1" s="517"/>
      <c r="AB1" s="517"/>
      <c r="AC1" s="200"/>
      <c r="AD1" s="200"/>
    </row>
    <row r="2" spans="1:30" ht="71.25" x14ac:dyDescent="0.25">
      <c r="A2" s="208" t="s">
        <v>4</v>
      </c>
      <c r="B2" s="209" t="s">
        <v>173</v>
      </c>
      <c r="C2" s="209" t="s">
        <v>5</v>
      </c>
      <c r="D2" s="209" t="s">
        <v>6</v>
      </c>
      <c r="E2" s="209" t="s">
        <v>7</v>
      </c>
      <c r="F2" s="209" t="s">
        <v>8</v>
      </c>
      <c r="G2" s="209" t="s">
        <v>9</v>
      </c>
      <c r="H2" s="209" t="s">
        <v>10</v>
      </c>
      <c r="I2" s="209" t="s">
        <v>11</v>
      </c>
      <c r="J2" s="209" t="s">
        <v>12</v>
      </c>
      <c r="K2" s="209" t="s">
        <v>13</v>
      </c>
      <c r="L2" s="209" t="s">
        <v>14</v>
      </c>
      <c r="M2" s="209" t="s">
        <v>15</v>
      </c>
      <c r="N2" s="209" t="s">
        <v>16</v>
      </c>
      <c r="O2" s="209" t="s">
        <v>181</v>
      </c>
      <c r="P2" s="209" t="s">
        <v>182</v>
      </c>
      <c r="Q2" s="209" t="s">
        <v>183</v>
      </c>
      <c r="R2" s="209" t="s">
        <v>284</v>
      </c>
      <c r="S2" s="209" t="s">
        <v>285</v>
      </c>
      <c r="T2" s="209" t="s">
        <v>286</v>
      </c>
      <c r="U2" s="209" t="s">
        <v>362</v>
      </c>
      <c r="V2" s="209" t="s">
        <v>363</v>
      </c>
      <c r="W2" s="209" t="s">
        <v>364</v>
      </c>
      <c r="X2" s="209" t="s">
        <v>368</v>
      </c>
      <c r="Y2" s="209" t="s">
        <v>369</v>
      </c>
      <c r="Z2" s="209" t="s">
        <v>371</v>
      </c>
      <c r="AA2" s="209" t="s">
        <v>367</v>
      </c>
      <c r="AB2" s="209" t="s">
        <v>372</v>
      </c>
      <c r="AC2" s="209" t="s">
        <v>272</v>
      </c>
      <c r="AD2" s="209" t="s">
        <v>273</v>
      </c>
    </row>
    <row r="3" spans="1:30" x14ac:dyDescent="0.25">
      <c r="A3" s="210" t="s">
        <v>17</v>
      </c>
      <c r="B3" s="210" t="s">
        <v>18</v>
      </c>
      <c r="C3" s="211"/>
      <c r="D3" s="211"/>
      <c r="E3" s="211"/>
      <c r="F3" s="186"/>
      <c r="G3" s="186"/>
      <c r="H3" s="211"/>
      <c r="I3" s="163">
        <v>303.51</v>
      </c>
      <c r="J3" s="163">
        <v>12.39</v>
      </c>
      <c r="K3" s="216">
        <v>4.082237817534843E-2</v>
      </c>
      <c r="L3" s="217">
        <v>222.4</v>
      </c>
      <c r="M3" s="217">
        <v>14.5</v>
      </c>
      <c r="N3" s="192">
        <v>6.5197841726618702E-2</v>
      </c>
      <c r="O3" s="218"/>
      <c r="P3" s="218"/>
      <c r="Q3" s="218"/>
      <c r="R3" s="214">
        <v>247.19200000000001</v>
      </c>
      <c r="S3" s="214">
        <v>26.782</v>
      </c>
      <c r="T3" s="215">
        <v>0.1083449302566426</v>
      </c>
      <c r="U3" s="214">
        <v>244.67</v>
      </c>
      <c r="V3" s="214">
        <v>40.1</v>
      </c>
      <c r="W3" s="215">
        <v>0.16389422487432054</v>
      </c>
      <c r="X3" s="214">
        <v>40</v>
      </c>
      <c r="Y3" s="214">
        <v>0.1</v>
      </c>
      <c r="Z3" s="214">
        <v>257.66999999999996</v>
      </c>
      <c r="AA3" s="215">
        <v>0.153</v>
      </c>
      <c r="AB3" s="214">
        <v>39.423509999999993</v>
      </c>
      <c r="AC3" s="431">
        <v>42826</v>
      </c>
      <c r="AD3" s="431">
        <v>43190</v>
      </c>
    </row>
    <row r="4" spans="1:30" x14ac:dyDescent="0.25">
      <c r="A4" s="210" t="s">
        <v>17</v>
      </c>
      <c r="B4" s="210" t="s">
        <v>298</v>
      </c>
      <c r="C4" s="211"/>
      <c r="D4" s="211"/>
      <c r="E4" s="211"/>
      <c r="F4" s="186"/>
      <c r="G4" s="186"/>
      <c r="H4" s="211"/>
      <c r="I4" s="211"/>
      <c r="J4" s="211"/>
      <c r="K4" s="211"/>
      <c r="L4" s="211"/>
      <c r="M4" s="211"/>
      <c r="N4" s="211"/>
      <c r="O4" s="218"/>
      <c r="P4" s="218"/>
      <c r="Q4" s="218"/>
      <c r="R4" s="214">
        <v>82.478999999999999</v>
      </c>
      <c r="S4" s="214">
        <v>14.066000000000001</v>
      </c>
      <c r="T4" s="215">
        <v>0.17054037997550892</v>
      </c>
      <c r="U4" s="214">
        <v>87.25</v>
      </c>
      <c r="V4" s="214">
        <v>18.170000000000002</v>
      </c>
      <c r="W4" s="215">
        <v>0.20825214899713468</v>
      </c>
      <c r="X4" s="214">
        <v>18.11</v>
      </c>
      <c r="Y4" s="214">
        <v>0.06</v>
      </c>
      <c r="Z4" s="214">
        <v>89.25</v>
      </c>
      <c r="AA4" s="215">
        <v>0.19690000000000002</v>
      </c>
      <c r="AB4" s="214">
        <v>17.573325000000001</v>
      </c>
      <c r="AC4" s="431">
        <v>42826</v>
      </c>
      <c r="AD4" s="431">
        <v>43190</v>
      </c>
    </row>
    <row r="5" spans="1:30" ht="30" x14ac:dyDescent="0.25">
      <c r="A5" s="210" t="s">
        <v>17</v>
      </c>
      <c r="B5" s="210" t="s">
        <v>299</v>
      </c>
      <c r="C5" s="211"/>
      <c r="D5" s="211"/>
      <c r="E5" s="211"/>
      <c r="F5" s="186"/>
      <c r="G5" s="186"/>
      <c r="H5" s="211"/>
      <c r="I5" s="211"/>
      <c r="J5" s="211"/>
      <c r="K5" s="211"/>
      <c r="L5" s="211"/>
      <c r="M5" s="211"/>
      <c r="N5" s="211"/>
      <c r="O5" s="218"/>
      <c r="P5" s="218"/>
      <c r="Q5" s="218"/>
      <c r="R5" s="214">
        <v>41.048000000000002</v>
      </c>
      <c r="S5" s="214">
        <v>3.0170279999999998</v>
      </c>
      <c r="T5" s="215">
        <v>7.3499999999999996E-2</v>
      </c>
      <c r="U5" s="214">
        <v>40.36</v>
      </c>
      <c r="V5" s="214">
        <v>6.98</v>
      </c>
      <c r="W5" s="215">
        <v>0.17294350842418238</v>
      </c>
      <c r="X5" s="214">
        <v>6.98</v>
      </c>
      <c r="Y5" s="214">
        <v>0</v>
      </c>
      <c r="Z5" s="214">
        <v>42.36</v>
      </c>
      <c r="AA5" s="215">
        <v>0.16289999999999999</v>
      </c>
      <c r="AB5" s="214">
        <v>6.9004439999999994</v>
      </c>
      <c r="AC5" s="431">
        <v>42826</v>
      </c>
      <c r="AD5" s="431">
        <v>43190</v>
      </c>
    </row>
    <row r="6" spans="1:30" x14ac:dyDescent="0.25">
      <c r="A6" s="210" t="s">
        <v>17</v>
      </c>
      <c r="B6" s="210" t="s">
        <v>300</v>
      </c>
      <c r="C6" s="211"/>
      <c r="D6" s="211"/>
      <c r="E6" s="211"/>
      <c r="F6" s="186"/>
      <c r="G6" s="186"/>
      <c r="H6" s="211"/>
      <c r="I6" s="211"/>
      <c r="J6" s="211"/>
      <c r="K6" s="211"/>
      <c r="L6" s="211"/>
      <c r="M6" s="211"/>
      <c r="N6" s="211"/>
      <c r="O6" s="218"/>
      <c r="P6" s="218"/>
      <c r="Q6" s="218"/>
      <c r="R6" s="214">
        <v>33.805</v>
      </c>
      <c r="S6" s="214">
        <v>5.6760000000000002</v>
      </c>
      <c r="T6" s="215">
        <v>0.16790415618991275</v>
      </c>
      <c r="U6" s="214">
        <v>38.090000000000003</v>
      </c>
      <c r="V6" s="214">
        <v>10.74</v>
      </c>
      <c r="W6" s="215">
        <v>0.28196377001837752</v>
      </c>
      <c r="X6" s="214">
        <v>10.61</v>
      </c>
      <c r="Y6" s="214">
        <v>0.13</v>
      </c>
      <c r="Z6" s="214">
        <v>40.090000000000003</v>
      </c>
      <c r="AA6" s="215">
        <v>0.2651</v>
      </c>
      <c r="AB6" s="214">
        <v>10.627859000000001</v>
      </c>
      <c r="AC6" s="431">
        <v>42826</v>
      </c>
      <c r="AD6" s="431">
        <v>43190</v>
      </c>
    </row>
    <row r="7" spans="1:30" ht="45" x14ac:dyDescent="0.25">
      <c r="A7" s="210" t="s">
        <v>19</v>
      </c>
      <c r="B7" s="219" t="s">
        <v>311</v>
      </c>
      <c r="C7" s="180"/>
      <c r="D7" s="180"/>
      <c r="E7" s="220"/>
      <c r="F7" s="180"/>
      <c r="G7" s="180"/>
      <c r="H7" s="220"/>
      <c r="I7" s="163">
        <v>18.728806219999999</v>
      </c>
      <c r="J7" s="163">
        <v>0.76800000000000002</v>
      </c>
      <c r="K7" s="216">
        <v>4.1006350910923146E-2</v>
      </c>
      <c r="L7" s="217">
        <v>39.54</v>
      </c>
      <c r="M7" s="217">
        <v>0.56999999999999995</v>
      </c>
      <c r="N7" s="192">
        <v>1.4415781487101669E-2</v>
      </c>
      <c r="O7" s="67">
        <v>70</v>
      </c>
      <c r="P7" s="67">
        <v>0.46</v>
      </c>
      <c r="Q7" s="213">
        <v>6.5714285714285718E-3</v>
      </c>
      <c r="R7" s="214">
        <v>79.481200000000001</v>
      </c>
      <c r="S7" s="214">
        <v>1.0940000000000001</v>
      </c>
      <c r="T7" s="215">
        <v>1.376426123410316E-2</v>
      </c>
      <c r="U7" s="467"/>
      <c r="V7" s="467"/>
      <c r="W7" s="468"/>
      <c r="X7" s="467"/>
      <c r="Y7" s="467"/>
      <c r="Z7" s="467"/>
      <c r="AA7" s="468"/>
      <c r="AB7" s="467"/>
      <c r="AC7" s="290"/>
      <c r="AD7" s="290"/>
    </row>
    <row r="8" spans="1:30" ht="30" x14ac:dyDescent="0.25">
      <c r="A8" s="210" t="s">
        <v>19</v>
      </c>
      <c r="B8" s="219" t="s">
        <v>185</v>
      </c>
      <c r="C8" s="221"/>
      <c r="D8" s="222"/>
      <c r="E8" s="220"/>
      <c r="F8" s="180"/>
      <c r="G8" s="180"/>
      <c r="H8" s="220"/>
      <c r="I8" s="223"/>
      <c r="J8" s="223"/>
      <c r="K8" s="220"/>
      <c r="L8" s="217">
        <v>337.96</v>
      </c>
      <c r="M8" s="217">
        <v>0.84</v>
      </c>
      <c r="N8" s="192">
        <v>2.4855012427506215E-3</v>
      </c>
      <c r="O8" s="67">
        <v>172.99</v>
      </c>
      <c r="P8" s="67">
        <v>1.4562459999999999E-2</v>
      </c>
      <c r="Q8" s="213">
        <v>8.4180935314179999E-5</v>
      </c>
      <c r="R8" s="224"/>
      <c r="S8" s="224"/>
      <c r="T8" s="224"/>
      <c r="U8" s="224"/>
      <c r="V8" s="224"/>
      <c r="W8" s="224"/>
      <c r="X8" s="224"/>
      <c r="Y8" s="224"/>
      <c r="Z8" s="224"/>
      <c r="AA8" s="224"/>
      <c r="AB8" s="224"/>
      <c r="AC8" s="224"/>
      <c r="AD8" s="224"/>
    </row>
    <row r="9" spans="1:30" x14ac:dyDescent="0.25">
      <c r="A9" s="210" t="s">
        <v>19</v>
      </c>
      <c r="B9" s="219" t="s">
        <v>186</v>
      </c>
      <c r="C9" s="222"/>
      <c r="D9" s="222"/>
      <c r="E9" s="220"/>
      <c r="F9" s="180"/>
      <c r="G9" s="180"/>
      <c r="H9" s="220"/>
      <c r="I9" s="163">
        <v>0.28000000000000003</v>
      </c>
      <c r="J9" s="163">
        <v>0</v>
      </c>
      <c r="K9" s="216">
        <v>0</v>
      </c>
      <c r="L9" s="217">
        <v>0.46500000000000002</v>
      </c>
      <c r="M9" s="217">
        <v>6.9999999999999999E-4</v>
      </c>
      <c r="N9" s="192">
        <v>1.5053763440860215E-3</v>
      </c>
      <c r="O9" s="224"/>
      <c r="P9" s="224"/>
      <c r="Q9" s="224"/>
      <c r="R9" s="224"/>
      <c r="S9" s="224"/>
      <c r="T9" s="224"/>
      <c r="U9" s="224"/>
      <c r="V9" s="224"/>
      <c r="W9" s="224"/>
      <c r="X9" s="224"/>
      <c r="Y9" s="224"/>
      <c r="Z9" s="224"/>
      <c r="AA9" s="224"/>
      <c r="AB9" s="224"/>
      <c r="AC9" s="224"/>
      <c r="AD9" s="224"/>
    </row>
    <row r="10" spans="1:30" x14ac:dyDescent="0.25">
      <c r="A10" s="210" t="s">
        <v>19</v>
      </c>
      <c r="B10" s="219" t="s">
        <v>187</v>
      </c>
      <c r="C10" s="160">
        <v>1343</v>
      </c>
      <c r="D10" s="160">
        <v>0.2</v>
      </c>
      <c r="E10" s="216">
        <v>1.4892032762472079E-4</v>
      </c>
      <c r="F10" s="160">
        <v>1937</v>
      </c>
      <c r="G10" s="160">
        <v>7.1</v>
      </c>
      <c r="H10" s="216">
        <v>3.6654620547237997E-3</v>
      </c>
      <c r="I10" s="163">
        <v>1473</v>
      </c>
      <c r="J10" s="163">
        <v>0.18</v>
      </c>
      <c r="K10" s="216">
        <v>1.2219959266802444E-4</v>
      </c>
      <c r="L10" s="217">
        <v>1590.56</v>
      </c>
      <c r="M10" s="217">
        <v>3.88</v>
      </c>
      <c r="N10" s="192">
        <v>2.4393924152499749E-3</v>
      </c>
      <c r="O10" s="67">
        <v>3008.78</v>
      </c>
      <c r="P10" s="67">
        <v>10.52</v>
      </c>
      <c r="Q10" s="213">
        <v>3.4964337704983411E-3</v>
      </c>
      <c r="R10" s="214">
        <v>1875.0482</v>
      </c>
      <c r="S10" s="214">
        <v>14.8443</v>
      </c>
      <c r="T10" s="215">
        <v>7.9167564865799192E-3</v>
      </c>
      <c r="U10" s="214">
        <v>1871.2814000000001</v>
      </c>
      <c r="V10" s="214">
        <v>0.35489999999999999</v>
      </c>
      <c r="W10" s="215">
        <v>1.8965613616423482E-4</v>
      </c>
      <c r="X10" s="214">
        <v>0.188</v>
      </c>
      <c r="Y10" s="214">
        <v>0.16689999999999999</v>
      </c>
      <c r="Z10" s="214">
        <v>1941.1241</v>
      </c>
      <c r="AA10" s="215">
        <v>1.5E-3</v>
      </c>
      <c r="AB10" s="214">
        <v>2.91168615</v>
      </c>
      <c r="AC10" s="431">
        <v>42644</v>
      </c>
      <c r="AD10" s="431">
        <v>43008</v>
      </c>
    </row>
    <row r="11" spans="1:30" x14ac:dyDescent="0.25">
      <c r="A11" s="210" t="s">
        <v>19</v>
      </c>
      <c r="B11" s="210" t="s">
        <v>188</v>
      </c>
      <c r="C11" s="160">
        <v>197</v>
      </c>
      <c r="D11" s="160">
        <v>0.1</v>
      </c>
      <c r="E11" s="216">
        <v>5.0761421319796957E-4</v>
      </c>
      <c r="F11" s="160">
        <v>173</v>
      </c>
      <c r="G11" s="160">
        <v>0</v>
      </c>
      <c r="H11" s="216">
        <v>0</v>
      </c>
      <c r="I11" s="223"/>
      <c r="J11" s="223"/>
      <c r="K11" s="220"/>
      <c r="L11" s="212"/>
      <c r="M11" s="212"/>
      <c r="N11" s="225"/>
      <c r="O11" s="226"/>
      <c r="P11" s="226"/>
      <c r="Q11" s="226"/>
      <c r="R11" s="224"/>
      <c r="S11" s="224"/>
      <c r="T11" s="224"/>
      <c r="U11" s="224"/>
      <c r="V11" s="224"/>
      <c r="W11" s="224"/>
      <c r="X11" s="224"/>
      <c r="Y11" s="224"/>
      <c r="Z11" s="224"/>
      <c r="AA11" s="224"/>
      <c r="AB11" s="224"/>
      <c r="AC11" s="224"/>
      <c r="AD11" s="224"/>
    </row>
    <row r="12" spans="1:30" x14ac:dyDescent="0.25">
      <c r="A12" s="210" t="s">
        <v>19</v>
      </c>
      <c r="B12" s="219" t="s">
        <v>189</v>
      </c>
      <c r="C12" s="180"/>
      <c r="D12" s="180"/>
      <c r="E12" s="220"/>
      <c r="F12" s="180"/>
      <c r="G12" s="180"/>
      <c r="H12" s="220"/>
      <c r="I12" s="163">
        <v>4.3</v>
      </c>
      <c r="J12" s="163">
        <v>0</v>
      </c>
      <c r="K12" s="216">
        <v>0</v>
      </c>
      <c r="L12" s="212"/>
      <c r="M12" s="212"/>
      <c r="N12" s="225"/>
      <c r="O12" s="226"/>
      <c r="P12" s="226"/>
      <c r="Q12" s="226"/>
      <c r="R12" s="224"/>
      <c r="S12" s="224"/>
      <c r="T12" s="224"/>
      <c r="U12" s="224"/>
      <c r="V12" s="224"/>
      <c r="W12" s="224"/>
      <c r="X12" s="224"/>
      <c r="Y12" s="224"/>
      <c r="Z12" s="224"/>
      <c r="AA12" s="224"/>
      <c r="AB12" s="224"/>
      <c r="AC12" s="224"/>
      <c r="AD12" s="224"/>
    </row>
    <row r="13" spans="1:30" x14ac:dyDescent="0.25">
      <c r="A13" s="210" t="s">
        <v>19</v>
      </c>
      <c r="B13" s="219" t="s">
        <v>190</v>
      </c>
      <c r="C13" s="180"/>
      <c r="D13" s="180"/>
      <c r="E13" s="220"/>
      <c r="F13" s="180"/>
      <c r="G13" s="180"/>
      <c r="H13" s="220"/>
      <c r="I13" s="223"/>
      <c r="J13" s="223"/>
      <c r="K13" s="220"/>
      <c r="L13" s="217">
        <v>4.7E-2</v>
      </c>
      <c r="M13" s="217">
        <v>0</v>
      </c>
      <c r="N13" s="192">
        <v>0</v>
      </c>
      <c r="O13" s="67">
        <v>0.06</v>
      </c>
      <c r="P13" s="67">
        <v>0</v>
      </c>
      <c r="Q13" s="213">
        <v>0</v>
      </c>
      <c r="R13" s="224"/>
      <c r="S13" s="224"/>
      <c r="T13" s="224"/>
      <c r="U13" s="224"/>
      <c r="V13" s="224"/>
      <c r="W13" s="224"/>
      <c r="X13" s="224"/>
      <c r="Y13" s="224"/>
      <c r="Z13" s="224"/>
      <c r="AA13" s="224"/>
      <c r="AB13" s="224"/>
      <c r="AC13" s="224"/>
      <c r="AD13" s="224"/>
    </row>
    <row r="14" spans="1:30" x14ac:dyDescent="0.25">
      <c r="A14" s="210" t="s">
        <v>19</v>
      </c>
      <c r="B14" s="210" t="s">
        <v>191</v>
      </c>
      <c r="C14" s="160">
        <v>733</v>
      </c>
      <c r="D14" s="160">
        <v>10</v>
      </c>
      <c r="E14" s="216">
        <v>1.3642564802182811E-2</v>
      </c>
      <c r="F14" s="160">
        <v>878</v>
      </c>
      <c r="G14" s="160">
        <v>0.2</v>
      </c>
      <c r="H14" s="216">
        <v>2.2779043280182233E-4</v>
      </c>
      <c r="I14" s="223"/>
      <c r="J14" s="223"/>
      <c r="K14" s="220"/>
      <c r="L14" s="212"/>
      <c r="M14" s="212"/>
      <c r="N14" s="225"/>
      <c r="O14" s="226"/>
      <c r="P14" s="226"/>
      <c r="Q14" s="226"/>
      <c r="R14" s="224"/>
      <c r="S14" s="224"/>
      <c r="T14" s="224"/>
      <c r="U14" s="224"/>
      <c r="V14" s="224"/>
      <c r="W14" s="224"/>
      <c r="X14" s="224"/>
      <c r="Y14" s="224"/>
      <c r="Z14" s="224"/>
      <c r="AA14" s="224"/>
      <c r="AB14" s="224"/>
      <c r="AC14" s="224"/>
      <c r="AD14" s="224"/>
    </row>
    <row r="15" spans="1:30" ht="30" x14ac:dyDescent="0.25">
      <c r="A15" s="210" t="s">
        <v>19</v>
      </c>
      <c r="B15" s="219" t="s">
        <v>192</v>
      </c>
      <c r="C15" s="160">
        <v>471</v>
      </c>
      <c r="D15" s="160">
        <v>7.6</v>
      </c>
      <c r="E15" s="216">
        <v>1.613588110403397E-2</v>
      </c>
      <c r="F15" s="160">
        <v>425</v>
      </c>
      <c r="G15" s="160">
        <v>4.5999999999999996</v>
      </c>
      <c r="H15" s="216">
        <v>1.0823529411764706E-2</v>
      </c>
      <c r="I15" s="163">
        <v>336</v>
      </c>
      <c r="J15" s="163">
        <v>0.32500000000000001</v>
      </c>
      <c r="K15" s="216">
        <v>9.6726190476190479E-4</v>
      </c>
      <c r="L15" s="217">
        <v>224.9</v>
      </c>
      <c r="M15" s="217">
        <v>1.44</v>
      </c>
      <c r="N15" s="192">
        <v>6.4028457092040903E-3</v>
      </c>
      <c r="O15" s="67">
        <v>270.91000000000003</v>
      </c>
      <c r="P15" s="67">
        <v>2.29</v>
      </c>
      <c r="Q15" s="213">
        <v>8.4529917684839969E-3</v>
      </c>
      <c r="R15" s="214">
        <v>299.15660000000003</v>
      </c>
      <c r="S15" s="214">
        <v>0.25814777999999999</v>
      </c>
      <c r="T15" s="215">
        <v>8.6291855168831293E-4</v>
      </c>
      <c r="U15" s="214">
        <v>306.46980000000002</v>
      </c>
      <c r="V15" s="214">
        <v>4.0575999999999999</v>
      </c>
      <c r="W15" s="215">
        <v>1.323980372617465E-2</v>
      </c>
      <c r="X15" s="214">
        <v>4.0575999999999999</v>
      </c>
      <c r="Y15" s="214">
        <v>0</v>
      </c>
      <c r="Z15" s="214">
        <v>4.1590399999999992</v>
      </c>
      <c r="AA15" s="215">
        <v>1.2E-2</v>
      </c>
      <c r="AB15" s="214">
        <v>4.9908479999999991E-2</v>
      </c>
      <c r="AC15" s="431">
        <v>42644</v>
      </c>
      <c r="AD15" s="431">
        <v>43008</v>
      </c>
    </row>
    <row r="16" spans="1:30" ht="30" x14ac:dyDescent="0.25">
      <c r="A16" s="210" t="s">
        <v>19</v>
      </c>
      <c r="B16" s="219" t="s">
        <v>193</v>
      </c>
      <c r="C16" s="180"/>
      <c r="D16" s="180"/>
      <c r="E16" s="220"/>
      <c r="F16" s="180"/>
      <c r="G16" s="180"/>
      <c r="H16" s="220"/>
      <c r="I16" s="223"/>
      <c r="J16" s="223"/>
      <c r="K16" s="220"/>
      <c r="L16" s="217">
        <v>131</v>
      </c>
      <c r="M16" s="217">
        <v>10.92</v>
      </c>
      <c r="N16" s="192">
        <v>8.33587786259542E-2</v>
      </c>
      <c r="O16" s="67">
        <v>111.52</v>
      </c>
      <c r="P16" s="67">
        <v>6.11</v>
      </c>
      <c r="Q16" s="213">
        <v>5.4788378766140608E-2</v>
      </c>
      <c r="R16" s="214">
        <v>132.01859999999999</v>
      </c>
      <c r="S16" s="214">
        <v>4.3205999999999998</v>
      </c>
      <c r="T16" s="215">
        <v>3.2727206620885241E-2</v>
      </c>
      <c r="U16" s="214">
        <v>144.15809999999999</v>
      </c>
      <c r="V16" s="214">
        <v>0.2505</v>
      </c>
      <c r="W16" s="215">
        <v>1.7376755104291748E-3</v>
      </c>
      <c r="X16" s="214">
        <v>0.2477</v>
      </c>
      <c r="Y16" s="214">
        <v>2.8E-3</v>
      </c>
      <c r="Z16" s="214">
        <v>0.26302500000000001</v>
      </c>
      <c r="AA16" s="215">
        <v>5.0000000000000001E-3</v>
      </c>
      <c r="AB16" s="214">
        <v>1.3151250000000001E-3</v>
      </c>
      <c r="AC16" s="431">
        <v>42644</v>
      </c>
      <c r="AD16" s="431">
        <v>43008</v>
      </c>
    </row>
    <row r="17" spans="1:30" ht="30" x14ac:dyDescent="0.25">
      <c r="A17" s="210" t="s">
        <v>19</v>
      </c>
      <c r="B17" s="219" t="s">
        <v>194</v>
      </c>
      <c r="C17" s="180"/>
      <c r="D17" s="180"/>
      <c r="E17" s="220"/>
      <c r="F17" s="180"/>
      <c r="G17" s="180"/>
      <c r="H17" s="220"/>
      <c r="I17" s="163">
        <v>0.13700000000000001</v>
      </c>
      <c r="J17" s="163">
        <v>0</v>
      </c>
      <c r="K17" s="216">
        <v>0</v>
      </c>
      <c r="L17" s="217">
        <v>34.03</v>
      </c>
      <c r="M17" s="217">
        <v>0</v>
      </c>
      <c r="N17" s="192">
        <v>0</v>
      </c>
      <c r="O17" s="224"/>
      <c r="P17" s="224"/>
      <c r="Q17" s="224"/>
      <c r="R17" s="224"/>
      <c r="S17" s="224"/>
      <c r="T17" s="224"/>
      <c r="U17" s="224"/>
      <c r="V17" s="224"/>
      <c r="W17" s="224"/>
      <c r="X17" s="224"/>
      <c r="Y17" s="224"/>
      <c r="Z17" s="224"/>
      <c r="AA17" s="224"/>
      <c r="AB17" s="224"/>
      <c r="AC17" s="224"/>
      <c r="AD17" s="224"/>
    </row>
    <row r="18" spans="1:30" ht="30" x14ac:dyDescent="0.25">
      <c r="A18" s="210" t="s">
        <v>19</v>
      </c>
      <c r="B18" s="219" t="s">
        <v>195</v>
      </c>
      <c r="C18" s="160">
        <v>1472</v>
      </c>
      <c r="D18" s="160">
        <v>14.8</v>
      </c>
      <c r="E18" s="216">
        <v>1.0054347826086957E-2</v>
      </c>
      <c r="F18" s="160">
        <v>1699</v>
      </c>
      <c r="G18" s="160">
        <v>22.2</v>
      </c>
      <c r="H18" s="216">
        <v>1.3066509711595056E-2</v>
      </c>
      <c r="I18" s="163">
        <v>2001.49546351</v>
      </c>
      <c r="J18" s="163">
        <v>27.486999999999998</v>
      </c>
      <c r="K18" s="216">
        <v>1.3733231226912879E-2</v>
      </c>
      <c r="L18" s="217">
        <v>1496.52</v>
      </c>
      <c r="M18" s="217">
        <v>17.96</v>
      </c>
      <c r="N18" s="192">
        <v>1.2001176061796702E-2</v>
      </c>
      <c r="O18" s="67">
        <v>658.63</v>
      </c>
      <c r="P18" s="67">
        <v>2.766</v>
      </c>
      <c r="Q18" s="213">
        <v>4.1996264974264765E-3</v>
      </c>
      <c r="R18" s="214">
        <v>1280.1709000000001</v>
      </c>
      <c r="S18" s="214">
        <v>4.8646000000000003</v>
      </c>
      <c r="T18" s="215">
        <v>3.7999613957792667E-3</v>
      </c>
      <c r="U18" s="214">
        <v>851.77229999999997</v>
      </c>
      <c r="V18" s="214">
        <v>6.3030999999999997</v>
      </c>
      <c r="W18" s="215">
        <v>7.399982366179318E-3</v>
      </c>
      <c r="X18" s="214">
        <v>6.3026999999999997</v>
      </c>
      <c r="Y18" s="214">
        <v>4.0000000000000002E-4</v>
      </c>
      <c r="Z18" s="214">
        <v>6.4606774999999992</v>
      </c>
      <c r="AA18" s="215">
        <v>1.0999999999999999E-2</v>
      </c>
      <c r="AB18" s="214">
        <v>7.1067452499999989E-2</v>
      </c>
      <c r="AC18" s="431">
        <v>42644</v>
      </c>
      <c r="AD18" s="431">
        <v>43008</v>
      </c>
    </row>
    <row r="19" spans="1:30" ht="30" x14ac:dyDescent="0.25">
      <c r="A19" s="210" t="s">
        <v>19</v>
      </c>
      <c r="B19" s="219" t="s">
        <v>196</v>
      </c>
      <c r="C19" s="180"/>
      <c r="D19" s="180"/>
      <c r="E19" s="220"/>
      <c r="F19" s="180"/>
      <c r="G19" s="180"/>
      <c r="H19" s="220"/>
      <c r="I19" s="163">
        <v>1558.9359999999999</v>
      </c>
      <c r="J19" s="163">
        <v>57.328000000000003</v>
      </c>
      <c r="K19" s="216">
        <v>3.6773799565857745E-2</v>
      </c>
      <c r="L19" s="217">
        <v>23.97</v>
      </c>
      <c r="M19" s="217">
        <v>1.68</v>
      </c>
      <c r="N19" s="192">
        <v>7.0087609511889859E-2</v>
      </c>
      <c r="O19" s="224"/>
      <c r="P19" s="224"/>
      <c r="Q19" s="224"/>
      <c r="R19" s="224"/>
      <c r="S19" s="224"/>
      <c r="T19" s="224"/>
      <c r="U19" s="224"/>
      <c r="V19" s="224"/>
      <c r="W19" s="224"/>
      <c r="X19" s="224"/>
      <c r="Y19" s="224"/>
      <c r="Z19" s="224"/>
      <c r="AA19" s="224"/>
      <c r="AB19" s="224"/>
      <c r="AC19" s="224"/>
      <c r="AD19" s="224"/>
    </row>
    <row r="20" spans="1:30" ht="30" x14ac:dyDescent="0.25">
      <c r="A20" s="210" t="s">
        <v>19</v>
      </c>
      <c r="B20" s="219" t="s">
        <v>197</v>
      </c>
      <c r="C20" s="160">
        <v>794</v>
      </c>
      <c r="D20" s="160">
        <v>6</v>
      </c>
      <c r="E20" s="216">
        <v>7.556675062972292E-3</v>
      </c>
      <c r="F20" s="160">
        <v>2127</v>
      </c>
      <c r="G20" s="160">
        <v>0.4</v>
      </c>
      <c r="H20" s="216">
        <v>1.8805829807240246E-4</v>
      </c>
      <c r="I20" s="163">
        <v>8720</v>
      </c>
      <c r="J20" s="163">
        <v>4.5490000000000004</v>
      </c>
      <c r="K20" s="216">
        <v>5.216743119266055E-4</v>
      </c>
      <c r="L20" s="217">
        <v>894.36</v>
      </c>
      <c r="M20" s="217">
        <v>1.47</v>
      </c>
      <c r="N20" s="192">
        <v>1.6436334362001878E-3</v>
      </c>
      <c r="O20" s="67">
        <v>932.48</v>
      </c>
      <c r="P20" s="67">
        <v>1.38</v>
      </c>
      <c r="Q20" s="213">
        <v>1.4799245024021961E-3</v>
      </c>
      <c r="R20" s="214">
        <v>2339.8225000000002</v>
      </c>
      <c r="S20" s="214">
        <v>0.29170000000000001</v>
      </c>
      <c r="T20" s="215">
        <v>1.2466757627982463E-4</v>
      </c>
      <c r="U20" s="214">
        <v>3742.6134400000001</v>
      </c>
      <c r="V20" s="214">
        <v>0.1726</v>
      </c>
      <c r="W20" s="215">
        <v>4.6117506594536251E-5</v>
      </c>
      <c r="X20" s="214">
        <v>0.17150000000000001</v>
      </c>
      <c r="Y20" s="214">
        <v>1.1000000000000001E-3</v>
      </c>
      <c r="Z20" s="214">
        <v>0.18123</v>
      </c>
      <c r="AA20" s="215">
        <v>1E-3</v>
      </c>
      <c r="AB20" s="214">
        <v>1.8123E-4</v>
      </c>
      <c r="AC20" s="431">
        <v>42644</v>
      </c>
      <c r="AD20" s="431">
        <v>43008</v>
      </c>
    </row>
    <row r="21" spans="1:30" x14ac:dyDescent="0.25">
      <c r="A21" s="210" t="s">
        <v>19</v>
      </c>
      <c r="B21" s="219" t="s">
        <v>198</v>
      </c>
      <c r="C21" s="180"/>
      <c r="D21" s="180"/>
      <c r="E21" s="220"/>
      <c r="F21" s="180"/>
      <c r="G21" s="180"/>
      <c r="H21" s="220"/>
      <c r="I21" s="223"/>
      <c r="J21" s="223"/>
      <c r="K21" s="220"/>
      <c r="L21" s="217">
        <v>300.89</v>
      </c>
      <c r="M21" s="217">
        <v>2.02</v>
      </c>
      <c r="N21" s="192">
        <v>6.7134168633055276E-3</v>
      </c>
      <c r="O21" s="67">
        <v>121.57</v>
      </c>
      <c r="P21" s="67">
        <v>1.1399999999999999</v>
      </c>
      <c r="Q21" s="213">
        <v>9.3773134819445589E-3</v>
      </c>
      <c r="R21" s="224"/>
      <c r="S21" s="224"/>
      <c r="T21" s="224"/>
      <c r="U21" s="224"/>
      <c r="V21" s="224"/>
      <c r="W21" s="224"/>
      <c r="X21" s="224"/>
      <c r="Y21" s="224"/>
      <c r="Z21" s="224"/>
      <c r="AA21" s="224"/>
      <c r="AB21" s="224"/>
      <c r="AC21" s="224"/>
      <c r="AD21" s="224"/>
    </row>
    <row r="22" spans="1:30" x14ac:dyDescent="0.25">
      <c r="A22" s="210" t="s">
        <v>19</v>
      </c>
      <c r="B22" s="219" t="s">
        <v>199</v>
      </c>
      <c r="C22" s="160">
        <v>2990</v>
      </c>
      <c r="D22" s="160">
        <v>9.3000000000000007</v>
      </c>
      <c r="E22" s="216">
        <v>3.1103678929765887E-3</v>
      </c>
      <c r="F22" s="160">
        <v>3670</v>
      </c>
      <c r="G22" s="160">
        <v>40.9</v>
      </c>
      <c r="H22" s="216">
        <v>1.1144414168937329E-2</v>
      </c>
      <c r="I22" s="163">
        <v>4915</v>
      </c>
      <c r="J22" s="163">
        <v>64.387</v>
      </c>
      <c r="K22" s="216">
        <v>1.3100101729399797E-2</v>
      </c>
      <c r="L22" s="217">
        <v>3902.65</v>
      </c>
      <c r="M22" s="217">
        <v>56.58</v>
      </c>
      <c r="N22" s="192">
        <v>1.4497841210459559E-2</v>
      </c>
      <c r="O22" s="67">
        <v>4198.3</v>
      </c>
      <c r="P22" s="67">
        <v>57.1</v>
      </c>
      <c r="Q22" s="213">
        <v>1.3600743157944881E-2</v>
      </c>
      <c r="R22" s="214">
        <v>3410.7482</v>
      </c>
      <c r="S22" s="214">
        <v>34.107500000000002</v>
      </c>
      <c r="T22" s="215">
        <v>1.0000005277434436E-2</v>
      </c>
      <c r="U22" s="214">
        <v>3428.1655000000001</v>
      </c>
      <c r="V22" s="214">
        <v>32.910400000000003</v>
      </c>
      <c r="W22" s="215">
        <v>9.6000032670534724E-3</v>
      </c>
      <c r="X22" s="214">
        <v>32.905799999999999</v>
      </c>
      <c r="Y22" s="214">
        <v>4.5999999999999999E-3</v>
      </c>
      <c r="Z22" s="214">
        <v>34.555920000000008</v>
      </c>
      <c r="AA22" s="215">
        <v>8.9999999999999993E-3</v>
      </c>
      <c r="AB22" s="214">
        <v>0.31100328000000005</v>
      </c>
      <c r="AC22" s="431">
        <v>42644</v>
      </c>
      <c r="AD22" s="431">
        <v>43008</v>
      </c>
    </row>
    <row r="23" spans="1:30" ht="30" x14ac:dyDescent="0.25">
      <c r="A23" s="210" t="s">
        <v>19</v>
      </c>
      <c r="B23" s="219" t="s">
        <v>200</v>
      </c>
      <c r="C23" s="160">
        <v>196</v>
      </c>
      <c r="D23" s="160">
        <v>3.5</v>
      </c>
      <c r="E23" s="216">
        <v>1.7857142857142856E-2</v>
      </c>
      <c r="F23" s="160">
        <v>328</v>
      </c>
      <c r="G23" s="160">
        <v>6.7</v>
      </c>
      <c r="H23" s="216">
        <v>2.0426829268292684E-2</v>
      </c>
      <c r="I23" s="163">
        <v>447</v>
      </c>
      <c r="J23" s="163">
        <v>11.413399999999999</v>
      </c>
      <c r="K23" s="216">
        <v>2.5533333333333331E-2</v>
      </c>
      <c r="L23" s="217">
        <v>353.26</v>
      </c>
      <c r="M23" s="217">
        <v>3.12</v>
      </c>
      <c r="N23" s="192">
        <v>8.832021740361207E-3</v>
      </c>
      <c r="O23" s="67">
        <v>211.06</v>
      </c>
      <c r="P23" s="67">
        <v>1.49</v>
      </c>
      <c r="Q23" s="213">
        <v>7.0596039041030982E-3</v>
      </c>
      <c r="R23" s="224"/>
      <c r="S23" s="224"/>
      <c r="T23" s="224"/>
      <c r="U23" s="224"/>
      <c r="V23" s="224"/>
      <c r="W23" s="224"/>
      <c r="X23" s="224"/>
      <c r="Y23" s="224"/>
      <c r="Z23" s="224"/>
      <c r="AA23" s="224"/>
      <c r="AB23" s="224"/>
      <c r="AC23" s="224"/>
      <c r="AD23" s="224"/>
    </row>
    <row r="24" spans="1:30" x14ac:dyDescent="0.25">
      <c r="A24" s="210" t="s">
        <v>19</v>
      </c>
      <c r="B24" s="219" t="s">
        <v>201</v>
      </c>
      <c r="C24" s="160">
        <v>494</v>
      </c>
      <c r="D24" s="160">
        <v>15.3</v>
      </c>
      <c r="E24" s="216">
        <v>3.0971659919028342E-2</v>
      </c>
      <c r="F24" s="160">
        <v>750</v>
      </c>
      <c r="G24" s="160">
        <v>23.3</v>
      </c>
      <c r="H24" s="216">
        <v>3.1066666666666666E-2</v>
      </c>
      <c r="I24" s="163">
        <v>503.12799999999999</v>
      </c>
      <c r="J24" s="163">
        <v>32.980148</v>
      </c>
      <c r="K24" s="216">
        <v>6.5550213862078835E-2</v>
      </c>
      <c r="L24" s="217">
        <v>733.62</v>
      </c>
      <c r="M24" s="217">
        <v>54.99</v>
      </c>
      <c r="N24" s="192">
        <v>7.4957062239306455E-2</v>
      </c>
      <c r="O24" s="67">
        <v>581.51</v>
      </c>
      <c r="P24" s="67">
        <v>31.43</v>
      </c>
      <c r="Q24" s="213">
        <v>5.4048941548726588E-2</v>
      </c>
      <c r="R24" s="214">
        <v>974.10919999999999</v>
      </c>
      <c r="S24" s="214">
        <v>43.042299999999997</v>
      </c>
      <c r="T24" s="215">
        <v>4.4186319151897954E-2</v>
      </c>
      <c r="U24" s="214">
        <v>1540.46434</v>
      </c>
      <c r="V24" s="214">
        <v>26.118009999999998</v>
      </c>
      <c r="W24" s="215">
        <v>1.6954634600629574E-2</v>
      </c>
      <c r="X24" s="214">
        <v>24.277909999999999</v>
      </c>
      <c r="Y24" s="214">
        <v>1.8401000000000001</v>
      </c>
      <c r="Z24" s="214">
        <v>27.423910499999998</v>
      </c>
      <c r="AA24" s="215">
        <v>1.5999993873959006E-2</v>
      </c>
      <c r="AB24" s="214">
        <v>0.43878240000000002</v>
      </c>
      <c r="AC24" s="431">
        <v>42644</v>
      </c>
      <c r="AD24" s="431">
        <v>43008</v>
      </c>
    </row>
    <row r="25" spans="1:30" ht="30" x14ac:dyDescent="0.25">
      <c r="A25" s="210" t="s">
        <v>19</v>
      </c>
      <c r="B25" s="219" t="s">
        <v>202</v>
      </c>
      <c r="C25" s="160">
        <v>45.2</v>
      </c>
      <c r="D25" s="160">
        <v>1.1000000000000001</v>
      </c>
      <c r="E25" s="216">
        <v>2.4336283185840708E-2</v>
      </c>
      <c r="F25" s="160">
        <v>89</v>
      </c>
      <c r="G25" s="160">
        <v>0.3</v>
      </c>
      <c r="H25" s="216">
        <v>3.3707865168539327E-3</v>
      </c>
      <c r="I25" s="163">
        <v>118.645</v>
      </c>
      <c r="J25" s="163">
        <v>1.742</v>
      </c>
      <c r="K25" s="216">
        <v>1.4682456066416622E-2</v>
      </c>
      <c r="L25" s="212"/>
      <c r="M25" s="212"/>
      <c r="N25" s="225"/>
      <c r="O25" s="226"/>
      <c r="P25" s="226"/>
      <c r="Q25" s="226"/>
      <c r="R25" s="224"/>
      <c r="S25" s="224"/>
      <c r="T25" s="224"/>
      <c r="U25" s="224"/>
      <c r="V25" s="224"/>
      <c r="W25" s="224"/>
      <c r="X25" s="224"/>
      <c r="Y25" s="224"/>
      <c r="Z25" s="224"/>
      <c r="AA25" s="224"/>
      <c r="AB25" s="224"/>
      <c r="AC25" s="224"/>
      <c r="AD25" s="224"/>
    </row>
    <row r="26" spans="1:30" ht="30" x14ac:dyDescent="0.25">
      <c r="A26" s="210" t="s">
        <v>19</v>
      </c>
      <c r="B26" s="219" t="s">
        <v>203</v>
      </c>
      <c r="C26" s="180"/>
      <c r="D26" s="180"/>
      <c r="E26" s="220"/>
      <c r="F26" s="180"/>
      <c r="G26" s="180"/>
      <c r="H26" s="220"/>
      <c r="I26" s="163">
        <v>248.94</v>
      </c>
      <c r="J26" s="163">
        <v>1.53</v>
      </c>
      <c r="K26" s="216">
        <v>6.1460592913955168E-3</v>
      </c>
      <c r="L26" s="212"/>
      <c r="M26" s="212"/>
      <c r="N26" s="225"/>
      <c r="O26" s="226"/>
      <c r="P26" s="226"/>
      <c r="Q26" s="226"/>
      <c r="R26" s="224"/>
      <c r="S26" s="224"/>
      <c r="T26" s="224"/>
      <c r="U26" s="224"/>
      <c r="V26" s="224"/>
      <c r="W26" s="224"/>
      <c r="X26" s="224"/>
      <c r="Y26" s="224"/>
      <c r="Z26" s="224"/>
      <c r="AA26" s="224"/>
      <c r="AB26" s="224"/>
      <c r="AC26" s="224"/>
      <c r="AD26" s="224"/>
    </row>
    <row r="27" spans="1:30" ht="30" x14ac:dyDescent="0.25">
      <c r="A27" s="210" t="s">
        <v>19</v>
      </c>
      <c r="B27" s="219" t="s">
        <v>204</v>
      </c>
      <c r="C27" s="180"/>
      <c r="D27" s="180"/>
      <c r="E27" s="220"/>
      <c r="F27" s="180"/>
      <c r="G27" s="180"/>
      <c r="H27" s="220"/>
      <c r="I27" s="163">
        <v>3.4750000000000001</v>
      </c>
      <c r="J27" s="163">
        <v>0.27939999999999998</v>
      </c>
      <c r="K27" s="216">
        <v>8.0402877697841713E-2</v>
      </c>
      <c r="L27" s="212"/>
      <c r="M27" s="212"/>
      <c r="N27" s="225"/>
      <c r="O27" s="226"/>
      <c r="P27" s="226"/>
      <c r="Q27" s="226"/>
      <c r="R27" s="224"/>
      <c r="S27" s="224"/>
      <c r="T27" s="224"/>
      <c r="U27" s="224"/>
      <c r="V27" s="224"/>
      <c r="W27" s="224"/>
      <c r="X27" s="224"/>
      <c r="Y27" s="224"/>
      <c r="Z27" s="224"/>
      <c r="AA27" s="224"/>
      <c r="AB27" s="224"/>
      <c r="AC27" s="224"/>
      <c r="AD27" s="224"/>
    </row>
    <row r="28" spans="1:30" ht="30" x14ac:dyDescent="0.25">
      <c r="A28" s="210" t="s">
        <v>19</v>
      </c>
      <c r="B28" s="219" t="s">
        <v>205</v>
      </c>
      <c r="C28" s="180"/>
      <c r="D28" s="180"/>
      <c r="E28" s="220"/>
      <c r="F28" s="180"/>
      <c r="G28" s="180"/>
      <c r="H28" s="220"/>
      <c r="I28" s="163">
        <v>179</v>
      </c>
      <c r="J28" s="163">
        <v>0.26400000000000001</v>
      </c>
      <c r="K28" s="216">
        <v>1.4748603351955308E-3</v>
      </c>
      <c r="L28" s="212"/>
      <c r="M28" s="212"/>
      <c r="N28" s="225"/>
      <c r="O28" s="226"/>
      <c r="P28" s="226"/>
      <c r="Q28" s="226"/>
      <c r="R28" s="224"/>
      <c r="S28" s="224"/>
      <c r="T28" s="224"/>
      <c r="U28" s="224"/>
      <c r="V28" s="224"/>
      <c r="W28" s="224"/>
      <c r="X28" s="224"/>
      <c r="Y28" s="224"/>
      <c r="Z28" s="224"/>
      <c r="AA28" s="224"/>
      <c r="AB28" s="224"/>
      <c r="AC28" s="224"/>
      <c r="AD28" s="224"/>
    </row>
    <row r="29" spans="1:30" ht="30" x14ac:dyDescent="0.25">
      <c r="A29" s="210" t="s">
        <v>19</v>
      </c>
      <c r="B29" s="210" t="s">
        <v>206</v>
      </c>
      <c r="C29" s="160">
        <v>1570</v>
      </c>
      <c r="D29" s="160">
        <v>132.9</v>
      </c>
      <c r="E29" s="216">
        <v>8.4649681528662424E-2</v>
      </c>
      <c r="F29" s="160">
        <v>1691</v>
      </c>
      <c r="G29" s="160">
        <v>73.3</v>
      </c>
      <c r="H29" s="216">
        <v>4.3347131874630393E-2</v>
      </c>
      <c r="I29" s="163">
        <v>1577.5340000000001</v>
      </c>
      <c r="J29" s="163">
        <v>65.963989999999995</v>
      </c>
      <c r="K29" s="216">
        <v>4.1814623329829971E-2</v>
      </c>
      <c r="L29" s="217">
        <v>1525.28</v>
      </c>
      <c r="M29" s="217">
        <v>61.94</v>
      </c>
      <c r="N29" s="192">
        <v>4.0608937375432703E-2</v>
      </c>
      <c r="O29" s="67">
        <v>1616.01</v>
      </c>
      <c r="P29" s="67">
        <v>5.75</v>
      </c>
      <c r="Q29" s="213">
        <v>3.5581462985996375E-3</v>
      </c>
      <c r="R29" s="214">
        <v>1828.1754000000001</v>
      </c>
      <c r="S29" s="214">
        <v>6.0404</v>
      </c>
      <c r="T29" s="215">
        <v>3.3040593369760909E-3</v>
      </c>
      <c r="U29" s="214">
        <v>2132.4533000000001</v>
      </c>
      <c r="V29" s="214">
        <v>0.28949999999999998</v>
      </c>
      <c r="W29" s="215">
        <v>1.3575912776143796E-4</v>
      </c>
      <c r="X29" s="214">
        <v>0.28949999999999998</v>
      </c>
      <c r="Y29" s="214">
        <v>0</v>
      </c>
      <c r="Z29" s="214">
        <v>2142.319</v>
      </c>
      <c r="AA29" s="215">
        <v>6.0000000000000001E-3</v>
      </c>
      <c r="AB29" s="214">
        <v>12.853914</v>
      </c>
      <c r="AC29" s="431">
        <v>42644</v>
      </c>
      <c r="AD29" s="431">
        <v>43008</v>
      </c>
    </row>
    <row r="30" spans="1:30" x14ac:dyDescent="0.25">
      <c r="A30" s="210" t="s">
        <v>19</v>
      </c>
      <c r="B30" s="210" t="s">
        <v>207</v>
      </c>
      <c r="C30" s="160">
        <v>880</v>
      </c>
      <c r="D30" s="160">
        <v>2.6</v>
      </c>
      <c r="E30" s="216">
        <v>2.9545454545454545E-3</v>
      </c>
      <c r="F30" s="186"/>
      <c r="G30" s="186"/>
      <c r="H30" s="220"/>
      <c r="I30" s="223"/>
      <c r="J30" s="223"/>
      <c r="K30" s="220"/>
      <c r="L30" s="212"/>
      <c r="M30" s="212"/>
      <c r="N30" s="225"/>
      <c r="O30" s="226"/>
      <c r="P30" s="226"/>
      <c r="Q30" s="226"/>
      <c r="R30" s="224"/>
      <c r="S30" s="224"/>
      <c r="T30" s="224"/>
      <c r="U30" s="224"/>
      <c r="V30" s="224"/>
      <c r="W30" s="224"/>
      <c r="X30" s="224"/>
      <c r="Y30" s="224"/>
      <c r="Z30" s="224"/>
      <c r="AA30" s="224"/>
      <c r="AB30" s="224"/>
      <c r="AC30" s="224"/>
      <c r="AD30" s="224"/>
    </row>
    <row r="31" spans="1:30" x14ac:dyDescent="0.25">
      <c r="A31" s="210" t="s">
        <v>19</v>
      </c>
      <c r="B31" s="219" t="s">
        <v>208</v>
      </c>
      <c r="C31" s="180"/>
      <c r="D31" s="180"/>
      <c r="E31" s="220"/>
      <c r="F31" s="180"/>
      <c r="G31" s="180"/>
      <c r="H31" s="220"/>
      <c r="I31" s="163">
        <v>8.1059999999999999</v>
      </c>
      <c r="J31" s="163">
        <v>2.7E-2</v>
      </c>
      <c r="K31" s="216">
        <v>3.3308660251665434E-3</v>
      </c>
      <c r="L31" s="217">
        <v>1.02</v>
      </c>
      <c r="M31" s="217">
        <v>0</v>
      </c>
      <c r="N31" s="192">
        <v>0</v>
      </c>
      <c r="O31" s="224"/>
      <c r="P31" s="224"/>
      <c r="Q31" s="224"/>
      <c r="R31" s="224"/>
      <c r="S31" s="224"/>
      <c r="T31" s="224"/>
      <c r="U31" s="224"/>
      <c r="V31" s="224"/>
      <c r="W31" s="224"/>
      <c r="X31" s="224"/>
      <c r="Y31" s="224"/>
      <c r="Z31" s="224"/>
      <c r="AA31" s="224"/>
      <c r="AB31" s="224"/>
      <c r="AC31" s="224"/>
      <c r="AD31" s="224"/>
    </row>
    <row r="32" spans="1:30" x14ac:dyDescent="0.25">
      <c r="A32" s="210" t="s">
        <v>19</v>
      </c>
      <c r="B32" s="219" t="s">
        <v>209</v>
      </c>
      <c r="C32" s="180"/>
      <c r="D32" s="180"/>
      <c r="E32" s="220"/>
      <c r="F32" s="180"/>
      <c r="G32" s="180"/>
      <c r="H32" s="220"/>
      <c r="I32" s="163">
        <v>1.0680000000000001</v>
      </c>
      <c r="J32" s="163">
        <v>0</v>
      </c>
      <c r="K32" s="216">
        <v>0</v>
      </c>
      <c r="L32" s="217">
        <v>2</v>
      </c>
      <c r="M32" s="217">
        <v>0</v>
      </c>
      <c r="N32" s="192">
        <v>0</v>
      </c>
      <c r="O32" s="67">
        <v>0.17</v>
      </c>
      <c r="P32" s="67">
        <v>3.0000000000000001E-3</v>
      </c>
      <c r="Q32" s="213">
        <v>1.7647058823529412E-2</v>
      </c>
      <c r="R32" s="224"/>
      <c r="S32" s="224"/>
      <c r="T32" s="224"/>
      <c r="U32" s="224"/>
      <c r="V32" s="224"/>
      <c r="W32" s="224"/>
      <c r="X32" s="224"/>
      <c r="Y32" s="224"/>
      <c r="Z32" s="224"/>
      <c r="AA32" s="224"/>
      <c r="AB32" s="224"/>
      <c r="AC32" s="224"/>
      <c r="AD32" s="224"/>
    </row>
    <row r="33" spans="1:30" x14ac:dyDescent="0.25">
      <c r="A33" s="210" t="s">
        <v>19</v>
      </c>
      <c r="B33" s="219" t="s">
        <v>210</v>
      </c>
      <c r="C33" s="180"/>
      <c r="D33" s="180"/>
      <c r="E33" s="220"/>
      <c r="F33" s="180"/>
      <c r="G33" s="180"/>
      <c r="H33" s="220"/>
      <c r="I33" s="223"/>
      <c r="J33" s="223"/>
      <c r="K33" s="220"/>
      <c r="L33" s="217">
        <v>0.28000000000000003</v>
      </c>
      <c r="M33" s="217">
        <v>0</v>
      </c>
      <c r="N33" s="192">
        <v>0</v>
      </c>
      <c r="O33" s="67">
        <v>2.08</v>
      </c>
      <c r="P33" s="67">
        <v>0</v>
      </c>
      <c r="Q33" s="213">
        <v>0</v>
      </c>
      <c r="R33" s="214">
        <v>0.70169999999999999</v>
      </c>
      <c r="S33" s="214">
        <v>0</v>
      </c>
      <c r="T33" s="215">
        <v>0</v>
      </c>
      <c r="U33" s="224"/>
      <c r="V33" s="224"/>
      <c r="W33" s="224"/>
      <c r="X33" s="224"/>
      <c r="Y33" s="224"/>
      <c r="Z33" s="224"/>
      <c r="AA33" s="224"/>
      <c r="AB33" s="224"/>
      <c r="AC33" s="224"/>
      <c r="AD33" s="224"/>
    </row>
    <row r="34" spans="1:30" x14ac:dyDescent="0.25">
      <c r="A34" s="210" t="s">
        <v>19</v>
      </c>
      <c r="B34" s="219" t="s">
        <v>211</v>
      </c>
      <c r="C34" s="180"/>
      <c r="D34" s="180"/>
      <c r="E34" s="220"/>
      <c r="F34" s="180"/>
      <c r="G34" s="180"/>
      <c r="H34" s="220"/>
      <c r="I34" s="163">
        <v>9</v>
      </c>
      <c r="J34" s="163">
        <v>0</v>
      </c>
      <c r="K34" s="216">
        <v>0</v>
      </c>
      <c r="L34" s="212"/>
      <c r="M34" s="212"/>
      <c r="N34" s="225"/>
      <c r="O34" s="226"/>
      <c r="P34" s="226"/>
      <c r="Q34" s="226"/>
      <c r="R34" s="224"/>
      <c r="S34" s="224"/>
      <c r="T34" s="224"/>
      <c r="U34" s="224"/>
      <c r="V34" s="224"/>
      <c r="W34" s="224"/>
      <c r="X34" s="224"/>
      <c r="Y34" s="224"/>
      <c r="Z34" s="224"/>
      <c r="AA34" s="224"/>
      <c r="AB34" s="224"/>
      <c r="AC34" s="224"/>
      <c r="AD34" s="224"/>
    </row>
    <row r="35" spans="1:30" ht="30" x14ac:dyDescent="0.25">
      <c r="A35" s="210" t="s">
        <v>20</v>
      </c>
      <c r="B35" s="219" t="s">
        <v>212</v>
      </c>
      <c r="C35" s="180"/>
      <c r="D35" s="180"/>
      <c r="E35" s="220"/>
      <c r="F35" s="180"/>
      <c r="G35" s="180"/>
      <c r="H35" s="220"/>
      <c r="I35" s="163">
        <v>80.77</v>
      </c>
      <c r="J35" s="163">
        <v>0</v>
      </c>
      <c r="K35" s="216">
        <v>0</v>
      </c>
      <c r="L35" s="76">
        <v>80.77</v>
      </c>
      <c r="M35" s="76">
        <v>0</v>
      </c>
      <c r="N35" s="192">
        <v>0</v>
      </c>
      <c r="O35" s="67">
        <v>101.17</v>
      </c>
      <c r="P35" s="67">
        <v>5.0999999999999997E-2</v>
      </c>
      <c r="Q35" s="213">
        <v>5.0410200652367297E-4</v>
      </c>
      <c r="R35" s="214">
        <v>56.47</v>
      </c>
      <c r="S35" s="214">
        <v>8.5000000000000006E-2</v>
      </c>
      <c r="T35" s="215">
        <v>1.5052240127501329E-3</v>
      </c>
      <c r="U35" s="218"/>
      <c r="V35" s="218"/>
      <c r="W35" s="224"/>
      <c r="X35" s="218"/>
      <c r="Y35" s="218"/>
      <c r="Z35" s="218"/>
      <c r="AA35" s="224"/>
      <c r="AB35" s="218"/>
      <c r="AC35" s="290"/>
      <c r="AD35" s="290"/>
    </row>
    <row r="36" spans="1:30" ht="30" x14ac:dyDescent="0.25">
      <c r="A36" s="210" t="s">
        <v>21</v>
      </c>
      <c r="B36" s="219" t="s">
        <v>22</v>
      </c>
      <c r="C36" s="160">
        <v>59000</v>
      </c>
      <c r="D36" s="160">
        <v>81.8</v>
      </c>
      <c r="E36" s="216">
        <v>1.3864406779661017E-3</v>
      </c>
      <c r="F36" s="160">
        <v>57000</v>
      </c>
      <c r="G36" s="160">
        <v>96.4</v>
      </c>
      <c r="H36" s="216">
        <v>1.6912280701754387E-3</v>
      </c>
      <c r="I36" s="163">
        <v>55600</v>
      </c>
      <c r="J36" s="163">
        <v>80</v>
      </c>
      <c r="K36" s="216">
        <v>1.4388489208633094E-3</v>
      </c>
      <c r="L36" s="76">
        <v>56600</v>
      </c>
      <c r="M36" s="76">
        <v>57.2</v>
      </c>
      <c r="N36" s="192">
        <v>1.010600706713781E-3</v>
      </c>
      <c r="O36" s="67">
        <v>58088.096596249998</v>
      </c>
      <c r="P36" s="67">
        <v>58.726378250000003</v>
      </c>
      <c r="Q36" s="213">
        <v>1.0109881660985808E-3</v>
      </c>
      <c r="R36" s="214">
        <v>61811.168470299795</v>
      </c>
      <c r="S36" s="214">
        <v>68.103368099999997</v>
      </c>
      <c r="T36" s="215">
        <v>1.1017971312534498E-3</v>
      </c>
      <c r="U36" s="214">
        <v>61609.67</v>
      </c>
      <c r="V36" s="214">
        <v>85.01</v>
      </c>
      <c r="W36" s="215">
        <v>1.3798158633214559E-3</v>
      </c>
      <c r="X36" s="214">
        <v>85.01</v>
      </c>
      <c r="Y36" s="214">
        <v>0</v>
      </c>
      <c r="Z36" s="214">
        <v>61408.83</v>
      </c>
      <c r="AA36" s="215">
        <v>1.2999759155157328E-3</v>
      </c>
      <c r="AB36" s="214">
        <v>79.83</v>
      </c>
      <c r="AC36" s="431">
        <v>42948</v>
      </c>
      <c r="AD36" s="431" t="s">
        <v>1087</v>
      </c>
    </row>
    <row r="37" spans="1:30" x14ac:dyDescent="0.25">
      <c r="A37" s="210" t="s">
        <v>312</v>
      </c>
      <c r="B37" s="210" t="s">
        <v>313</v>
      </c>
      <c r="C37" s="211"/>
      <c r="D37" s="211"/>
      <c r="E37" s="211"/>
      <c r="F37" s="186"/>
      <c r="G37" s="186"/>
      <c r="H37" s="211"/>
      <c r="I37" s="211"/>
      <c r="J37" s="211"/>
      <c r="K37" s="211"/>
      <c r="L37" s="211"/>
      <c r="M37" s="211"/>
      <c r="N37" s="211"/>
      <c r="O37" s="218"/>
      <c r="P37" s="218"/>
      <c r="Q37" s="218"/>
      <c r="R37" s="214">
        <v>570.096</v>
      </c>
      <c r="S37" s="214">
        <v>1.0999999999999999E-2</v>
      </c>
      <c r="T37" s="215">
        <v>1.9294995930509949E-5</v>
      </c>
      <c r="U37" s="218"/>
      <c r="V37" s="218"/>
      <c r="W37" s="224"/>
      <c r="X37" s="218"/>
      <c r="Y37" s="218"/>
      <c r="Z37" s="218"/>
      <c r="AA37" s="224"/>
      <c r="AB37" s="218"/>
      <c r="AC37" s="290"/>
      <c r="AD37" s="290"/>
    </row>
    <row r="38" spans="1:30" x14ac:dyDescent="0.25">
      <c r="A38" s="210" t="s">
        <v>21</v>
      </c>
      <c r="B38" s="219" t="s">
        <v>213</v>
      </c>
      <c r="C38" s="180"/>
      <c r="D38" s="180"/>
      <c r="E38" s="220"/>
      <c r="F38" s="160">
        <v>352600</v>
      </c>
      <c r="G38" s="160">
        <v>117.3</v>
      </c>
      <c r="H38" s="216">
        <v>3.326715825297788E-4</v>
      </c>
      <c r="I38" s="163">
        <v>305000</v>
      </c>
      <c r="J38" s="163">
        <v>2.9</v>
      </c>
      <c r="K38" s="216">
        <v>9.5081967213114745E-6</v>
      </c>
      <c r="L38" s="76">
        <v>287800</v>
      </c>
      <c r="M38" s="76">
        <v>256</v>
      </c>
      <c r="N38" s="192">
        <v>8.8950660180681031E-4</v>
      </c>
      <c r="O38" s="67">
        <v>248536.45</v>
      </c>
      <c r="P38" s="67">
        <v>110.82308053</v>
      </c>
      <c r="Q38" s="213">
        <v>4.4590272585771619E-4</v>
      </c>
      <c r="R38" s="214">
        <v>259165.163908819</v>
      </c>
      <c r="S38" s="214">
        <v>0.86135817377287405</v>
      </c>
      <c r="T38" s="215">
        <v>3.3235877877318501E-6</v>
      </c>
      <c r="U38" s="214">
        <v>292790.28999999998</v>
      </c>
      <c r="V38" s="214">
        <v>15.03</v>
      </c>
      <c r="W38" s="215">
        <v>5.1333669569438249E-5</v>
      </c>
      <c r="X38" s="214">
        <v>15.03</v>
      </c>
      <c r="Y38" s="214">
        <v>0</v>
      </c>
      <c r="Z38" s="214">
        <v>330043.96999999997</v>
      </c>
      <c r="AA38" s="215">
        <v>9.9744285587159809E-5</v>
      </c>
      <c r="AB38" s="214">
        <v>32.92</v>
      </c>
      <c r="AC38" s="431">
        <v>42917</v>
      </c>
      <c r="AD38" s="431">
        <v>43281</v>
      </c>
    </row>
    <row r="39" spans="1:30" ht="30" x14ac:dyDescent="0.25">
      <c r="A39" s="210" t="s">
        <v>21</v>
      </c>
      <c r="B39" s="219" t="s">
        <v>214</v>
      </c>
      <c r="C39" s="160">
        <v>8400</v>
      </c>
      <c r="D39" s="160">
        <v>419.3</v>
      </c>
      <c r="E39" s="216">
        <v>4.9916666666666665E-2</v>
      </c>
      <c r="F39" s="160">
        <v>7300</v>
      </c>
      <c r="G39" s="160">
        <v>474.8</v>
      </c>
      <c r="H39" s="216">
        <v>6.504109589041096E-2</v>
      </c>
      <c r="I39" s="163">
        <v>6600</v>
      </c>
      <c r="J39" s="163">
        <v>458.2</v>
      </c>
      <c r="K39" s="216">
        <v>6.9424242424242416E-2</v>
      </c>
      <c r="L39" s="76">
        <v>6600</v>
      </c>
      <c r="M39" s="76">
        <v>521.47</v>
      </c>
      <c r="N39" s="192">
        <v>7.9010606060606059E-2</v>
      </c>
      <c r="O39" s="67">
        <v>6254.67</v>
      </c>
      <c r="P39" s="67">
        <v>451.99</v>
      </c>
      <c r="Q39" s="213">
        <v>7.2264404037303331E-2</v>
      </c>
      <c r="R39" s="214">
        <v>5279.78</v>
      </c>
      <c r="S39" s="214">
        <v>263.33968548923599</v>
      </c>
      <c r="T39" s="249">
        <v>4.9877018642677538E-2</v>
      </c>
      <c r="U39" s="214">
        <v>7961.95</v>
      </c>
      <c r="V39" s="214">
        <v>365.32</v>
      </c>
      <c r="W39" s="215">
        <v>4.5883232122783994E-2</v>
      </c>
      <c r="X39" s="214">
        <v>345.79</v>
      </c>
      <c r="Y39" s="214">
        <v>19.53</v>
      </c>
      <c r="Z39" s="214">
        <v>11953.7</v>
      </c>
      <c r="AA39" s="215">
        <v>5.7500188226239576E-2</v>
      </c>
      <c r="AB39" s="214">
        <v>687.34</v>
      </c>
      <c r="AC39" s="431">
        <v>42948</v>
      </c>
      <c r="AD39" s="431" t="s">
        <v>1087</v>
      </c>
    </row>
    <row r="40" spans="1:30" ht="30" x14ac:dyDescent="0.25">
      <c r="A40" s="210" t="s">
        <v>21</v>
      </c>
      <c r="B40" s="219" t="s">
        <v>215</v>
      </c>
      <c r="C40" s="160">
        <v>20900</v>
      </c>
      <c r="D40" s="160">
        <v>31.3</v>
      </c>
      <c r="E40" s="216">
        <v>1.4976076555023924E-3</v>
      </c>
      <c r="F40" s="160">
        <v>20500</v>
      </c>
      <c r="G40" s="160">
        <v>67.599999999999994</v>
      </c>
      <c r="H40" s="216">
        <v>3.2975609756097559E-3</v>
      </c>
      <c r="I40" s="163">
        <v>21200</v>
      </c>
      <c r="J40" s="163">
        <v>184.4</v>
      </c>
      <c r="K40" s="216">
        <v>8.6981132075471708E-3</v>
      </c>
      <c r="L40" s="76">
        <v>19700</v>
      </c>
      <c r="M40" s="76">
        <v>157.66999999999999</v>
      </c>
      <c r="N40" s="192">
        <v>8.0035532994923858E-3</v>
      </c>
      <c r="O40" s="67">
        <v>20461.5</v>
      </c>
      <c r="P40" s="67">
        <v>146.1</v>
      </c>
      <c r="Q40" s="213">
        <v>7.1402389854116266E-3</v>
      </c>
      <c r="R40" s="214">
        <v>23883.299938470005</v>
      </c>
      <c r="S40" s="214">
        <v>150.16753007096398</v>
      </c>
      <c r="T40" s="215">
        <v>6.287553665441422E-3</v>
      </c>
      <c r="U40" s="214">
        <v>23296.55</v>
      </c>
      <c r="V40" s="214">
        <v>91.24</v>
      </c>
      <c r="W40" s="215">
        <v>3.9164597333081509E-3</v>
      </c>
      <c r="X40" s="214">
        <v>72.38</v>
      </c>
      <c r="Y40" s="214">
        <v>18.86</v>
      </c>
      <c r="Z40" s="214">
        <v>24205.119999999999</v>
      </c>
      <c r="AA40" s="215">
        <v>8.0094624608347334E-3</v>
      </c>
      <c r="AB40" s="214">
        <v>193.87</v>
      </c>
      <c r="AC40" s="431">
        <v>42644</v>
      </c>
      <c r="AD40" s="431" t="s">
        <v>1088</v>
      </c>
    </row>
    <row r="41" spans="1:30" ht="30" x14ac:dyDescent="0.25">
      <c r="A41" s="210" t="s">
        <v>21</v>
      </c>
      <c r="B41" s="219" t="s">
        <v>23</v>
      </c>
      <c r="C41" s="160">
        <v>95500</v>
      </c>
      <c r="D41" s="160">
        <v>226.8</v>
      </c>
      <c r="E41" s="216">
        <v>2.3748691099476442E-3</v>
      </c>
      <c r="F41" s="160">
        <v>98700</v>
      </c>
      <c r="G41" s="160">
        <v>286.60000000000002</v>
      </c>
      <c r="H41" s="216">
        <v>2.9037487335359679E-3</v>
      </c>
      <c r="I41" s="163">
        <v>110600</v>
      </c>
      <c r="J41" s="163">
        <v>249.8</v>
      </c>
      <c r="K41" s="216">
        <v>2.2585895117540689E-3</v>
      </c>
      <c r="L41" s="76">
        <v>107400</v>
      </c>
      <c r="M41" s="76">
        <v>242.9</v>
      </c>
      <c r="N41" s="192">
        <v>2.2616387337057731E-3</v>
      </c>
      <c r="O41" s="67">
        <v>114902.75474416</v>
      </c>
      <c r="P41" s="67">
        <v>196.2261614</v>
      </c>
      <c r="Q41" s="213">
        <v>1.7077585462325331E-3</v>
      </c>
      <c r="R41" s="214">
        <v>96777.270042700198</v>
      </c>
      <c r="S41" s="214">
        <v>182.50669575032299</v>
      </c>
      <c r="T41" s="215">
        <v>1.8858425709859055E-3</v>
      </c>
      <c r="U41" s="214">
        <v>100285.18</v>
      </c>
      <c r="V41" s="214">
        <v>305.76</v>
      </c>
      <c r="W41" s="215">
        <v>3.0489051323435829E-3</v>
      </c>
      <c r="X41" s="214">
        <v>288.64</v>
      </c>
      <c r="Y41" s="214">
        <v>17.12</v>
      </c>
      <c r="Z41" s="214">
        <v>103920.24</v>
      </c>
      <c r="AA41" s="215">
        <v>2.9999930716095341E-3</v>
      </c>
      <c r="AB41" s="214">
        <v>311.76</v>
      </c>
      <c r="AC41" s="431">
        <v>42948</v>
      </c>
      <c r="AD41" s="431" t="s">
        <v>1087</v>
      </c>
    </row>
    <row r="42" spans="1:30" ht="30" x14ac:dyDescent="0.25">
      <c r="A42" s="210" t="s">
        <v>21</v>
      </c>
      <c r="B42" s="219" t="s">
        <v>216</v>
      </c>
      <c r="C42" s="160">
        <v>55100</v>
      </c>
      <c r="D42" s="160">
        <v>13.1</v>
      </c>
      <c r="E42" s="216">
        <v>2.3774954627949182E-4</v>
      </c>
      <c r="F42" s="160">
        <v>56600</v>
      </c>
      <c r="G42" s="160">
        <v>19.899999999999999</v>
      </c>
      <c r="H42" s="216">
        <v>3.515901060070671E-4</v>
      </c>
      <c r="I42" s="163">
        <v>56500</v>
      </c>
      <c r="J42" s="163">
        <v>19.3</v>
      </c>
      <c r="K42" s="216">
        <v>3.4159292035398231E-4</v>
      </c>
      <c r="L42" s="76">
        <v>59300</v>
      </c>
      <c r="M42" s="76">
        <v>20.8</v>
      </c>
      <c r="N42" s="192">
        <v>3.5075885328836429E-4</v>
      </c>
      <c r="O42" s="67">
        <v>59931.730512339993</v>
      </c>
      <c r="P42" s="67">
        <v>9.4567157699999989</v>
      </c>
      <c r="Q42" s="213">
        <v>1.5779146854524504E-4</v>
      </c>
      <c r="R42" s="214">
        <v>60353.926673940005</v>
      </c>
      <c r="S42" s="214">
        <v>127.571004081909</v>
      </c>
      <c r="T42" s="215">
        <v>2.1137150656511039E-3</v>
      </c>
      <c r="U42" s="214">
        <v>69367.740000000005</v>
      </c>
      <c r="V42" s="214">
        <v>314.44</v>
      </c>
      <c r="W42" s="215">
        <v>4.5329428348105322E-3</v>
      </c>
      <c r="X42" s="214">
        <v>283.32</v>
      </c>
      <c r="Y42" s="214">
        <v>31.12</v>
      </c>
      <c r="Z42" s="214">
        <v>60566.1</v>
      </c>
      <c r="AA42" s="215">
        <v>3.9999273520996068E-3</v>
      </c>
      <c r="AB42" s="214">
        <v>242.26</v>
      </c>
      <c r="AC42" s="431">
        <v>42948</v>
      </c>
      <c r="AD42" s="431" t="s">
        <v>1087</v>
      </c>
    </row>
    <row r="43" spans="1:30" x14ac:dyDescent="0.25">
      <c r="A43" s="210" t="s">
        <v>21</v>
      </c>
      <c r="B43" s="219" t="s">
        <v>217</v>
      </c>
      <c r="C43" s="180"/>
      <c r="D43" s="180"/>
      <c r="E43" s="220"/>
      <c r="F43" s="160">
        <v>1200</v>
      </c>
      <c r="G43" s="160">
        <v>0</v>
      </c>
      <c r="H43" s="216">
        <v>0</v>
      </c>
      <c r="I43" s="163">
        <v>4400</v>
      </c>
      <c r="J43" s="163">
        <v>0</v>
      </c>
      <c r="K43" s="216">
        <v>0</v>
      </c>
      <c r="L43" s="76">
        <v>5000</v>
      </c>
      <c r="M43" s="76">
        <v>0</v>
      </c>
      <c r="N43" s="192">
        <v>0</v>
      </c>
      <c r="O43" s="227">
        <v>6901.27</v>
      </c>
      <c r="P43" s="67">
        <v>0</v>
      </c>
      <c r="Q43" s="213">
        <v>0</v>
      </c>
      <c r="R43" s="224"/>
      <c r="S43" s="224"/>
      <c r="T43" s="224"/>
      <c r="U43" s="224"/>
      <c r="V43" s="224"/>
      <c r="W43" s="224"/>
      <c r="X43" s="224"/>
      <c r="Y43" s="224"/>
      <c r="Z43" s="224"/>
      <c r="AA43" s="224"/>
      <c r="AB43" s="224"/>
      <c r="AC43" s="224"/>
      <c r="AD43" s="224"/>
    </row>
    <row r="44" spans="1:30" x14ac:dyDescent="0.25">
      <c r="A44" s="210" t="s">
        <v>21</v>
      </c>
      <c r="B44" s="219" t="s">
        <v>218</v>
      </c>
      <c r="C44" s="180"/>
      <c r="D44" s="180"/>
      <c r="E44" s="220"/>
      <c r="F44" s="160">
        <v>21700</v>
      </c>
      <c r="G44" s="160">
        <v>0</v>
      </c>
      <c r="H44" s="216">
        <v>0</v>
      </c>
      <c r="I44" s="163">
        <v>18700</v>
      </c>
      <c r="J44" s="163">
        <v>0</v>
      </c>
      <c r="K44" s="216">
        <v>0</v>
      </c>
      <c r="L44" s="76">
        <v>18200</v>
      </c>
      <c r="M44" s="76">
        <v>0</v>
      </c>
      <c r="N44" s="192">
        <v>0</v>
      </c>
      <c r="O44" s="67">
        <v>18158</v>
      </c>
      <c r="P44" s="67">
        <v>0</v>
      </c>
      <c r="Q44" s="213">
        <v>0</v>
      </c>
      <c r="R44" s="214">
        <v>8945.0473524699992</v>
      </c>
      <c r="S44" s="214">
        <v>163.20355315</v>
      </c>
      <c r="T44" s="215">
        <v>1.8245130150701165E-2</v>
      </c>
      <c r="U44" s="214">
        <v>18610.93</v>
      </c>
      <c r="V44" s="214">
        <v>15.04</v>
      </c>
      <c r="W44" s="215">
        <v>8.0812726714892804E-4</v>
      </c>
      <c r="X44" s="214">
        <v>8.89</v>
      </c>
      <c r="Y44" s="214">
        <v>6.15</v>
      </c>
      <c r="Z44" s="214">
        <v>19352.22</v>
      </c>
      <c r="AA44" s="215">
        <v>2.499971579488038E-3</v>
      </c>
      <c r="AB44" s="214">
        <v>48.38</v>
      </c>
      <c r="AC44" s="431">
        <v>42917</v>
      </c>
      <c r="AD44" s="431">
        <v>43281</v>
      </c>
    </row>
    <row r="45" spans="1:30" x14ac:dyDescent="0.25">
      <c r="A45" s="210" t="s">
        <v>21</v>
      </c>
      <c r="B45" s="210" t="s">
        <v>219</v>
      </c>
      <c r="C45" s="160">
        <v>190</v>
      </c>
      <c r="D45" s="160">
        <v>0.8</v>
      </c>
      <c r="E45" s="216">
        <v>4.2105263157894736E-3</v>
      </c>
      <c r="F45" s="160">
        <v>160</v>
      </c>
      <c r="G45" s="160">
        <v>2.2999999999999998</v>
      </c>
      <c r="H45" s="216">
        <v>1.4374999999999999E-2</v>
      </c>
      <c r="I45" s="163">
        <v>150</v>
      </c>
      <c r="J45" s="163">
        <v>0.6</v>
      </c>
      <c r="K45" s="216">
        <v>4.0000000000000001E-3</v>
      </c>
      <c r="L45" s="76">
        <v>170</v>
      </c>
      <c r="M45" s="76">
        <v>0.04</v>
      </c>
      <c r="N45" s="192">
        <v>2.3529411764705883E-4</v>
      </c>
      <c r="O45" s="67">
        <v>188.85316917</v>
      </c>
      <c r="P45" s="67">
        <v>0.38</v>
      </c>
      <c r="Q45" s="213">
        <v>2.0121452113834285E-3</v>
      </c>
      <c r="R45" s="214">
        <v>196.02631844000001</v>
      </c>
      <c r="S45" s="214">
        <v>1.5730154999999999</v>
      </c>
      <c r="T45" s="215">
        <v>8.0245117722877127E-3</v>
      </c>
      <c r="U45" s="214">
        <v>269.98</v>
      </c>
      <c r="V45" s="214">
        <v>1.23</v>
      </c>
      <c r="W45" s="215">
        <v>4.5558930291132674E-3</v>
      </c>
      <c r="X45" s="214">
        <v>1.19</v>
      </c>
      <c r="Y45" s="214">
        <v>0.04</v>
      </c>
      <c r="Z45" s="214">
        <v>233.01</v>
      </c>
      <c r="AA45" s="215">
        <v>4.248744689069139E-3</v>
      </c>
      <c r="AB45" s="214">
        <v>0.99</v>
      </c>
      <c r="AC45" s="431">
        <v>42917</v>
      </c>
      <c r="AD45" s="431">
        <v>43281</v>
      </c>
    </row>
    <row r="46" spans="1:30" ht="30" x14ac:dyDescent="0.25">
      <c r="A46" s="228" t="s">
        <v>24</v>
      </c>
      <c r="B46" s="229" t="s">
        <v>25</v>
      </c>
      <c r="C46" s="186"/>
      <c r="D46" s="186"/>
      <c r="E46" s="211"/>
      <c r="F46" s="186"/>
      <c r="G46" s="186"/>
      <c r="H46" s="211"/>
      <c r="I46" s="163">
        <v>63.892000000000003</v>
      </c>
      <c r="J46" s="163">
        <v>4.5419999999999998</v>
      </c>
      <c r="K46" s="216">
        <v>7.1088712201840598E-2</v>
      </c>
      <c r="L46" s="76">
        <v>90.994</v>
      </c>
      <c r="M46" s="76">
        <v>2.9729999999999999</v>
      </c>
      <c r="N46" s="192">
        <v>3.2672483900037366E-2</v>
      </c>
      <c r="O46" s="67">
        <v>137.284594</v>
      </c>
      <c r="P46" s="67">
        <v>0.56533142999999997</v>
      </c>
      <c r="Q46" s="213">
        <v>4.1179524484735702E-3</v>
      </c>
      <c r="R46" s="224"/>
      <c r="S46" s="224"/>
      <c r="T46" s="224"/>
      <c r="U46" s="224"/>
      <c r="V46" s="224"/>
      <c r="W46" s="224"/>
      <c r="X46" s="224"/>
      <c r="Y46" s="224"/>
      <c r="Z46" s="224"/>
      <c r="AA46" s="224"/>
      <c r="AB46" s="224"/>
      <c r="AC46" s="224"/>
      <c r="AD46" s="224"/>
    </row>
    <row r="47" spans="1:30" x14ac:dyDescent="0.25">
      <c r="A47" s="210" t="s">
        <v>26</v>
      </c>
      <c r="B47" s="229" t="s">
        <v>27</v>
      </c>
      <c r="C47" s="180"/>
      <c r="D47" s="180"/>
      <c r="E47" s="220"/>
      <c r="F47" s="180"/>
      <c r="G47" s="180"/>
      <c r="H47" s="220"/>
      <c r="I47" s="163">
        <v>2.2450000000000001</v>
      </c>
      <c r="J47" s="163">
        <v>0</v>
      </c>
      <c r="K47" s="216">
        <v>0</v>
      </c>
      <c r="L47" s="76">
        <v>0.52900000000000003</v>
      </c>
      <c r="M47" s="76">
        <v>0</v>
      </c>
      <c r="N47" s="192">
        <v>0</v>
      </c>
      <c r="O47" s="67">
        <v>1.9243430800000001</v>
      </c>
      <c r="P47" s="67">
        <v>0</v>
      </c>
      <c r="Q47" s="213">
        <v>0</v>
      </c>
      <c r="R47" s="214">
        <v>1.8592554400000001</v>
      </c>
      <c r="S47" s="214">
        <v>0</v>
      </c>
      <c r="T47" s="215">
        <v>0</v>
      </c>
      <c r="U47" s="214">
        <v>0.40879894999999999</v>
      </c>
      <c r="V47" s="214">
        <v>0</v>
      </c>
      <c r="W47" s="215">
        <v>0</v>
      </c>
      <c r="X47" s="214">
        <v>0</v>
      </c>
      <c r="Y47" s="214">
        <v>0</v>
      </c>
      <c r="Z47" s="214">
        <v>0</v>
      </c>
      <c r="AA47" s="215" t="e">
        <v>#DIV/0!</v>
      </c>
      <c r="AB47" s="214">
        <v>0</v>
      </c>
      <c r="AC47" s="431">
        <v>42644</v>
      </c>
      <c r="AD47" s="431">
        <v>43008</v>
      </c>
    </row>
    <row r="48" spans="1:30" x14ac:dyDescent="0.25">
      <c r="A48" s="210" t="s">
        <v>26</v>
      </c>
      <c r="B48" s="229" t="s">
        <v>220</v>
      </c>
      <c r="C48" s="180"/>
      <c r="D48" s="180"/>
      <c r="E48" s="220"/>
      <c r="F48" s="180"/>
      <c r="G48" s="180"/>
      <c r="H48" s="220"/>
      <c r="I48" s="163">
        <v>1.3480000000000001</v>
      </c>
      <c r="J48" s="163">
        <v>0</v>
      </c>
      <c r="K48" s="216">
        <v>0</v>
      </c>
      <c r="L48" s="76">
        <v>1.395</v>
      </c>
      <c r="M48" s="76">
        <v>0</v>
      </c>
      <c r="N48" s="192">
        <v>0</v>
      </c>
      <c r="O48" s="67">
        <v>0.17174004000000001</v>
      </c>
      <c r="P48" s="67">
        <v>0</v>
      </c>
      <c r="Q48" s="213">
        <v>0</v>
      </c>
      <c r="R48" s="214">
        <v>0</v>
      </c>
      <c r="S48" s="214">
        <v>0</v>
      </c>
      <c r="T48" s="215">
        <v>0</v>
      </c>
      <c r="U48" s="224"/>
      <c r="V48" s="224"/>
      <c r="W48" s="224"/>
      <c r="X48" s="224"/>
      <c r="Y48" s="224"/>
      <c r="Z48" s="224"/>
      <c r="AA48" s="224"/>
      <c r="AB48" s="224"/>
      <c r="AC48" s="224"/>
      <c r="AD48" s="224"/>
    </row>
    <row r="49" spans="1:30" ht="30" x14ac:dyDescent="0.25">
      <c r="A49" s="228" t="s">
        <v>28</v>
      </c>
      <c r="B49" s="229" t="s">
        <v>221</v>
      </c>
      <c r="C49" s="186"/>
      <c r="D49" s="186"/>
      <c r="E49" s="211"/>
      <c r="F49" s="186"/>
      <c r="G49" s="186"/>
      <c r="H49" s="211"/>
      <c r="I49" s="163">
        <v>2894.37</v>
      </c>
      <c r="J49" s="163">
        <v>72.36</v>
      </c>
      <c r="K49" s="216">
        <v>2.5000259123747138E-2</v>
      </c>
      <c r="L49" s="76">
        <v>2987.19</v>
      </c>
      <c r="M49" s="76">
        <v>85.73</v>
      </c>
      <c r="N49" s="192">
        <v>2.8699212303201337E-2</v>
      </c>
      <c r="O49" s="67">
        <v>3001.24</v>
      </c>
      <c r="P49" s="67">
        <v>106.32</v>
      </c>
      <c r="Q49" s="213">
        <v>3.5425357518892191E-2</v>
      </c>
      <c r="R49" s="214">
        <v>2780.1</v>
      </c>
      <c r="S49" s="214">
        <v>57.19</v>
      </c>
      <c r="T49" s="215">
        <v>2.0571202474731126E-2</v>
      </c>
      <c r="U49" s="214">
        <v>3047.1</v>
      </c>
      <c r="V49" s="214">
        <v>74.37</v>
      </c>
      <c r="W49" s="215">
        <v>2.4406813035345084E-2</v>
      </c>
      <c r="X49" s="214">
        <v>62.64</v>
      </c>
      <c r="Y49" s="214">
        <v>11.73</v>
      </c>
      <c r="Z49" s="214">
        <v>3199.4549999999999</v>
      </c>
      <c r="AA49" s="215">
        <v>3.2500000000000001E-2</v>
      </c>
      <c r="AB49" s="214">
        <v>103.9822875</v>
      </c>
      <c r="AC49" s="431">
        <v>42917</v>
      </c>
      <c r="AD49" s="431">
        <v>43281</v>
      </c>
    </row>
    <row r="50" spans="1:30" ht="45" x14ac:dyDescent="0.25">
      <c r="A50" s="228" t="s">
        <v>28</v>
      </c>
      <c r="B50" s="229" t="s">
        <v>222</v>
      </c>
      <c r="C50" s="186"/>
      <c r="D50" s="186"/>
      <c r="E50" s="211"/>
      <c r="F50" s="186"/>
      <c r="G50" s="186"/>
      <c r="H50" s="211"/>
      <c r="I50" s="163">
        <v>21.04</v>
      </c>
      <c r="J50" s="163">
        <v>2.3E-2</v>
      </c>
      <c r="K50" s="216">
        <v>1.0931558935361218E-3</v>
      </c>
      <c r="L50" s="212"/>
      <c r="M50" s="212"/>
      <c r="N50" s="225"/>
      <c r="O50" s="226"/>
      <c r="P50" s="226"/>
      <c r="Q50" s="226"/>
      <c r="R50" s="224"/>
      <c r="S50" s="224"/>
      <c r="T50" s="224"/>
      <c r="U50" s="224"/>
      <c r="V50" s="224"/>
      <c r="W50" s="224"/>
      <c r="X50" s="224"/>
      <c r="Y50" s="224"/>
      <c r="Z50" s="224"/>
      <c r="AA50" s="224"/>
      <c r="AB50" s="224"/>
      <c r="AC50" s="224"/>
      <c r="AD50" s="224"/>
    </row>
    <row r="51" spans="1:30" x14ac:dyDescent="0.25">
      <c r="A51" s="210" t="s">
        <v>28</v>
      </c>
      <c r="B51" s="229" t="s">
        <v>29</v>
      </c>
      <c r="C51" s="160">
        <v>90160</v>
      </c>
      <c r="D51" s="160">
        <v>10296</v>
      </c>
      <c r="E51" s="216">
        <v>0.11419698314108252</v>
      </c>
      <c r="F51" s="160">
        <v>66788</v>
      </c>
      <c r="G51" s="160">
        <v>6225</v>
      </c>
      <c r="H51" s="216">
        <v>9.3205366233455114E-2</v>
      </c>
      <c r="I51" s="163">
        <v>48411.88</v>
      </c>
      <c r="J51" s="163">
        <v>5604.16</v>
      </c>
      <c r="K51" s="216">
        <v>0.11576001592997422</v>
      </c>
      <c r="L51" s="76">
        <v>32895.31</v>
      </c>
      <c r="M51" s="76">
        <v>3530.16</v>
      </c>
      <c r="N51" s="192">
        <v>0.10731499414354205</v>
      </c>
      <c r="O51" s="67">
        <v>32524.19</v>
      </c>
      <c r="P51" s="67">
        <v>3788.09</v>
      </c>
      <c r="Q51" s="213">
        <v>0.11646992592282852</v>
      </c>
      <c r="R51" s="214">
        <v>32530</v>
      </c>
      <c r="S51" s="214">
        <v>4065.9247</v>
      </c>
      <c r="T51" s="215">
        <v>0.12499</v>
      </c>
      <c r="U51" s="214">
        <v>28690</v>
      </c>
      <c r="V51" s="214">
        <v>3743.47</v>
      </c>
      <c r="W51" s="215">
        <v>0.13047995817357963</v>
      </c>
      <c r="X51" s="214">
        <v>3623.55</v>
      </c>
      <c r="Y51" s="214">
        <v>119.92</v>
      </c>
      <c r="Z51" s="214">
        <v>28650</v>
      </c>
      <c r="AA51" s="215">
        <v>0.1475001745200698</v>
      </c>
      <c r="AB51" s="214">
        <v>4225.88</v>
      </c>
      <c r="AC51" s="431">
        <v>42917</v>
      </c>
      <c r="AD51" s="431">
        <v>43281</v>
      </c>
    </row>
    <row r="52" spans="1:30" ht="30" x14ac:dyDescent="0.25">
      <c r="A52" s="210" t="s">
        <v>28</v>
      </c>
      <c r="B52" s="229" t="s">
        <v>223</v>
      </c>
      <c r="C52" s="160">
        <v>3406</v>
      </c>
      <c r="D52" s="160">
        <v>7.5</v>
      </c>
      <c r="E52" s="216">
        <v>2.201996476805637E-3</v>
      </c>
      <c r="F52" s="160">
        <v>2995</v>
      </c>
      <c r="G52" s="160">
        <v>5.8</v>
      </c>
      <c r="H52" s="216">
        <v>1.9365609348914858E-3</v>
      </c>
      <c r="I52" s="163">
        <v>2478</v>
      </c>
      <c r="J52" s="163">
        <v>9.1999999999999993</v>
      </c>
      <c r="K52" s="216">
        <v>3.7126715092816783E-3</v>
      </c>
      <c r="L52" s="76">
        <v>2530</v>
      </c>
      <c r="M52" s="76">
        <v>22.26</v>
      </c>
      <c r="N52" s="192">
        <v>8.7984189723320158E-3</v>
      </c>
      <c r="O52" s="224"/>
      <c r="P52" s="224"/>
      <c r="Q52" s="224"/>
      <c r="R52" s="224"/>
      <c r="S52" s="224"/>
      <c r="T52" s="224"/>
      <c r="U52" s="224"/>
      <c r="V52" s="224"/>
      <c r="W52" s="224"/>
      <c r="X52" s="224"/>
      <c r="Y52" s="224"/>
      <c r="Z52" s="224"/>
      <c r="AA52" s="224"/>
      <c r="AB52" s="224"/>
      <c r="AC52" s="224"/>
      <c r="AD52" s="224"/>
    </row>
    <row r="53" spans="1:30" x14ac:dyDescent="0.25">
      <c r="A53" s="210" t="s">
        <v>30</v>
      </c>
      <c r="B53" s="230" t="s">
        <v>31</v>
      </c>
      <c r="C53" s="160">
        <v>3459</v>
      </c>
      <c r="D53" s="160">
        <v>2.2000000000000002</v>
      </c>
      <c r="E53" s="216">
        <v>6.3602197166811225E-4</v>
      </c>
      <c r="F53" s="160">
        <v>3933</v>
      </c>
      <c r="G53" s="160">
        <v>2.8</v>
      </c>
      <c r="H53" s="216">
        <v>7.1192473938469362E-4</v>
      </c>
      <c r="I53" s="163">
        <v>2752.1486479999999</v>
      </c>
      <c r="J53" s="163">
        <v>5.6024440000000002</v>
      </c>
      <c r="K53" s="216">
        <v>2.0356618469977356E-3</v>
      </c>
      <c r="L53" s="76">
        <v>3117.0881039999999</v>
      </c>
      <c r="M53" s="76">
        <v>1.2652060000000001</v>
      </c>
      <c r="N53" s="192">
        <v>4.0589356405307437E-4</v>
      </c>
      <c r="O53" s="224"/>
      <c r="P53" s="224"/>
      <c r="Q53" s="224"/>
      <c r="R53" s="224"/>
      <c r="S53" s="224"/>
      <c r="T53" s="224"/>
      <c r="U53" s="224"/>
      <c r="V53" s="224"/>
      <c r="W53" s="224"/>
      <c r="X53" s="224"/>
      <c r="Y53" s="224"/>
      <c r="Z53" s="224"/>
      <c r="AA53" s="224"/>
      <c r="AB53" s="224"/>
      <c r="AC53" s="224"/>
      <c r="AD53" s="224"/>
    </row>
    <row r="54" spans="1:30" x14ac:dyDescent="0.25">
      <c r="A54" s="228" t="s">
        <v>30</v>
      </c>
      <c r="B54" s="230" t="s">
        <v>32</v>
      </c>
      <c r="C54" s="186"/>
      <c r="D54" s="186"/>
      <c r="E54" s="211"/>
      <c r="F54" s="186"/>
      <c r="G54" s="186"/>
      <c r="H54" s="211"/>
      <c r="I54" s="163">
        <v>4.4268029999999996</v>
      </c>
      <c r="J54" s="163">
        <v>0</v>
      </c>
      <c r="K54" s="216">
        <v>0</v>
      </c>
      <c r="L54" s="76">
        <v>9.5822909999999997</v>
      </c>
      <c r="M54" s="76">
        <v>0</v>
      </c>
      <c r="N54" s="192">
        <v>0</v>
      </c>
      <c r="O54" s="67">
        <v>8.6456847899999989</v>
      </c>
      <c r="P54" s="67">
        <v>0.13714942999999999</v>
      </c>
      <c r="Q54" s="213">
        <v>1.5863339149101686E-2</v>
      </c>
      <c r="R54" s="224"/>
      <c r="S54" s="224"/>
      <c r="T54" s="224"/>
      <c r="U54" s="224"/>
      <c r="V54" s="224"/>
      <c r="W54" s="224"/>
      <c r="X54" s="224"/>
      <c r="Y54" s="224"/>
      <c r="Z54" s="224"/>
      <c r="AA54" s="224"/>
      <c r="AB54" s="224"/>
      <c r="AC54" s="224"/>
      <c r="AD54" s="224"/>
    </row>
    <row r="55" spans="1:30" x14ac:dyDescent="0.25">
      <c r="A55" s="228" t="s">
        <v>30</v>
      </c>
      <c r="B55" s="230" t="s">
        <v>224</v>
      </c>
      <c r="C55" s="186"/>
      <c r="D55" s="186"/>
      <c r="E55" s="211"/>
      <c r="F55" s="186"/>
      <c r="G55" s="186"/>
      <c r="H55" s="211"/>
      <c r="I55" s="163">
        <v>91.531987000000001</v>
      </c>
      <c r="J55" s="163">
        <v>0</v>
      </c>
      <c r="K55" s="216">
        <v>0</v>
      </c>
      <c r="L55" s="212"/>
      <c r="M55" s="212"/>
      <c r="N55" s="225"/>
      <c r="O55" s="226"/>
      <c r="P55" s="226"/>
      <c r="Q55" s="226"/>
      <c r="R55" s="224"/>
      <c r="S55" s="224"/>
      <c r="T55" s="224"/>
      <c r="U55" s="224"/>
      <c r="V55" s="224"/>
      <c r="W55" s="224"/>
      <c r="X55" s="224"/>
      <c r="Y55" s="224"/>
      <c r="Z55" s="224"/>
      <c r="AA55" s="224"/>
      <c r="AB55" s="224"/>
      <c r="AC55" s="224"/>
      <c r="AD55" s="224"/>
    </row>
    <row r="56" spans="1:30" x14ac:dyDescent="0.25">
      <c r="A56" s="210" t="s">
        <v>30</v>
      </c>
      <c r="B56" s="230" t="s">
        <v>33</v>
      </c>
      <c r="C56" s="160">
        <v>45897</v>
      </c>
      <c r="D56" s="160">
        <v>103.2</v>
      </c>
      <c r="E56" s="216">
        <v>2.248512974704229E-3</v>
      </c>
      <c r="F56" s="160">
        <v>41455</v>
      </c>
      <c r="G56" s="160">
        <v>82.9</v>
      </c>
      <c r="H56" s="216">
        <v>1.9997587745748404E-3</v>
      </c>
      <c r="I56" s="163">
        <v>44660.180797000001</v>
      </c>
      <c r="J56" s="163">
        <v>42.429544</v>
      </c>
      <c r="K56" s="216">
        <v>9.5005311762755241E-4</v>
      </c>
      <c r="L56" s="76">
        <v>44424.554999</v>
      </c>
      <c r="M56" s="76">
        <v>479.196147</v>
      </c>
      <c r="N56" s="192">
        <v>1.0786740508954715E-2</v>
      </c>
      <c r="O56" s="67">
        <v>43307.014190000002</v>
      </c>
      <c r="P56" s="67">
        <v>110.853966</v>
      </c>
      <c r="Q56" s="213">
        <v>2.5597231320001099E-3</v>
      </c>
      <c r="R56" s="214">
        <v>43909.358390580004</v>
      </c>
      <c r="S56" s="214">
        <v>132.64921793000002</v>
      </c>
      <c r="T56" s="215">
        <v>3.020978278709206E-3</v>
      </c>
      <c r="U56" s="214">
        <v>45004.600945320002</v>
      </c>
      <c r="V56" s="214">
        <v>996.99892715999999</v>
      </c>
      <c r="W56" s="215">
        <v>2.2153266693139675E-2</v>
      </c>
      <c r="X56" s="214">
        <v>912.32016605999991</v>
      </c>
      <c r="Y56" s="214">
        <v>84.678761100000003</v>
      </c>
      <c r="Z56" s="214">
        <v>44770</v>
      </c>
      <c r="AA56" s="215">
        <v>1.4999999999999999E-2</v>
      </c>
      <c r="AB56" s="214">
        <v>671.55</v>
      </c>
      <c r="AC56" s="431">
        <v>42644</v>
      </c>
      <c r="AD56" s="431">
        <v>43008</v>
      </c>
    </row>
    <row r="57" spans="1:30" x14ac:dyDescent="0.25">
      <c r="A57" s="228" t="s">
        <v>30</v>
      </c>
      <c r="B57" s="230" t="s">
        <v>34</v>
      </c>
      <c r="C57" s="186"/>
      <c r="D57" s="186"/>
      <c r="E57" s="211"/>
      <c r="F57" s="186"/>
      <c r="G57" s="186"/>
      <c r="H57" s="211"/>
      <c r="I57" s="223"/>
      <c r="J57" s="223"/>
      <c r="K57" s="220"/>
      <c r="L57" s="76">
        <v>1363.1182249999999</v>
      </c>
      <c r="M57" s="76">
        <v>4.2418620000000002</v>
      </c>
      <c r="N57" s="192">
        <v>3.1118812163192966E-3</v>
      </c>
      <c r="O57" s="67">
        <v>1119.7791526199999</v>
      </c>
      <c r="P57" s="67">
        <v>1.75187424</v>
      </c>
      <c r="Q57" s="213">
        <v>1.5644819211904934E-3</v>
      </c>
      <c r="R57" s="224"/>
      <c r="S57" s="224"/>
      <c r="T57" s="224"/>
      <c r="U57" s="224"/>
      <c r="V57" s="224"/>
      <c r="W57" s="224"/>
      <c r="X57" s="224"/>
      <c r="Y57" s="224"/>
      <c r="Z57" s="224"/>
      <c r="AA57" s="224"/>
      <c r="AB57" s="224"/>
      <c r="AC57" s="224"/>
      <c r="AD57" s="224"/>
    </row>
    <row r="58" spans="1:30" x14ac:dyDescent="0.25">
      <c r="A58" s="228" t="s">
        <v>30</v>
      </c>
      <c r="B58" s="230" t="s">
        <v>225</v>
      </c>
      <c r="C58" s="186"/>
      <c r="D58" s="186"/>
      <c r="E58" s="211"/>
      <c r="F58" s="186"/>
      <c r="G58" s="186"/>
      <c r="H58" s="211"/>
      <c r="I58" s="163">
        <v>88.780805000000001</v>
      </c>
      <c r="J58" s="163">
        <v>0.362039</v>
      </c>
      <c r="K58" s="216">
        <v>4.0778972436665787E-3</v>
      </c>
      <c r="L58" s="212"/>
      <c r="M58" s="212"/>
      <c r="N58" s="225"/>
      <c r="O58" s="226"/>
      <c r="P58" s="226"/>
      <c r="Q58" s="226"/>
      <c r="R58" s="224"/>
      <c r="S58" s="224"/>
      <c r="T58" s="224"/>
      <c r="U58" s="224"/>
      <c r="V58" s="224"/>
      <c r="W58" s="224"/>
      <c r="X58" s="224"/>
      <c r="Y58" s="224"/>
      <c r="Z58" s="224"/>
      <c r="AA58" s="224"/>
      <c r="AB58" s="224"/>
      <c r="AC58" s="224"/>
      <c r="AD58" s="224"/>
    </row>
    <row r="59" spans="1:30" x14ac:dyDescent="0.25">
      <c r="A59" s="228" t="s">
        <v>30</v>
      </c>
      <c r="B59" s="230" t="s">
        <v>35</v>
      </c>
      <c r="C59" s="186"/>
      <c r="D59" s="186"/>
      <c r="E59" s="211"/>
      <c r="F59" s="186"/>
      <c r="G59" s="186"/>
      <c r="H59" s="211"/>
      <c r="I59" s="163">
        <v>780.02473299999997</v>
      </c>
      <c r="J59" s="163">
        <v>8.2983729999999998</v>
      </c>
      <c r="K59" s="216">
        <v>1.0638602404418886E-2</v>
      </c>
      <c r="L59" s="76">
        <v>1113.586628</v>
      </c>
      <c r="M59" s="76">
        <v>0.35875200000000002</v>
      </c>
      <c r="N59" s="192">
        <v>3.2215904086808054E-4</v>
      </c>
      <c r="O59" s="67">
        <v>1156.4562527600001</v>
      </c>
      <c r="P59" s="67">
        <v>5.9514991699999999</v>
      </c>
      <c r="Q59" s="213">
        <v>5.146324520098485E-3</v>
      </c>
      <c r="R59" s="214">
        <v>2102.9101773699999</v>
      </c>
      <c r="S59" s="214">
        <v>4.1182153900000005</v>
      </c>
      <c r="T59" s="215">
        <v>1.9583410810015849E-3</v>
      </c>
      <c r="U59" s="218"/>
      <c r="V59" s="218"/>
      <c r="W59" s="224"/>
      <c r="X59" s="218"/>
      <c r="Y59" s="218"/>
      <c r="Z59" s="218"/>
      <c r="AA59" s="224"/>
      <c r="AB59" s="218"/>
      <c r="AC59" s="290"/>
      <c r="AD59" s="290"/>
    </row>
    <row r="60" spans="1:30" x14ac:dyDescent="0.25">
      <c r="A60" s="210" t="s">
        <v>30</v>
      </c>
      <c r="B60" s="230" t="s">
        <v>226</v>
      </c>
      <c r="C60" s="160">
        <v>2369</v>
      </c>
      <c r="D60" s="160">
        <v>0</v>
      </c>
      <c r="E60" s="216">
        <v>0</v>
      </c>
      <c r="F60" s="160">
        <v>2386</v>
      </c>
      <c r="G60" s="160">
        <v>1</v>
      </c>
      <c r="H60" s="216">
        <v>4.1911148365465214E-4</v>
      </c>
      <c r="I60" s="163">
        <v>1996.45</v>
      </c>
      <c r="J60" s="163">
        <v>0</v>
      </c>
      <c r="K60" s="216">
        <v>0</v>
      </c>
      <c r="L60" s="212"/>
      <c r="M60" s="212"/>
      <c r="N60" s="225"/>
      <c r="O60" s="226"/>
      <c r="P60" s="226"/>
      <c r="Q60" s="226"/>
      <c r="R60" s="224"/>
      <c r="S60" s="224"/>
      <c r="T60" s="224"/>
      <c r="U60" s="224"/>
      <c r="V60" s="224"/>
      <c r="W60" s="224"/>
      <c r="X60" s="224"/>
      <c r="Y60" s="224"/>
      <c r="Z60" s="224"/>
      <c r="AA60" s="224"/>
      <c r="AB60" s="224"/>
      <c r="AC60" s="224"/>
      <c r="AD60" s="224"/>
    </row>
    <row r="61" spans="1:30" x14ac:dyDescent="0.25">
      <c r="A61" s="228" t="s">
        <v>30</v>
      </c>
      <c r="B61" s="230" t="s">
        <v>36</v>
      </c>
      <c r="C61" s="186"/>
      <c r="D61" s="186"/>
      <c r="E61" s="211"/>
      <c r="F61" s="186"/>
      <c r="G61" s="186"/>
      <c r="H61" s="211"/>
      <c r="I61" s="163">
        <v>595.75303899999994</v>
      </c>
      <c r="J61" s="163">
        <v>0.133129</v>
      </c>
      <c r="K61" s="216">
        <v>2.2346340057864146E-4</v>
      </c>
      <c r="L61" s="76">
        <v>570.43940499999997</v>
      </c>
      <c r="M61" s="76">
        <v>0.17457500000000001</v>
      </c>
      <c r="N61" s="192">
        <v>3.0603601095895546E-4</v>
      </c>
      <c r="O61" s="67">
        <v>361.81060673000002</v>
      </c>
      <c r="P61" s="67">
        <v>0.33244067999999999</v>
      </c>
      <c r="Q61" s="213">
        <v>9.1882513617983223E-4</v>
      </c>
      <c r="R61" s="214">
        <v>551.81428500000004</v>
      </c>
      <c r="S61" s="214">
        <v>4.6505746399999994</v>
      </c>
      <c r="T61" s="215">
        <v>8.4277895053043051E-3</v>
      </c>
      <c r="U61" s="214">
        <v>534.28862536999998</v>
      </c>
      <c r="V61" s="214">
        <v>8.9554969999999994</v>
      </c>
      <c r="W61" s="215">
        <v>1.6761534074954773E-2</v>
      </c>
      <c r="X61" s="214">
        <v>6.9831219999999998</v>
      </c>
      <c r="Y61" s="214">
        <v>1.972375</v>
      </c>
      <c r="Z61" s="214">
        <v>1053</v>
      </c>
      <c r="AA61" s="215">
        <v>0.02</v>
      </c>
      <c r="AB61" s="214">
        <v>21.06</v>
      </c>
      <c r="AC61" s="431">
        <v>42644</v>
      </c>
      <c r="AD61" s="431">
        <v>43008</v>
      </c>
    </row>
    <row r="62" spans="1:30" x14ac:dyDescent="0.25">
      <c r="A62" s="210" t="s">
        <v>30</v>
      </c>
      <c r="B62" s="230" t="s">
        <v>37</v>
      </c>
      <c r="C62" s="160">
        <v>8594</v>
      </c>
      <c r="D62" s="160">
        <v>38.1</v>
      </c>
      <c r="E62" s="216">
        <v>4.4333255759832447E-3</v>
      </c>
      <c r="F62" s="160">
        <v>9911</v>
      </c>
      <c r="G62" s="160">
        <v>72.400000000000006</v>
      </c>
      <c r="H62" s="216">
        <v>7.3050146302088594E-3</v>
      </c>
      <c r="I62" s="163">
        <v>8725.8183730000001</v>
      </c>
      <c r="J62" s="163">
        <v>254.15952899999999</v>
      </c>
      <c r="K62" s="216">
        <v>2.9127299943170613E-2</v>
      </c>
      <c r="L62" s="76">
        <v>9419.6560200000004</v>
      </c>
      <c r="M62" s="76">
        <v>5.0927449999999999</v>
      </c>
      <c r="N62" s="192">
        <v>5.4065084639895369E-4</v>
      </c>
      <c r="O62" s="67">
        <v>9287.9635600000001</v>
      </c>
      <c r="P62" s="67">
        <v>88.121355609999995</v>
      </c>
      <c r="Q62" s="213">
        <v>9.4876939428905332E-3</v>
      </c>
      <c r="R62" s="224"/>
      <c r="S62" s="224"/>
      <c r="T62" s="224"/>
      <c r="U62" s="224"/>
      <c r="V62" s="224"/>
      <c r="W62" s="224"/>
      <c r="X62" s="224"/>
      <c r="Y62" s="224"/>
      <c r="Z62" s="224"/>
      <c r="AA62" s="224"/>
      <c r="AB62" s="224"/>
      <c r="AC62" s="224"/>
      <c r="AD62" s="224"/>
    </row>
    <row r="63" spans="1:30" x14ac:dyDescent="0.25">
      <c r="A63" s="228" t="s">
        <v>30</v>
      </c>
      <c r="B63" s="230" t="s">
        <v>38</v>
      </c>
      <c r="C63" s="186"/>
      <c r="D63" s="186"/>
      <c r="E63" s="211"/>
      <c r="F63" s="186"/>
      <c r="G63" s="186"/>
      <c r="H63" s="211"/>
      <c r="I63" s="223"/>
      <c r="J63" s="223"/>
      <c r="K63" s="220"/>
      <c r="L63" s="76">
        <v>277.65659699999998</v>
      </c>
      <c r="M63" s="76">
        <v>0.68879100000000004</v>
      </c>
      <c r="N63" s="192">
        <v>2.4807298203687201E-3</v>
      </c>
      <c r="O63" s="67">
        <v>255.301097</v>
      </c>
      <c r="P63" s="67">
        <v>0.22990698000000001</v>
      </c>
      <c r="Q63" s="213">
        <v>9.0053267573699458E-4</v>
      </c>
      <c r="R63" s="224"/>
      <c r="S63" s="224"/>
      <c r="T63" s="224"/>
      <c r="U63" s="224"/>
      <c r="V63" s="224"/>
      <c r="W63" s="224"/>
      <c r="X63" s="224"/>
      <c r="Y63" s="224"/>
      <c r="Z63" s="224"/>
      <c r="AA63" s="224"/>
      <c r="AB63" s="224"/>
      <c r="AC63" s="224"/>
      <c r="AD63" s="224"/>
    </row>
    <row r="64" spans="1:30" x14ac:dyDescent="0.25">
      <c r="A64" s="210" t="s">
        <v>30</v>
      </c>
      <c r="B64" s="230" t="s">
        <v>275</v>
      </c>
      <c r="C64" s="186"/>
      <c r="D64" s="186"/>
      <c r="E64" s="186"/>
      <c r="F64" s="186"/>
      <c r="G64" s="186"/>
      <c r="H64" s="186"/>
      <c r="I64" s="186"/>
      <c r="J64" s="186"/>
      <c r="K64" s="186"/>
      <c r="L64" s="212"/>
      <c r="M64" s="212"/>
      <c r="N64" s="186"/>
      <c r="O64" s="67">
        <v>0.60385900000000003</v>
      </c>
      <c r="P64" s="67">
        <v>2.5095100000000004E-3</v>
      </c>
      <c r="Q64" s="213">
        <v>4.1557880233630698E-3</v>
      </c>
      <c r="R64" s="214">
        <v>0.10536084</v>
      </c>
      <c r="S64" s="214">
        <v>2.6589000000000001E-3</v>
      </c>
      <c r="T64" s="215">
        <v>2.5236131374806809E-2</v>
      </c>
      <c r="U64" s="214">
        <v>0.78560394</v>
      </c>
      <c r="V64" s="214">
        <v>2.7751000000000002E-4</v>
      </c>
      <c r="W64" s="215">
        <v>3.5324415506368261E-4</v>
      </c>
      <c r="X64" s="214">
        <v>8.8069999999999989E-5</v>
      </c>
      <c r="Y64" s="214">
        <v>1.8944E-4</v>
      </c>
      <c r="Z64" s="214">
        <v>1</v>
      </c>
      <c r="AA64" s="215">
        <v>2.9999999999999997E-4</v>
      </c>
      <c r="AB64" s="214">
        <v>2.9999999999999997E-4</v>
      </c>
      <c r="AC64" s="431">
        <v>42644</v>
      </c>
      <c r="AD64" s="431">
        <v>43008</v>
      </c>
    </row>
    <row r="65" spans="1:30" ht="60" x14ac:dyDescent="0.25">
      <c r="A65" s="210" t="s">
        <v>39</v>
      </c>
      <c r="B65" s="210" t="s">
        <v>40</v>
      </c>
      <c r="C65" s="180"/>
      <c r="D65" s="180"/>
      <c r="E65" s="220"/>
      <c r="F65" s="160">
        <v>102497</v>
      </c>
      <c r="G65" s="160">
        <v>1056</v>
      </c>
      <c r="H65" s="216">
        <v>1.0302740568016625E-2</v>
      </c>
      <c r="I65" s="163">
        <v>102140.49</v>
      </c>
      <c r="J65" s="163">
        <v>1532.1</v>
      </c>
      <c r="K65" s="216">
        <v>1.4999928040290387E-2</v>
      </c>
      <c r="L65" s="76">
        <v>98771.65</v>
      </c>
      <c r="M65" s="76">
        <v>1284.03</v>
      </c>
      <c r="N65" s="192">
        <v>1.2999985319674218E-2</v>
      </c>
      <c r="O65" s="67">
        <v>97182.77</v>
      </c>
      <c r="P65" s="67">
        <v>3867.87</v>
      </c>
      <c r="Q65" s="213">
        <v>3.9799956309127631E-2</v>
      </c>
      <c r="R65" s="214">
        <v>95389.34</v>
      </c>
      <c r="S65" s="214">
        <v>3863.27</v>
      </c>
      <c r="T65" s="479">
        <v>4.0500018136198447E-2</v>
      </c>
      <c r="U65" s="214">
        <v>94057.38</v>
      </c>
      <c r="V65" s="214">
        <v>3752.89</v>
      </c>
      <c r="W65" s="215">
        <v>3.9900005719912673E-2</v>
      </c>
      <c r="X65" s="214">
        <v>3537.97</v>
      </c>
      <c r="Y65" s="214">
        <v>214.92</v>
      </c>
      <c r="Z65" s="214">
        <v>97648</v>
      </c>
      <c r="AA65" s="215">
        <v>3.9900049156152709E-2</v>
      </c>
      <c r="AB65" s="214">
        <v>3896.16</v>
      </c>
      <c r="AC65" s="431" t="s">
        <v>1089</v>
      </c>
      <c r="AD65" s="431" t="s">
        <v>1090</v>
      </c>
    </row>
    <row r="66" spans="1:30" x14ac:dyDescent="0.25">
      <c r="A66" s="210" t="s">
        <v>39</v>
      </c>
      <c r="B66" s="219" t="s">
        <v>227</v>
      </c>
      <c r="C66" s="180"/>
      <c r="D66" s="180"/>
      <c r="E66" s="220"/>
      <c r="F66" s="160">
        <v>10817</v>
      </c>
      <c r="G66" s="160">
        <v>0</v>
      </c>
      <c r="H66" s="216">
        <v>0</v>
      </c>
      <c r="I66" s="163">
        <v>10016.31</v>
      </c>
      <c r="J66" s="163">
        <v>0</v>
      </c>
      <c r="K66" s="216">
        <v>0</v>
      </c>
      <c r="L66" s="212"/>
      <c r="M66" s="212"/>
      <c r="N66" s="225"/>
      <c r="O66" s="226"/>
      <c r="P66" s="226"/>
      <c r="Q66" s="226"/>
      <c r="R66" s="224"/>
      <c r="S66" s="224"/>
      <c r="T66" s="224"/>
      <c r="U66" s="224"/>
      <c r="V66" s="224"/>
      <c r="W66" s="224"/>
      <c r="X66" s="224"/>
      <c r="Y66" s="224"/>
      <c r="Z66" s="224"/>
      <c r="AA66" s="224"/>
      <c r="AB66" s="224"/>
      <c r="AC66" s="224"/>
      <c r="AD66" s="224"/>
    </row>
    <row r="67" spans="1:30" x14ac:dyDescent="0.25">
      <c r="A67" s="210" t="s">
        <v>39</v>
      </c>
      <c r="B67" s="219" t="s">
        <v>174</v>
      </c>
      <c r="C67" s="160">
        <v>33299</v>
      </c>
      <c r="D67" s="160">
        <v>829</v>
      </c>
      <c r="E67" s="216">
        <v>2.489564251178714E-2</v>
      </c>
      <c r="F67" s="160">
        <v>32338</v>
      </c>
      <c r="G67" s="160">
        <v>731</v>
      </c>
      <c r="H67" s="216">
        <v>2.2604984847547777E-2</v>
      </c>
      <c r="I67" s="163">
        <v>31554.13</v>
      </c>
      <c r="J67" s="163">
        <v>681.57</v>
      </c>
      <c r="K67" s="216">
        <v>2.1600025099725455E-2</v>
      </c>
      <c r="L67" s="76">
        <v>29909.279999999999</v>
      </c>
      <c r="M67" s="76">
        <v>562.29</v>
      </c>
      <c r="N67" s="192">
        <v>1.8799850748663961E-2</v>
      </c>
      <c r="O67" s="67">
        <v>28188.55</v>
      </c>
      <c r="P67" s="67">
        <v>2212.8000000000002</v>
      </c>
      <c r="Q67" s="213">
        <v>7.8499958316408616E-2</v>
      </c>
      <c r="R67" s="214">
        <v>26914.71</v>
      </c>
      <c r="S67" s="214">
        <v>2209.6999999999998</v>
      </c>
      <c r="T67" s="215">
        <v>8.2100085789518065E-2</v>
      </c>
      <c r="U67" s="214">
        <v>28249.79</v>
      </c>
      <c r="V67" s="214">
        <v>2302.36</v>
      </c>
      <c r="W67" s="215">
        <v>8.1500074867813174E-2</v>
      </c>
      <c r="X67" s="214">
        <v>2223.52</v>
      </c>
      <c r="Y67" s="214">
        <v>78.84</v>
      </c>
      <c r="Z67" s="214">
        <v>29152</v>
      </c>
      <c r="AA67" s="215">
        <v>8.1500068605927553E-2</v>
      </c>
      <c r="AB67" s="214">
        <v>2375.89</v>
      </c>
      <c r="AC67" s="431">
        <v>42186</v>
      </c>
      <c r="AD67" s="431">
        <v>42551</v>
      </c>
    </row>
    <row r="68" spans="1:30" x14ac:dyDescent="0.25">
      <c r="A68" s="210" t="s">
        <v>39</v>
      </c>
      <c r="B68" s="219" t="s">
        <v>41</v>
      </c>
      <c r="C68" s="160">
        <v>15208</v>
      </c>
      <c r="D68" s="160">
        <v>28.3</v>
      </c>
      <c r="E68" s="216">
        <v>1.8608627038400841E-3</v>
      </c>
      <c r="F68" s="160">
        <v>14724</v>
      </c>
      <c r="G68" s="160">
        <v>56.7</v>
      </c>
      <c r="H68" s="216">
        <v>3.8508557457212714E-3</v>
      </c>
      <c r="I68" s="163">
        <v>16372</v>
      </c>
      <c r="J68" s="163">
        <v>35.03</v>
      </c>
      <c r="K68" s="216">
        <v>2.1396286342536038E-3</v>
      </c>
      <c r="L68" s="76">
        <v>15715</v>
      </c>
      <c r="M68" s="76">
        <v>19.95</v>
      </c>
      <c r="N68" s="192">
        <v>1.2694877505567928E-3</v>
      </c>
      <c r="O68" s="224"/>
      <c r="P68" s="224"/>
      <c r="Q68" s="224"/>
      <c r="R68" s="224"/>
      <c r="S68" s="224"/>
      <c r="T68" s="224"/>
      <c r="U68" s="224"/>
      <c r="V68" s="224"/>
      <c r="W68" s="224"/>
      <c r="X68" s="224"/>
      <c r="Y68" s="224"/>
      <c r="Z68" s="224"/>
      <c r="AA68" s="224"/>
      <c r="AB68" s="224"/>
      <c r="AC68" s="224"/>
      <c r="AD68" s="224"/>
    </row>
    <row r="69" spans="1:30" ht="30" x14ac:dyDescent="0.25">
      <c r="A69" s="210" t="s">
        <v>42</v>
      </c>
      <c r="B69" s="210" t="s">
        <v>229</v>
      </c>
      <c r="C69" s="160">
        <v>2677.6</v>
      </c>
      <c r="D69" s="160">
        <v>78</v>
      </c>
      <c r="E69" s="216">
        <v>2.9130564684792352E-2</v>
      </c>
      <c r="F69" s="186"/>
      <c r="G69" s="186"/>
      <c r="H69" s="220"/>
      <c r="I69" s="223"/>
      <c r="J69" s="223"/>
      <c r="K69" s="220"/>
      <c r="L69" s="212"/>
      <c r="M69" s="212"/>
      <c r="N69" s="225"/>
      <c r="O69" s="226"/>
      <c r="P69" s="226"/>
      <c r="Q69" s="226"/>
      <c r="R69" s="224"/>
      <c r="S69" s="224"/>
      <c r="T69" s="224"/>
      <c r="U69" s="224"/>
      <c r="V69" s="224"/>
      <c r="W69" s="224"/>
      <c r="X69" s="224"/>
      <c r="Y69" s="224"/>
      <c r="Z69" s="224"/>
      <c r="AA69" s="224"/>
      <c r="AB69" s="224"/>
      <c r="AC69" s="224"/>
      <c r="AD69" s="224"/>
    </row>
    <row r="70" spans="1:30" x14ac:dyDescent="0.25">
      <c r="A70" s="210" t="s">
        <v>42</v>
      </c>
      <c r="B70" s="229" t="s">
        <v>44</v>
      </c>
      <c r="C70" s="180"/>
      <c r="D70" s="180"/>
      <c r="E70" s="220"/>
      <c r="F70" s="160">
        <v>2150</v>
      </c>
      <c r="G70" s="160">
        <v>15.6</v>
      </c>
      <c r="H70" s="216">
        <v>7.2558139534883723E-3</v>
      </c>
      <c r="I70" s="163">
        <v>2102</v>
      </c>
      <c r="J70" s="163">
        <v>4.7</v>
      </c>
      <c r="K70" s="216">
        <v>2.235965746907707E-3</v>
      </c>
      <c r="L70" s="76">
        <v>1549.93</v>
      </c>
      <c r="M70" s="231">
        <v>1.51</v>
      </c>
      <c r="N70" s="192">
        <v>9.7423754621176438E-4</v>
      </c>
      <c r="O70" s="67">
        <v>1668.3</v>
      </c>
      <c r="P70" s="67">
        <v>0.08</v>
      </c>
      <c r="Q70" s="213">
        <v>4.7953006054067017E-5</v>
      </c>
      <c r="R70" s="214">
        <v>1431.39</v>
      </c>
      <c r="S70" s="214">
        <v>2.62</v>
      </c>
      <c r="T70" s="215">
        <v>1.8303886432069526E-3</v>
      </c>
      <c r="U70" s="218"/>
      <c r="V70" s="218"/>
      <c r="W70" s="224"/>
      <c r="X70" s="218"/>
      <c r="Y70" s="218"/>
      <c r="Z70" s="218"/>
      <c r="AA70" s="224"/>
      <c r="AB70" s="218"/>
      <c r="AC70" s="290"/>
      <c r="AD70" s="290"/>
    </row>
    <row r="71" spans="1:30" x14ac:dyDescent="0.25">
      <c r="A71" s="210" t="s">
        <v>42</v>
      </c>
      <c r="B71" s="229" t="s">
        <v>43</v>
      </c>
      <c r="C71" s="180"/>
      <c r="D71" s="180"/>
      <c r="E71" s="220"/>
      <c r="F71" s="160">
        <v>1358</v>
      </c>
      <c r="G71" s="160">
        <v>55.2</v>
      </c>
      <c r="H71" s="216">
        <v>4.0648011782032402E-2</v>
      </c>
      <c r="I71" s="163">
        <v>1032</v>
      </c>
      <c r="J71" s="163">
        <v>13.4</v>
      </c>
      <c r="K71" s="216">
        <v>1.2984496124031008E-2</v>
      </c>
      <c r="L71" s="76">
        <v>1162.9000000000001</v>
      </c>
      <c r="M71" s="231">
        <v>2.23</v>
      </c>
      <c r="N71" s="192">
        <v>1.917619743744088E-3</v>
      </c>
      <c r="O71" s="67">
        <v>1223.48</v>
      </c>
      <c r="P71" s="67">
        <v>0.17</v>
      </c>
      <c r="Q71" s="213">
        <v>1.3894791905057704E-4</v>
      </c>
      <c r="R71" s="214">
        <v>1183.94</v>
      </c>
      <c r="S71" s="214">
        <v>0.76</v>
      </c>
      <c r="T71" s="215">
        <v>6.4192442184570159E-4</v>
      </c>
      <c r="U71" s="218"/>
      <c r="V71" s="218"/>
      <c r="W71" s="224"/>
      <c r="X71" s="218"/>
      <c r="Y71" s="218"/>
      <c r="Z71" s="218"/>
      <c r="AA71" s="224"/>
      <c r="AB71" s="218"/>
      <c r="AC71" s="290"/>
      <c r="AD71" s="290"/>
    </row>
    <row r="72" spans="1:30" x14ac:dyDescent="0.25">
      <c r="A72" s="210" t="s">
        <v>42</v>
      </c>
      <c r="B72" s="210" t="s">
        <v>130</v>
      </c>
      <c r="C72" s="211"/>
      <c r="D72" s="211"/>
      <c r="E72" s="211"/>
      <c r="F72" s="186"/>
      <c r="G72" s="186"/>
      <c r="H72" s="211"/>
      <c r="I72" s="211"/>
      <c r="J72" s="211"/>
      <c r="K72" s="211"/>
      <c r="L72" s="211"/>
      <c r="M72" s="211"/>
      <c r="N72" s="211"/>
      <c r="O72" s="218"/>
      <c r="P72" s="218"/>
      <c r="Q72" s="218"/>
      <c r="R72" s="214">
        <v>1726.94</v>
      </c>
      <c r="S72" s="214">
        <v>12.37</v>
      </c>
      <c r="T72" s="215">
        <v>7.1629587594241829E-3</v>
      </c>
      <c r="U72" s="214">
        <v>2659.54</v>
      </c>
      <c r="V72" s="214">
        <v>0.31</v>
      </c>
      <c r="W72" s="215">
        <v>1.1656151063717786E-4</v>
      </c>
      <c r="X72" s="214">
        <v>0.31</v>
      </c>
      <c r="Y72" s="214">
        <v>0</v>
      </c>
      <c r="Z72" s="214">
        <v>1798.68</v>
      </c>
      <c r="AA72" s="215">
        <v>0.01</v>
      </c>
      <c r="AB72" s="214">
        <v>17.986800000000002</v>
      </c>
      <c r="AC72" s="431">
        <v>42461</v>
      </c>
      <c r="AD72" s="431">
        <v>43008</v>
      </c>
    </row>
    <row r="73" spans="1:30" x14ac:dyDescent="0.25">
      <c r="A73" s="210" t="s">
        <v>42</v>
      </c>
      <c r="B73" s="229" t="s">
        <v>45</v>
      </c>
      <c r="C73" s="180"/>
      <c r="D73" s="180"/>
      <c r="E73" s="220"/>
      <c r="F73" s="186"/>
      <c r="G73" s="186"/>
      <c r="H73" s="220"/>
      <c r="I73" s="163">
        <v>0.4</v>
      </c>
      <c r="J73" s="163">
        <v>0</v>
      </c>
      <c r="K73" s="216">
        <v>0</v>
      </c>
      <c r="L73" s="76">
        <v>1.29</v>
      </c>
      <c r="M73" s="231">
        <v>4.0000000000000002E-4</v>
      </c>
      <c r="N73" s="192">
        <v>3.1007751937984498E-4</v>
      </c>
      <c r="O73" s="67">
        <v>1.43</v>
      </c>
      <c r="P73" s="67">
        <v>0</v>
      </c>
      <c r="Q73" s="213">
        <v>0</v>
      </c>
      <c r="R73" s="214">
        <v>14.32</v>
      </c>
      <c r="S73" s="214">
        <v>0.04</v>
      </c>
      <c r="T73" s="215">
        <v>2.7932960893854749E-3</v>
      </c>
      <c r="U73" s="214">
        <v>23.15</v>
      </c>
      <c r="V73" s="214">
        <v>0</v>
      </c>
      <c r="W73" s="215">
        <v>0</v>
      </c>
      <c r="X73" s="214">
        <v>0</v>
      </c>
      <c r="Y73" s="214">
        <v>0</v>
      </c>
      <c r="Z73" s="214">
        <v>34.06</v>
      </c>
      <c r="AA73" s="215">
        <v>0.01</v>
      </c>
      <c r="AB73" s="214">
        <v>0.34060000000000001</v>
      </c>
      <c r="AC73" s="431">
        <v>42644</v>
      </c>
      <c r="AD73" s="431">
        <v>43008</v>
      </c>
    </row>
    <row r="74" spans="1:30" ht="30" x14ac:dyDescent="0.25">
      <c r="A74" s="210" t="s">
        <v>46</v>
      </c>
      <c r="B74" s="229" t="s">
        <v>50</v>
      </c>
      <c r="C74" s="160">
        <v>713</v>
      </c>
      <c r="D74" s="160">
        <v>0</v>
      </c>
      <c r="E74" s="216">
        <v>0</v>
      </c>
      <c r="F74" s="160">
        <v>786.3</v>
      </c>
      <c r="G74" s="160">
        <v>0</v>
      </c>
      <c r="H74" s="216">
        <v>0</v>
      </c>
      <c r="I74" s="163">
        <v>868.53</v>
      </c>
      <c r="J74" s="163">
        <v>0.71</v>
      </c>
      <c r="K74" s="216">
        <v>8.1747320184679859E-4</v>
      </c>
      <c r="L74" s="76">
        <v>901.17</v>
      </c>
      <c r="M74" s="76">
        <v>0</v>
      </c>
      <c r="N74" s="192">
        <v>0</v>
      </c>
      <c r="O74" s="67">
        <v>981.66</v>
      </c>
      <c r="P74" s="67">
        <v>0</v>
      </c>
      <c r="Q74" s="213">
        <v>0</v>
      </c>
      <c r="R74" s="214">
        <v>1075</v>
      </c>
      <c r="S74" s="214">
        <v>0</v>
      </c>
      <c r="T74" s="215">
        <v>0</v>
      </c>
      <c r="U74" s="214">
        <v>1286</v>
      </c>
      <c r="V74" s="214">
        <v>0.34</v>
      </c>
      <c r="W74" s="215">
        <v>2.6438569206842927E-4</v>
      </c>
      <c r="X74" s="214">
        <v>0.28999999999999998</v>
      </c>
      <c r="Y74" s="214">
        <v>0.05</v>
      </c>
      <c r="Z74" s="214">
        <v>1455</v>
      </c>
      <c r="AA74" s="215">
        <v>0</v>
      </c>
      <c r="AB74" s="214">
        <v>0</v>
      </c>
      <c r="AC74" s="431">
        <v>42917</v>
      </c>
      <c r="AD74" s="431">
        <v>43281</v>
      </c>
    </row>
    <row r="75" spans="1:30" x14ac:dyDescent="0.25">
      <c r="A75" s="210" t="s">
        <v>46</v>
      </c>
      <c r="B75" s="229" t="s">
        <v>49</v>
      </c>
      <c r="C75" s="160">
        <v>4087.8</v>
      </c>
      <c r="D75" s="160">
        <v>12.6</v>
      </c>
      <c r="E75" s="216">
        <v>3.0823425803610744E-3</v>
      </c>
      <c r="F75" s="160">
        <v>4119.7</v>
      </c>
      <c r="G75" s="160">
        <v>10.5</v>
      </c>
      <c r="H75" s="216">
        <v>2.5487292764036218E-3</v>
      </c>
      <c r="I75" s="163">
        <v>4161.04</v>
      </c>
      <c r="J75" s="163">
        <v>2.63</v>
      </c>
      <c r="K75" s="216">
        <v>6.3205352508026837E-4</v>
      </c>
      <c r="L75" s="76">
        <v>3744.682417</v>
      </c>
      <c r="M75" s="76">
        <v>2.79704</v>
      </c>
      <c r="N75" s="192">
        <v>7.4693650583079611E-4</v>
      </c>
      <c r="O75" s="67">
        <v>4305.42</v>
      </c>
      <c r="P75" s="67">
        <v>1.1000000000000001</v>
      </c>
      <c r="Q75" s="213">
        <v>2.5549191484222216E-4</v>
      </c>
      <c r="R75" s="214">
        <v>4652</v>
      </c>
      <c r="S75" s="214">
        <v>2.5</v>
      </c>
      <c r="T75" s="215">
        <v>5.3740326741186586E-4</v>
      </c>
      <c r="U75" s="214">
        <v>4603.9399999999996</v>
      </c>
      <c r="V75" s="214">
        <v>1.2</v>
      </c>
      <c r="W75" s="215">
        <v>2.6064631598152888E-4</v>
      </c>
      <c r="X75" s="214">
        <v>0.05</v>
      </c>
      <c r="Y75" s="214">
        <v>1.1499999999999999</v>
      </c>
      <c r="Z75" s="214">
        <v>4817.87</v>
      </c>
      <c r="AA75" s="215">
        <v>2.4000000000000001E-4</v>
      </c>
      <c r="AB75" s="214">
        <v>1.1562888</v>
      </c>
      <c r="AC75" s="431">
        <v>42736</v>
      </c>
      <c r="AD75" s="431">
        <v>43100</v>
      </c>
    </row>
    <row r="76" spans="1:30" x14ac:dyDescent="0.25">
      <c r="A76" s="210" t="s">
        <v>46</v>
      </c>
      <c r="B76" s="229" t="s">
        <v>48</v>
      </c>
      <c r="C76" s="180"/>
      <c r="D76" s="180"/>
      <c r="E76" s="220"/>
      <c r="F76" s="180"/>
      <c r="G76" s="180"/>
      <c r="H76" s="220"/>
      <c r="I76" s="163">
        <v>1819.43</v>
      </c>
      <c r="J76" s="163">
        <v>5.88</v>
      </c>
      <c r="K76" s="216">
        <v>3.2317813820812013E-3</v>
      </c>
      <c r="L76" s="76">
        <v>1635.86</v>
      </c>
      <c r="M76" s="76">
        <v>7.31</v>
      </c>
      <c r="N76" s="192">
        <v>4.4685975572481751E-3</v>
      </c>
      <c r="O76" s="67">
        <v>1387.13</v>
      </c>
      <c r="P76" s="67">
        <v>40.65</v>
      </c>
      <c r="Q76" s="213">
        <v>2.9305111993828983E-2</v>
      </c>
      <c r="R76" s="214">
        <v>1534</v>
      </c>
      <c r="S76" s="214">
        <v>336.39</v>
      </c>
      <c r="T76" s="215">
        <v>0.21928943937418513</v>
      </c>
      <c r="U76" s="214">
        <v>1228.9000000000001</v>
      </c>
      <c r="V76" s="214">
        <v>227.02</v>
      </c>
      <c r="W76" s="215">
        <v>0.18473431524127268</v>
      </c>
      <c r="X76" s="214">
        <v>227.02</v>
      </c>
      <c r="Y76" s="214">
        <v>0</v>
      </c>
      <c r="Z76" s="214">
        <v>1146.43</v>
      </c>
      <c r="AA76" s="215">
        <v>0.15</v>
      </c>
      <c r="AB76" s="214">
        <v>171.96450000000002</v>
      </c>
      <c r="AC76" s="431">
        <v>42736</v>
      </c>
      <c r="AD76" s="431">
        <v>43100</v>
      </c>
    </row>
    <row r="77" spans="1:30" x14ac:dyDescent="0.25">
      <c r="A77" s="210" t="s">
        <v>46</v>
      </c>
      <c r="B77" s="229" t="s">
        <v>47</v>
      </c>
      <c r="C77" s="160">
        <v>2224.9</v>
      </c>
      <c r="D77" s="160">
        <v>43.4</v>
      </c>
      <c r="E77" s="216">
        <v>1.9506494673917928E-2</v>
      </c>
      <c r="F77" s="160">
        <v>2232.3000000000002</v>
      </c>
      <c r="G77" s="160">
        <v>49.4</v>
      </c>
      <c r="H77" s="216">
        <v>2.2129642073198043E-2</v>
      </c>
      <c r="I77" s="163">
        <v>2225.67</v>
      </c>
      <c r="J77" s="163">
        <v>84.71</v>
      </c>
      <c r="K77" s="216">
        <v>3.8060449213045952E-2</v>
      </c>
      <c r="L77" s="76">
        <v>2286.31</v>
      </c>
      <c r="M77" s="76">
        <v>144.65</v>
      </c>
      <c r="N77" s="192">
        <v>6.326788580726149E-2</v>
      </c>
      <c r="O77" s="67">
        <v>2093.19</v>
      </c>
      <c r="P77" s="67">
        <v>119.36</v>
      </c>
      <c r="Q77" s="213">
        <v>5.7023012722208687E-2</v>
      </c>
      <c r="R77" s="214">
        <v>2388</v>
      </c>
      <c r="S77" s="214">
        <v>103.51</v>
      </c>
      <c r="T77" s="215">
        <v>4.3345896147403688E-2</v>
      </c>
      <c r="U77" s="214">
        <v>2626.37</v>
      </c>
      <c r="V77" s="214">
        <v>67.989999999999995</v>
      </c>
      <c r="W77" s="215">
        <v>2.5887441601906813E-2</v>
      </c>
      <c r="X77" s="214">
        <v>67.989999999999995</v>
      </c>
      <c r="Y77" s="214">
        <v>0</v>
      </c>
      <c r="Z77" s="214">
        <v>2354.09</v>
      </c>
      <c r="AA77" s="215">
        <v>2.1999999999999999E-2</v>
      </c>
      <c r="AB77" s="214">
        <v>51.78998</v>
      </c>
      <c r="AC77" s="431">
        <v>42736</v>
      </c>
      <c r="AD77" s="431">
        <v>43100</v>
      </c>
    </row>
    <row r="78" spans="1:30" x14ac:dyDescent="0.25">
      <c r="A78" s="210" t="s">
        <v>51</v>
      </c>
      <c r="B78" s="229" t="s">
        <v>279</v>
      </c>
      <c r="C78" s="180"/>
      <c r="D78" s="180"/>
      <c r="E78" s="220"/>
      <c r="F78" s="160">
        <v>400</v>
      </c>
      <c r="G78" s="160">
        <v>0.3</v>
      </c>
      <c r="H78" s="216">
        <v>7.5000000000000002E-4</v>
      </c>
      <c r="I78" s="163">
        <v>376.86</v>
      </c>
      <c r="J78" s="163">
        <v>3.32</v>
      </c>
      <c r="K78" s="216">
        <v>8.8096375311786865E-3</v>
      </c>
      <c r="L78" s="232">
        <v>369.87</v>
      </c>
      <c r="M78" s="232">
        <v>0.04</v>
      </c>
      <c r="N78" s="192">
        <v>1.081461053883797E-4</v>
      </c>
      <c r="O78" s="220"/>
      <c r="P78" s="220"/>
      <c r="Q78" s="220"/>
      <c r="R78" s="224"/>
      <c r="S78" s="224"/>
      <c r="T78" s="224"/>
      <c r="U78" s="224"/>
      <c r="V78" s="224"/>
      <c r="W78" s="224"/>
      <c r="X78" s="224"/>
      <c r="Y78" s="224"/>
      <c r="Z78" s="224"/>
      <c r="AA78" s="224"/>
      <c r="AB78" s="224"/>
      <c r="AC78" s="224"/>
      <c r="AD78" s="224"/>
    </row>
    <row r="79" spans="1:30" x14ac:dyDescent="0.25">
      <c r="A79" s="228" t="s">
        <v>51</v>
      </c>
      <c r="B79" s="228" t="s">
        <v>228</v>
      </c>
      <c r="C79" s="186"/>
      <c r="D79" s="186"/>
      <c r="E79" s="211"/>
      <c r="F79" s="186"/>
      <c r="G79" s="186"/>
      <c r="H79" s="211"/>
      <c r="I79" s="163">
        <v>0.1132234</v>
      </c>
      <c r="J79" s="163">
        <v>0</v>
      </c>
      <c r="K79" s="216">
        <v>0</v>
      </c>
      <c r="L79" s="233">
        <v>0.56913100000000005</v>
      </c>
      <c r="M79" s="233">
        <v>0</v>
      </c>
      <c r="N79" s="192">
        <v>0</v>
      </c>
      <c r="O79" s="67">
        <v>0.42</v>
      </c>
      <c r="P79" s="67">
        <v>0</v>
      </c>
      <c r="Q79" s="213">
        <v>0</v>
      </c>
      <c r="R79" s="224"/>
      <c r="S79" s="224"/>
      <c r="T79" s="224"/>
      <c r="U79" s="224"/>
      <c r="V79" s="224"/>
      <c r="W79" s="224"/>
      <c r="X79" s="224"/>
      <c r="Y79" s="224"/>
      <c r="Z79" s="224"/>
      <c r="AA79" s="224"/>
      <c r="AB79" s="224"/>
      <c r="AC79" s="224"/>
      <c r="AD79" s="224"/>
    </row>
    <row r="80" spans="1:30" ht="30" x14ac:dyDescent="0.25">
      <c r="A80" s="210" t="s">
        <v>51</v>
      </c>
      <c r="B80" s="210" t="s">
        <v>230</v>
      </c>
      <c r="C80" s="180"/>
      <c r="D80" s="180"/>
      <c r="E80" s="220"/>
      <c r="F80" s="160">
        <v>753</v>
      </c>
      <c r="G80" s="160">
        <v>0</v>
      </c>
      <c r="H80" s="216">
        <v>0</v>
      </c>
      <c r="I80" s="163">
        <v>749.64131307000002</v>
      </c>
      <c r="J80" s="163">
        <v>0</v>
      </c>
      <c r="K80" s="216">
        <v>0</v>
      </c>
      <c r="L80" s="212"/>
      <c r="M80" s="212"/>
      <c r="N80" s="225"/>
      <c r="O80" s="226"/>
      <c r="P80" s="226"/>
      <c r="Q80" s="226"/>
      <c r="R80" s="224"/>
      <c r="S80" s="224"/>
      <c r="T80" s="224"/>
      <c r="U80" s="224"/>
      <c r="V80" s="224"/>
      <c r="W80" s="224"/>
      <c r="X80" s="224"/>
      <c r="Y80" s="224"/>
      <c r="Z80" s="224"/>
      <c r="AA80" s="224"/>
      <c r="AB80" s="224"/>
      <c r="AC80" s="224"/>
      <c r="AD80" s="224"/>
    </row>
    <row r="81" spans="1:30" x14ac:dyDescent="0.25">
      <c r="A81" s="210" t="s">
        <v>51</v>
      </c>
      <c r="B81" s="210" t="s">
        <v>231</v>
      </c>
      <c r="C81" s="180"/>
      <c r="D81" s="180"/>
      <c r="E81" s="220"/>
      <c r="F81" s="160">
        <v>17.7</v>
      </c>
      <c r="G81" s="160">
        <v>0.3</v>
      </c>
      <c r="H81" s="216">
        <v>1.6949152542372881E-2</v>
      </c>
      <c r="I81" s="163">
        <v>9.7273183000000003</v>
      </c>
      <c r="J81" s="163">
        <v>8.7545864700000007E-3</v>
      </c>
      <c r="K81" s="216">
        <v>9.0000000000000008E-4</v>
      </c>
      <c r="L81" s="212"/>
      <c r="M81" s="212"/>
      <c r="N81" s="225"/>
      <c r="O81" s="226"/>
      <c r="P81" s="226"/>
      <c r="Q81" s="226"/>
      <c r="R81" s="224"/>
      <c r="S81" s="224"/>
      <c r="T81" s="224"/>
      <c r="U81" s="224"/>
      <c r="V81" s="224"/>
      <c r="W81" s="224"/>
      <c r="X81" s="224"/>
      <c r="Y81" s="224"/>
      <c r="Z81" s="224"/>
      <c r="AA81" s="224"/>
      <c r="AB81" s="224"/>
      <c r="AC81" s="224"/>
      <c r="AD81" s="224"/>
    </row>
    <row r="82" spans="1:30" x14ac:dyDescent="0.25">
      <c r="A82" s="210" t="s">
        <v>51</v>
      </c>
      <c r="B82" s="210" t="s">
        <v>53</v>
      </c>
      <c r="C82" s="180"/>
      <c r="D82" s="180"/>
      <c r="E82" s="220"/>
      <c r="F82" s="160">
        <v>54.9</v>
      </c>
      <c r="G82" s="160">
        <v>4.3</v>
      </c>
      <c r="H82" s="216">
        <v>7.8324225865209471E-2</v>
      </c>
      <c r="I82" s="163">
        <v>33.880000000000003</v>
      </c>
      <c r="J82" s="163">
        <v>2.94</v>
      </c>
      <c r="K82" s="216">
        <v>8.677685950413222E-2</v>
      </c>
      <c r="L82" s="76">
        <v>30.22</v>
      </c>
      <c r="M82" s="76">
        <v>1.98</v>
      </c>
      <c r="N82" s="192">
        <v>6.5519523494374593E-2</v>
      </c>
      <c r="O82" s="67">
        <v>27.05</v>
      </c>
      <c r="P82" s="67">
        <v>1.57</v>
      </c>
      <c r="Q82" s="213">
        <v>5.804066543438078E-2</v>
      </c>
      <c r="R82" s="214">
        <v>28.56</v>
      </c>
      <c r="S82" s="214">
        <v>1.2769999999999999</v>
      </c>
      <c r="T82" s="215">
        <v>4.4712885154061625E-2</v>
      </c>
      <c r="U82" s="218"/>
      <c r="V82" s="218"/>
      <c r="W82" s="224"/>
      <c r="X82" s="218"/>
      <c r="Y82" s="218"/>
      <c r="Z82" s="218"/>
      <c r="AA82" s="224"/>
      <c r="AB82" s="218"/>
      <c r="AC82" s="290"/>
      <c r="AD82" s="290"/>
    </row>
    <row r="83" spans="1:30" x14ac:dyDescent="0.25">
      <c r="A83" s="210" t="s">
        <v>51</v>
      </c>
      <c r="B83" s="210" t="s">
        <v>52</v>
      </c>
      <c r="C83" s="180"/>
      <c r="D83" s="180"/>
      <c r="E83" s="220"/>
      <c r="F83" s="160">
        <v>5556</v>
      </c>
      <c r="G83" s="160">
        <v>59.6</v>
      </c>
      <c r="H83" s="216">
        <v>1.0727141828653707E-2</v>
      </c>
      <c r="I83" s="163">
        <v>5591.77</v>
      </c>
      <c r="J83" s="163">
        <v>38.020000000000003</v>
      </c>
      <c r="K83" s="216">
        <v>6.7992782249627574E-3</v>
      </c>
      <c r="L83" s="76">
        <v>5745.95</v>
      </c>
      <c r="M83" s="76">
        <v>6.9</v>
      </c>
      <c r="N83" s="192">
        <v>1.2008458131379494E-3</v>
      </c>
      <c r="O83" s="67">
        <v>5596.3</v>
      </c>
      <c r="P83" s="67">
        <v>37.200000000000003</v>
      </c>
      <c r="Q83" s="213">
        <v>6.6472490752818832E-3</v>
      </c>
      <c r="R83" s="214">
        <v>5486.41</v>
      </c>
      <c r="S83" s="214">
        <v>107.8</v>
      </c>
      <c r="T83" s="215">
        <v>1.9648549780275262E-2</v>
      </c>
      <c r="U83" s="214">
        <v>5683.11</v>
      </c>
      <c r="V83" s="214">
        <v>16.7</v>
      </c>
      <c r="W83" s="215">
        <v>2.9385318953882647E-3</v>
      </c>
      <c r="X83" s="214">
        <v>16.559999999999999</v>
      </c>
      <c r="Y83" s="214">
        <v>0.14000000000000001</v>
      </c>
      <c r="Z83" s="214">
        <v>5615.97</v>
      </c>
      <c r="AA83" s="215">
        <v>1.3999362532207259E-2</v>
      </c>
      <c r="AB83" s="214">
        <v>78.62</v>
      </c>
      <c r="AC83" s="431">
        <v>42644</v>
      </c>
      <c r="AD83" s="431">
        <v>43008</v>
      </c>
    </row>
    <row r="84" spans="1:30" ht="30" x14ac:dyDescent="0.25">
      <c r="A84" s="228" t="s">
        <v>54</v>
      </c>
      <c r="B84" s="229" t="s">
        <v>234</v>
      </c>
      <c r="C84" s="186"/>
      <c r="D84" s="186"/>
      <c r="E84" s="211"/>
      <c r="F84" s="186"/>
      <c r="G84" s="186"/>
      <c r="H84" s="211"/>
      <c r="I84" s="163">
        <v>0.14000000000000001</v>
      </c>
      <c r="J84" s="163">
        <v>6.0000000000000001E-3</v>
      </c>
      <c r="K84" s="216">
        <v>4.2857142857142851E-2</v>
      </c>
      <c r="L84" s="76">
        <v>0.89300000000000002</v>
      </c>
      <c r="M84" s="76">
        <v>7.9399999999999991E-3</v>
      </c>
      <c r="N84" s="192">
        <v>8.8913773796192603E-3</v>
      </c>
      <c r="O84" s="224"/>
      <c r="P84" s="224"/>
      <c r="Q84" s="224"/>
      <c r="R84" s="224"/>
      <c r="S84" s="224"/>
      <c r="T84" s="224"/>
      <c r="U84" s="224"/>
      <c r="V84" s="224"/>
      <c r="W84" s="224"/>
      <c r="X84" s="224"/>
      <c r="Y84" s="224"/>
      <c r="Z84" s="224"/>
      <c r="AA84" s="224"/>
      <c r="AB84" s="224"/>
      <c r="AC84" s="224"/>
      <c r="AD84" s="224"/>
    </row>
    <row r="85" spans="1:30" x14ac:dyDescent="0.25">
      <c r="A85" s="234" t="s">
        <v>54</v>
      </c>
      <c r="B85" s="229" t="s">
        <v>233</v>
      </c>
      <c r="C85" s="163">
        <v>7969</v>
      </c>
      <c r="D85" s="163">
        <v>46.2</v>
      </c>
      <c r="E85" s="216">
        <v>5.797465177563057E-3</v>
      </c>
      <c r="F85" s="186"/>
      <c r="G85" s="186"/>
      <c r="H85" s="211"/>
      <c r="I85" s="163">
        <v>3.93</v>
      </c>
      <c r="J85" s="163">
        <v>0</v>
      </c>
      <c r="K85" s="216">
        <v>0</v>
      </c>
      <c r="L85" s="76">
        <v>16.38</v>
      </c>
      <c r="M85" s="76">
        <v>6.1600000000000002E-2</v>
      </c>
      <c r="N85" s="192">
        <v>3.7606837606837611E-3</v>
      </c>
      <c r="O85" s="67">
        <v>71.78</v>
      </c>
      <c r="P85" s="67">
        <v>0</v>
      </c>
      <c r="Q85" s="213">
        <v>0</v>
      </c>
      <c r="R85" s="214">
        <v>2.91</v>
      </c>
      <c r="S85" s="214">
        <v>0</v>
      </c>
      <c r="T85" s="215">
        <v>0</v>
      </c>
      <c r="U85" s="218"/>
      <c r="V85" s="218"/>
      <c r="W85" s="224"/>
      <c r="X85" s="218"/>
      <c r="Y85" s="218"/>
      <c r="Z85" s="218"/>
      <c r="AA85" s="224"/>
      <c r="AB85" s="218"/>
      <c r="AC85" s="290"/>
      <c r="AD85" s="290"/>
    </row>
    <row r="86" spans="1:30" x14ac:dyDescent="0.25">
      <c r="A86" s="228" t="s">
        <v>54</v>
      </c>
      <c r="B86" s="229" t="s">
        <v>232</v>
      </c>
      <c r="C86" s="186"/>
      <c r="D86" s="186"/>
      <c r="E86" s="211"/>
      <c r="F86" s="186"/>
      <c r="G86" s="186"/>
      <c r="H86" s="211"/>
      <c r="I86" s="163">
        <v>67.03</v>
      </c>
      <c r="J86" s="163">
        <v>9.0399999999999991</v>
      </c>
      <c r="K86" s="216">
        <v>0.13486498582724152</v>
      </c>
      <c r="L86" s="76">
        <v>209.14</v>
      </c>
      <c r="M86" s="76">
        <v>0.46400000000000002</v>
      </c>
      <c r="N86" s="192">
        <v>2.2186095438462275E-3</v>
      </c>
      <c r="O86" s="67">
        <v>198.33</v>
      </c>
      <c r="P86" s="67">
        <v>1.35</v>
      </c>
      <c r="Q86" s="213">
        <v>6.8068370896989866E-3</v>
      </c>
      <c r="R86" s="214">
        <v>63.61</v>
      </c>
      <c r="S86" s="214">
        <v>8.9053999999999991E-3</v>
      </c>
      <c r="T86" s="215">
        <v>1.2999999999999999E-4</v>
      </c>
      <c r="U86" s="218"/>
      <c r="V86" s="218"/>
      <c r="W86" s="224"/>
      <c r="X86" s="218"/>
      <c r="Y86" s="218"/>
      <c r="Z86" s="218"/>
      <c r="AA86" s="224"/>
      <c r="AB86" s="218"/>
      <c r="AC86" s="290"/>
      <c r="AD86" s="290"/>
    </row>
    <row r="87" spans="1:30" x14ac:dyDescent="0.25">
      <c r="A87" s="228" t="s">
        <v>54</v>
      </c>
      <c r="B87" s="229" t="s">
        <v>235</v>
      </c>
      <c r="C87" s="186"/>
      <c r="D87" s="186"/>
      <c r="E87" s="211"/>
      <c r="F87" s="186"/>
      <c r="G87" s="186"/>
      <c r="H87" s="211"/>
      <c r="I87" s="163">
        <v>0</v>
      </c>
      <c r="J87" s="163">
        <v>0</v>
      </c>
      <c r="K87" s="216">
        <v>0</v>
      </c>
      <c r="L87" s="76">
        <v>1.55</v>
      </c>
      <c r="M87" s="76">
        <v>0</v>
      </c>
      <c r="N87" s="192">
        <v>0</v>
      </c>
      <c r="O87" s="67">
        <v>3.0550000000000002</v>
      </c>
      <c r="P87" s="67">
        <v>0</v>
      </c>
      <c r="Q87" s="213">
        <v>0</v>
      </c>
      <c r="R87" s="224"/>
      <c r="S87" s="224"/>
      <c r="T87" s="224"/>
      <c r="U87" s="224"/>
      <c r="V87" s="224"/>
      <c r="W87" s="224"/>
      <c r="X87" s="224"/>
      <c r="Y87" s="224"/>
      <c r="Z87" s="224"/>
      <c r="AA87" s="224"/>
      <c r="AB87" s="224"/>
      <c r="AC87" s="224"/>
      <c r="AD87" s="224"/>
    </row>
    <row r="88" spans="1:30" x14ac:dyDescent="0.25">
      <c r="A88" s="228" t="s">
        <v>54</v>
      </c>
      <c r="B88" s="229" t="s">
        <v>64</v>
      </c>
      <c r="C88" s="186"/>
      <c r="D88" s="186"/>
      <c r="E88" s="211"/>
      <c r="F88" s="186"/>
      <c r="G88" s="186"/>
      <c r="H88" s="211"/>
      <c r="I88" s="163">
        <v>1.82</v>
      </c>
      <c r="J88" s="163">
        <v>0</v>
      </c>
      <c r="K88" s="216">
        <v>0</v>
      </c>
      <c r="L88" s="76">
        <v>4.5999999999999996</v>
      </c>
      <c r="M88" s="76">
        <v>0</v>
      </c>
      <c r="N88" s="192">
        <v>0</v>
      </c>
      <c r="O88" s="224"/>
      <c r="P88" s="224"/>
      <c r="Q88" s="224"/>
      <c r="R88" s="224"/>
      <c r="S88" s="224"/>
      <c r="T88" s="224"/>
      <c r="U88" s="224"/>
      <c r="V88" s="224"/>
      <c r="W88" s="224"/>
      <c r="X88" s="224"/>
      <c r="Y88" s="224"/>
      <c r="Z88" s="224"/>
      <c r="AA88" s="224"/>
      <c r="AB88" s="224"/>
      <c r="AC88" s="224"/>
      <c r="AD88" s="224"/>
    </row>
    <row r="89" spans="1:30" x14ac:dyDescent="0.25">
      <c r="A89" s="210" t="s">
        <v>54</v>
      </c>
      <c r="B89" s="229" t="s">
        <v>60</v>
      </c>
      <c r="C89" s="160">
        <v>5170</v>
      </c>
      <c r="D89" s="160">
        <v>488</v>
      </c>
      <c r="E89" s="216">
        <v>9.4390715667311414E-2</v>
      </c>
      <c r="F89" s="160">
        <v>5188</v>
      </c>
      <c r="G89" s="160">
        <v>306</v>
      </c>
      <c r="H89" s="216">
        <v>5.8982266769468002E-2</v>
      </c>
      <c r="I89" s="163">
        <v>5239</v>
      </c>
      <c r="J89" s="163">
        <v>299</v>
      </c>
      <c r="K89" s="216">
        <v>5.7071960297766747E-2</v>
      </c>
      <c r="L89" s="76">
        <v>5420.32</v>
      </c>
      <c r="M89" s="76">
        <v>311.13</v>
      </c>
      <c r="N89" s="192">
        <v>5.7400670071139713E-2</v>
      </c>
      <c r="O89" s="67">
        <v>5547.09</v>
      </c>
      <c r="P89" s="67">
        <v>240.74</v>
      </c>
      <c r="Q89" s="213">
        <v>4.3399331901952193E-2</v>
      </c>
      <c r="R89" s="214">
        <v>5746.27</v>
      </c>
      <c r="S89" s="214">
        <v>237.32095100000004</v>
      </c>
      <c r="T89" s="215">
        <v>4.1300000000000003E-2</v>
      </c>
      <c r="U89" s="214">
        <v>7549.78</v>
      </c>
      <c r="V89" s="214">
        <v>301.99</v>
      </c>
      <c r="W89" s="215">
        <v>3.999984105497114E-2</v>
      </c>
      <c r="X89" s="214">
        <v>281.67</v>
      </c>
      <c r="Y89" s="214">
        <v>20.32</v>
      </c>
      <c r="Z89" s="214">
        <v>8023.97</v>
      </c>
      <c r="AA89" s="215">
        <v>0</v>
      </c>
      <c r="AB89" s="214">
        <v>0</v>
      </c>
      <c r="AC89" s="431">
        <v>42644</v>
      </c>
      <c r="AD89" s="431">
        <v>43008</v>
      </c>
    </row>
    <row r="90" spans="1:30" x14ac:dyDescent="0.25">
      <c r="A90" s="210" t="s">
        <v>54</v>
      </c>
      <c r="B90" s="210" t="s">
        <v>59</v>
      </c>
      <c r="C90" s="160">
        <v>8629</v>
      </c>
      <c r="D90" s="160">
        <v>704</v>
      </c>
      <c r="E90" s="216">
        <v>8.1585351720941016E-2</v>
      </c>
      <c r="F90" s="160">
        <v>9065</v>
      </c>
      <c r="G90" s="160">
        <v>646</v>
      </c>
      <c r="H90" s="216">
        <v>7.1263099834528401E-2</v>
      </c>
      <c r="I90" s="163">
        <v>9469</v>
      </c>
      <c r="J90" s="163">
        <v>612</v>
      </c>
      <c r="K90" s="216">
        <v>6.4631956912028721E-2</v>
      </c>
      <c r="L90" s="76">
        <v>9293.91</v>
      </c>
      <c r="M90" s="76">
        <v>632.11</v>
      </c>
      <c r="N90" s="192">
        <v>6.8013354981918267E-2</v>
      </c>
      <c r="O90" s="67">
        <v>9233.06</v>
      </c>
      <c r="P90" s="67">
        <v>737.59</v>
      </c>
      <c r="Q90" s="213">
        <v>7.9885758350969241E-2</v>
      </c>
      <c r="R90" s="214">
        <v>14305.135</v>
      </c>
      <c r="S90" s="214">
        <v>1236.0524589578099</v>
      </c>
      <c r="T90" s="215">
        <v>8.6406207208656882E-2</v>
      </c>
      <c r="U90" s="214">
        <v>16223.918</v>
      </c>
      <c r="V90" s="214">
        <v>1389.6295449803699</v>
      </c>
      <c r="W90" s="215">
        <v>8.5653141551897016E-2</v>
      </c>
      <c r="X90" s="214">
        <v>1378.0570289099101</v>
      </c>
      <c r="Y90" s="214">
        <v>11.572516070459869</v>
      </c>
      <c r="Z90" s="214">
        <v>17112.48</v>
      </c>
      <c r="AA90" s="215">
        <v>0</v>
      </c>
      <c r="AB90" s="214">
        <v>0</v>
      </c>
      <c r="AC90" s="431">
        <v>42644</v>
      </c>
      <c r="AD90" s="431">
        <v>43008</v>
      </c>
    </row>
    <row r="91" spans="1:30" x14ac:dyDescent="0.25">
      <c r="A91" s="210" t="s">
        <v>54</v>
      </c>
      <c r="B91" s="229" t="s">
        <v>61</v>
      </c>
      <c r="C91" s="160">
        <v>1294</v>
      </c>
      <c r="D91" s="160">
        <v>80.2</v>
      </c>
      <c r="E91" s="216">
        <v>6.1978361669242664E-2</v>
      </c>
      <c r="F91" s="160">
        <v>1326</v>
      </c>
      <c r="G91" s="160">
        <v>70</v>
      </c>
      <c r="H91" s="216">
        <v>5.2790346907993967E-2</v>
      </c>
      <c r="I91" s="163">
        <v>1198</v>
      </c>
      <c r="J91" s="163">
        <v>66.2</v>
      </c>
      <c r="K91" s="216">
        <v>5.5258764607679471E-2</v>
      </c>
      <c r="L91" s="76">
        <v>841.01</v>
      </c>
      <c r="M91" s="76">
        <v>30.68</v>
      </c>
      <c r="N91" s="192">
        <v>3.6479946730716639E-2</v>
      </c>
      <c r="O91" s="67">
        <v>692</v>
      </c>
      <c r="P91" s="67">
        <v>47.68</v>
      </c>
      <c r="Q91" s="213">
        <v>6.8901734104046236E-2</v>
      </c>
      <c r="R91" s="214">
        <v>747</v>
      </c>
      <c r="S91" s="214">
        <v>53.283510000000007</v>
      </c>
      <c r="T91" s="215">
        <v>7.1330000000000005E-2</v>
      </c>
      <c r="U91" s="214">
        <v>394</v>
      </c>
      <c r="V91" s="214">
        <v>29.79</v>
      </c>
      <c r="W91" s="215">
        <v>7.5609137055837564E-2</v>
      </c>
      <c r="X91" s="214">
        <v>29.32</v>
      </c>
      <c r="Y91" s="214">
        <v>0.47</v>
      </c>
      <c r="Z91" s="214">
        <v>431</v>
      </c>
      <c r="AA91" s="215">
        <v>7.0000000000000007E-2</v>
      </c>
      <c r="AB91" s="214">
        <v>30.17</v>
      </c>
      <c r="AC91" s="431">
        <v>42917</v>
      </c>
      <c r="AD91" s="431">
        <v>43281</v>
      </c>
    </row>
    <row r="92" spans="1:30" x14ac:dyDescent="0.25">
      <c r="A92" s="210" t="s">
        <v>54</v>
      </c>
      <c r="B92" s="210" t="s">
        <v>56</v>
      </c>
      <c r="C92" s="160">
        <v>271011</v>
      </c>
      <c r="D92" s="160">
        <v>19235</v>
      </c>
      <c r="E92" s="216">
        <v>7.0974978875396208E-2</v>
      </c>
      <c r="F92" s="160">
        <v>246931</v>
      </c>
      <c r="G92" s="160">
        <v>14376</v>
      </c>
      <c r="H92" s="216">
        <v>5.8218692671232045E-2</v>
      </c>
      <c r="I92" s="163">
        <v>261613</v>
      </c>
      <c r="J92" s="163">
        <v>17492</v>
      </c>
      <c r="K92" s="216">
        <v>6.6862120766169875E-2</v>
      </c>
      <c r="L92" s="76">
        <v>297672.02</v>
      </c>
      <c r="M92" s="76">
        <v>29124.61</v>
      </c>
      <c r="N92" s="192">
        <v>9.7841275105399556E-2</v>
      </c>
      <c r="O92" s="67">
        <v>345973.72</v>
      </c>
      <c r="P92" s="67">
        <v>36253.25</v>
      </c>
      <c r="Q92" s="213">
        <v>0.10478613809164465</v>
      </c>
      <c r="R92" s="214">
        <v>363839.34600000002</v>
      </c>
      <c r="S92" s="214">
        <v>36731.130718974702</v>
      </c>
      <c r="T92" s="215">
        <v>0.10095425665968161</v>
      </c>
      <c r="U92" s="214">
        <v>370390.99900000001</v>
      </c>
      <c r="V92" s="214">
        <v>36249.696211638096</v>
      </c>
      <c r="W92" s="215">
        <v>9.7868728747477193E-2</v>
      </c>
      <c r="X92" s="214">
        <v>35960.480692205201</v>
      </c>
      <c r="Y92" s="214">
        <v>289.21551943289523</v>
      </c>
      <c r="Z92" s="214">
        <v>394920.55</v>
      </c>
      <c r="AA92" s="215">
        <v>0</v>
      </c>
      <c r="AB92" s="214">
        <v>0</v>
      </c>
      <c r="AC92" s="431">
        <v>42644</v>
      </c>
      <c r="AD92" s="431">
        <v>43008</v>
      </c>
    </row>
    <row r="93" spans="1:30" x14ac:dyDescent="0.25">
      <c r="A93" s="210" t="s">
        <v>54</v>
      </c>
      <c r="B93" s="229" t="s">
        <v>55</v>
      </c>
      <c r="C93" s="160">
        <v>349673</v>
      </c>
      <c r="D93" s="160">
        <v>29571</v>
      </c>
      <c r="E93" s="216">
        <v>8.4567581712056694E-2</v>
      </c>
      <c r="F93" s="160">
        <v>357397</v>
      </c>
      <c r="G93" s="160">
        <v>36033</v>
      </c>
      <c r="H93" s="216">
        <v>0.10082065602117533</v>
      </c>
      <c r="I93" s="163">
        <v>360173</v>
      </c>
      <c r="J93" s="163">
        <v>45754</v>
      </c>
      <c r="K93" s="216">
        <v>0.12703339783937165</v>
      </c>
      <c r="L93" s="76">
        <v>358348.6</v>
      </c>
      <c r="M93" s="76">
        <v>43325.61</v>
      </c>
      <c r="N93" s="192">
        <v>0.12090352801713193</v>
      </c>
      <c r="O93" s="67">
        <v>373650.45</v>
      </c>
      <c r="P93" s="67">
        <v>41084.65</v>
      </c>
      <c r="Q93" s="213">
        <v>0.10995477189977959</v>
      </c>
      <c r="R93" s="214">
        <v>380761.96574495401</v>
      </c>
      <c r="S93" s="214">
        <v>36207.997603556003</v>
      </c>
      <c r="T93" s="215">
        <v>9.50935252493397E-2</v>
      </c>
      <c r="U93" s="214">
        <v>389300.05389269098</v>
      </c>
      <c r="V93" s="214">
        <v>31617.9394533833</v>
      </c>
      <c r="W93" s="215">
        <v>8.1217403227225496E-2</v>
      </c>
      <c r="X93" s="214">
        <v>30568.030630000001</v>
      </c>
      <c r="Y93" s="214">
        <v>1049.9088234000001</v>
      </c>
      <c r="Z93" s="214">
        <v>435620</v>
      </c>
      <c r="AA93" s="215">
        <v>0.08</v>
      </c>
      <c r="AB93" s="214">
        <v>34849.599999999999</v>
      </c>
      <c r="AC93" s="431">
        <v>42552</v>
      </c>
      <c r="AD93" s="431">
        <v>42916</v>
      </c>
    </row>
    <row r="94" spans="1:30" x14ac:dyDescent="0.25">
      <c r="A94" s="210" t="s">
        <v>54</v>
      </c>
      <c r="B94" s="229" t="s">
        <v>57</v>
      </c>
      <c r="C94" s="160">
        <v>115183</v>
      </c>
      <c r="D94" s="160">
        <v>13100</v>
      </c>
      <c r="E94" s="216">
        <v>0.11373206115485793</v>
      </c>
      <c r="F94" s="160">
        <v>123696</v>
      </c>
      <c r="G94" s="160">
        <v>11767</v>
      </c>
      <c r="H94" s="216">
        <v>9.5128379252360631E-2</v>
      </c>
      <c r="I94" s="163">
        <v>135513</v>
      </c>
      <c r="J94" s="163">
        <v>12229</v>
      </c>
      <c r="K94" s="216">
        <v>9.0242264579782017E-2</v>
      </c>
      <c r="L94" s="76">
        <v>148593.71</v>
      </c>
      <c r="M94" s="76">
        <v>14117</v>
      </c>
      <c r="N94" s="192">
        <v>9.5004021368064642E-2</v>
      </c>
      <c r="O94" s="67">
        <v>161944.04</v>
      </c>
      <c r="P94" s="67">
        <v>16182.66</v>
      </c>
      <c r="Q94" s="213">
        <v>9.9927481122491446E-2</v>
      </c>
      <c r="R94" s="214">
        <v>172768.08</v>
      </c>
      <c r="S94" s="214">
        <v>14351.71</v>
      </c>
      <c r="T94" s="478">
        <v>8.3069222046109448E-2</v>
      </c>
      <c r="U94" s="214">
        <v>191923.92</v>
      </c>
      <c r="V94" s="214">
        <v>15554.31</v>
      </c>
      <c r="W94" s="478">
        <v>8.1044144992453257E-2</v>
      </c>
      <c r="X94" s="214">
        <v>9094.9699999999993</v>
      </c>
      <c r="Y94" s="214">
        <v>6459.34</v>
      </c>
      <c r="Z94" s="214">
        <v>254298</v>
      </c>
      <c r="AA94" s="215">
        <v>7.9000000000000001E-2</v>
      </c>
      <c r="AB94" s="214">
        <v>20089.542000000001</v>
      </c>
      <c r="AC94" s="431">
        <v>42370</v>
      </c>
      <c r="AD94" s="431">
        <v>42735</v>
      </c>
    </row>
    <row r="95" spans="1:30" x14ac:dyDescent="0.25">
      <c r="A95" s="210" t="s">
        <v>54</v>
      </c>
      <c r="B95" s="210" t="s">
        <v>58</v>
      </c>
      <c r="C95" s="160">
        <v>51140</v>
      </c>
      <c r="D95" s="160">
        <v>1593</v>
      </c>
      <c r="E95" s="216">
        <v>3.1149784904184592E-2</v>
      </c>
      <c r="F95" s="160">
        <v>57056</v>
      </c>
      <c r="G95" s="160">
        <v>2091</v>
      </c>
      <c r="H95" s="216">
        <v>3.6648205272013464E-2</v>
      </c>
      <c r="I95" s="163">
        <v>58493</v>
      </c>
      <c r="J95" s="163">
        <v>1931</v>
      </c>
      <c r="K95" s="216">
        <v>3.30124972218898E-2</v>
      </c>
      <c r="L95" s="76">
        <v>62003.91</v>
      </c>
      <c r="M95" s="76">
        <v>2234.25</v>
      </c>
      <c r="N95" s="192">
        <v>3.6034017854680453E-2</v>
      </c>
      <c r="O95" s="67">
        <v>70235.94</v>
      </c>
      <c r="P95" s="67">
        <v>2393.94</v>
      </c>
      <c r="Q95" s="213">
        <v>3.4084259426157039E-2</v>
      </c>
      <c r="R95" s="214">
        <v>77450.28</v>
      </c>
      <c r="S95" s="214">
        <v>1295.5999999999999</v>
      </c>
      <c r="T95" s="215">
        <v>1.672815127330721E-2</v>
      </c>
      <c r="U95" s="214">
        <v>79559.539999999994</v>
      </c>
      <c r="V95" s="214">
        <v>1318.92</v>
      </c>
      <c r="W95" s="215">
        <v>1.6577773074102742E-2</v>
      </c>
      <c r="X95" s="214">
        <v>681.78</v>
      </c>
      <c r="Y95" s="214">
        <v>637.14</v>
      </c>
      <c r="Z95" s="214">
        <v>88252</v>
      </c>
      <c r="AA95" s="215">
        <v>1.6500022662375925E-2</v>
      </c>
      <c r="AB95" s="214">
        <v>1456.16</v>
      </c>
      <c r="AC95" s="431">
        <v>42370</v>
      </c>
      <c r="AD95" s="431">
        <v>42735</v>
      </c>
    </row>
    <row r="96" spans="1:30" x14ac:dyDescent="0.25">
      <c r="A96" s="228" t="s">
        <v>54</v>
      </c>
      <c r="B96" s="229" t="s">
        <v>62</v>
      </c>
      <c r="C96" s="186"/>
      <c r="D96" s="186"/>
      <c r="E96" s="211"/>
      <c r="F96" s="186"/>
      <c r="G96" s="186"/>
      <c r="H96" s="211"/>
      <c r="I96" s="163">
        <v>32.049999999999997</v>
      </c>
      <c r="J96" s="163">
        <v>7.4100000000000001E-4</v>
      </c>
      <c r="K96" s="216">
        <v>2.3120124804992203E-5</v>
      </c>
      <c r="L96" s="76">
        <v>38.6</v>
      </c>
      <c r="M96" s="76">
        <v>0.88500000000000001</v>
      </c>
      <c r="N96" s="192">
        <v>2.2927461139896372E-2</v>
      </c>
      <c r="O96" s="67">
        <v>12.35</v>
      </c>
      <c r="P96" s="67">
        <v>0</v>
      </c>
      <c r="Q96" s="213">
        <v>0</v>
      </c>
      <c r="R96" s="224"/>
      <c r="S96" s="224"/>
      <c r="T96" s="224"/>
      <c r="U96" s="224"/>
      <c r="V96" s="224"/>
      <c r="W96" s="224"/>
      <c r="X96" s="224"/>
      <c r="Y96" s="224"/>
      <c r="Z96" s="224"/>
      <c r="AA96" s="224"/>
      <c r="AB96" s="224"/>
      <c r="AC96" s="224"/>
      <c r="AD96" s="224"/>
    </row>
    <row r="97" spans="1:30" x14ac:dyDescent="0.25">
      <c r="A97" s="228" t="s">
        <v>54</v>
      </c>
      <c r="B97" s="229" t="s">
        <v>63</v>
      </c>
      <c r="C97" s="186"/>
      <c r="D97" s="186"/>
      <c r="E97" s="211"/>
      <c r="F97" s="186"/>
      <c r="G97" s="186"/>
      <c r="H97" s="211"/>
      <c r="I97" s="163">
        <v>0.42</v>
      </c>
      <c r="J97" s="163">
        <v>0.05</v>
      </c>
      <c r="K97" s="216">
        <v>0.11904761904761905</v>
      </c>
      <c r="L97" s="76">
        <v>1.32</v>
      </c>
      <c r="M97" s="76">
        <v>1.8200000000000001E-2</v>
      </c>
      <c r="N97" s="192">
        <v>1.3787878787878788E-2</v>
      </c>
      <c r="O97" s="67">
        <v>1.2789999999999999</v>
      </c>
      <c r="P97" s="67">
        <v>5.9999999999999995E-4</v>
      </c>
      <c r="Q97" s="213">
        <v>4.6911649726348711E-4</v>
      </c>
      <c r="R97" s="224"/>
      <c r="S97" s="224"/>
      <c r="T97" s="224"/>
      <c r="U97" s="224"/>
      <c r="V97" s="224"/>
      <c r="W97" s="224"/>
      <c r="X97" s="224"/>
      <c r="Y97" s="224"/>
      <c r="Z97" s="224"/>
      <c r="AA97" s="224"/>
      <c r="AB97" s="224"/>
      <c r="AC97" s="224"/>
      <c r="AD97" s="224"/>
    </row>
    <row r="98" spans="1:30" x14ac:dyDescent="0.25">
      <c r="A98" s="228" t="s">
        <v>65</v>
      </c>
      <c r="B98" s="229" t="s">
        <v>236</v>
      </c>
      <c r="C98" s="186"/>
      <c r="D98" s="186"/>
      <c r="E98" s="211"/>
      <c r="F98" s="186"/>
      <c r="G98" s="186"/>
      <c r="H98" s="211"/>
      <c r="I98" s="163">
        <v>190</v>
      </c>
      <c r="J98" s="163">
        <v>0</v>
      </c>
      <c r="K98" s="216">
        <v>0</v>
      </c>
      <c r="L98" s="76">
        <v>1642</v>
      </c>
      <c r="M98" s="76">
        <v>18.809999999999999</v>
      </c>
      <c r="N98" s="192">
        <v>1.1455542021924482E-2</v>
      </c>
      <c r="O98" s="67">
        <v>1982</v>
      </c>
      <c r="P98" s="67">
        <v>7.53</v>
      </c>
      <c r="Q98" s="213">
        <v>3.7991927346115039E-3</v>
      </c>
      <c r="R98" s="214">
        <v>2092.4299999999998</v>
      </c>
      <c r="S98" s="214">
        <v>0</v>
      </c>
      <c r="T98" s="215">
        <v>0</v>
      </c>
      <c r="U98" s="214">
        <v>2109.1999999999998</v>
      </c>
      <c r="V98" s="214">
        <v>14.68</v>
      </c>
      <c r="W98" s="215">
        <v>6.9599848283709471E-3</v>
      </c>
      <c r="X98" s="214">
        <v>14.68</v>
      </c>
      <c r="Y98" s="214">
        <v>0</v>
      </c>
      <c r="Z98" s="214">
        <v>1840</v>
      </c>
      <c r="AA98" s="215">
        <v>5.000000000000001E-3</v>
      </c>
      <c r="AB98" s="214">
        <v>9.2000000000000011</v>
      </c>
      <c r="AC98" s="431">
        <v>42644</v>
      </c>
      <c r="AD98" s="431">
        <v>43008</v>
      </c>
    </row>
    <row r="99" spans="1:30" x14ac:dyDescent="0.25">
      <c r="A99" s="125" t="s">
        <v>65</v>
      </c>
      <c r="B99" s="264" t="s">
        <v>395</v>
      </c>
      <c r="C99" s="265"/>
      <c r="D99" s="265"/>
      <c r="E99" s="266"/>
      <c r="F99" s="265"/>
      <c r="G99" s="265"/>
      <c r="H99" s="266"/>
      <c r="I99" s="267"/>
      <c r="J99" s="267"/>
      <c r="K99" s="266"/>
      <c r="L99" s="268"/>
      <c r="M99" s="268"/>
      <c r="N99" s="269"/>
      <c r="O99" s="270"/>
      <c r="P99" s="270"/>
      <c r="Q99" s="271"/>
      <c r="R99" s="272"/>
      <c r="S99" s="272"/>
      <c r="T99" s="272"/>
      <c r="U99" s="214">
        <v>10949.7</v>
      </c>
      <c r="V99" s="214">
        <v>16.399999999999999</v>
      </c>
      <c r="W99" s="215">
        <v>1.497757929440989E-3</v>
      </c>
      <c r="X99" s="214">
        <v>16.399999999999999</v>
      </c>
      <c r="Y99" s="214">
        <v>0</v>
      </c>
      <c r="Z99" s="214">
        <v>7900</v>
      </c>
      <c r="AA99" s="215">
        <v>1.3924050632911392E-3</v>
      </c>
      <c r="AB99" s="214">
        <v>11</v>
      </c>
      <c r="AC99" s="431">
        <v>42644</v>
      </c>
      <c r="AD99" s="431">
        <v>43008</v>
      </c>
    </row>
    <row r="100" spans="1:30" x14ac:dyDescent="0.25">
      <c r="A100" s="125" t="s">
        <v>65</v>
      </c>
      <c r="B100" s="264" t="s">
        <v>356</v>
      </c>
      <c r="C100" s="265"/>
      <c r="D100" s="265"/>
      <c r="E100" s="266"/>
      <c r="F100" s="265"/>
      <c r="G100" s="265"/>
      <c r="H100" s="266"/>
      <c r="I100" s="267"/>
      <c r="J100" s="267"/>
      <c r="K100" s="266"/>
      <c r="L100" s="268"/>
      <c r="M100" s="268"/>
      <c r="N100" s="269"/>
      <c r="O100" s="270"/>
      <c r="P100" s="270"/>
      <c r="Q100" s="271"/>
      <c r="R100" s="272"/>
      <c r="S100" s="272"/>
      <c r="T100" s="272"/>
      <c r="U100" s="214">
        <v>241.62</v>
      </c>
      <c r="V100" s="214">
        <v>54.731744190000001</v>
      </c>
      <c r="W100" s="215">
        <v>0.22651992463372236</v>
      </c>
      <c r="X100" s="214">
        <v>54.731744190000001</v>
      </c>
      <c r="Y100" s="214">
        <v>0</v>
      </c>
      <c r="Z100" s="214">
        <v>250</v>
      </c>
      <c r="AA100" s="215">
        <v>0.2</v>
      </c>
      <c r="AB100" s="214">
        <v>50</v>
      </c>
      <c r="AC100" s="431">
        <v>42644</v>
      </c>
      <c r="AD100" s="431">
        <v>43008</v>
      </c>
    </row>
    <row r="101" spans="1:30" ht="30" x14ac:dyDescent="0.25">
      <c r="A101" s="210" t="s">
        <v>65</v>
      </c>
      <c r="B101" s="210" t="s">
        <v>314</v>
      </c>
      <c r="C101" s="211"/>
      <c r="D101" s="211"/>
      <c r="E101" s="211"/>
      <c r="F101" s="186"/>
      <c r="G101" s="186"/>
      <c r="H101" s="211"/>
      <c r="I101" s="211"/>
      <c r="J101" s="211"/>
      <c r="K101" s="211"/>
      <c r="L101" s="211"/>
      <c r="M101" s="211"/>
      <c r="N101" s="211"/>
      <c r="O101" s="218"/>
      <c r="P101" s="218"/>
      <c r="Q101" s="218"/>
      <c r="R101" s="214">
        <v>7544.7276430000002</v>
      </c>
      <c r="S101" s="214">
        <v>102.78</v>
      </c>
      <c r="T101" s="215">
        <v>1.3622758151562874E-2</v>
      </c>
      <c r="U101" s="214">
        <v>5562.45</v>
      </c>
      <c r="V101" s="214">
        <v>0</v>
      </c>
      <c r="W101" s="215">
        <v>0</v>
      </c>
      <c r="X101" s="214">
        <v>0</v>
      </c>
      <c r="Y101" s="214">
        <v>0</v>
      </c>
      <c r="Z101" s="214">
        <v>6553.5888214999995</v>
      </c>
      <c r="AA101" s="215">
        <v>6.8113790757814369E-3</v>
      </c>
      <c r="AB101" s="214">
        <v>44.638977770040221</v>
      </c>
      <c r="AC101" s="431">
        <v>42979</v>
      </c>
      <c r="AD101" s="431">
        <v>43008</v>
      </c>
    </row>
    <row r="102" spans="1:30" x14ac:dyDescent="0.25">
      <c r="A102" s="210" t="s">
        <v>65</v>
      </c>
      <c r="B102" s="229" t="s">
        <v>66</v>
      </c>
      <c r="C102" s="160">
        <v>31896.5</v>
      </c>
      <c r="D102" s="160">
        <v>1229</v>
      </c>
      <c r="E102" s="216">
        <v>3.8530873293308045E-2</v>
      </c>
      <c r="F102" s="160">
        <v>30949</v>
      </c>
      <c r="G102" s="160">
        <v>1324</v>
      </c>
      <c r="H102" s="216">
        <v>4.2780057513974602E-2</v>
      </c>
      <c r="I102" s="163">
        <v>31726.54</v>
      </c>
      <c r="J102" s="163">
        <v>1029.07</v>
      </c>
      <c r="K102" s="216">
        <v>3.2435620146413692E-2</v>
      </c>
      <c r="L102" s="76">
        <v>32001.119999999999</v>
      </c>
      <c r="M102" s="76">
        <v>1281.79</v>
      </c>
      <c r="N102" s="192">
        <v>4.0054535591254305E-2</v>
      </c>
      <c r="O102" s="67">
        <v>32741.33</v>
      </c>
      <c r="P102" s="67">
        <v>1701.89</v>
      </c>
      <c r="Q102" s="213">
        <v>5.1979867647404671E-2</v>
      </c>
      <c r="R102" s="224"/>
      <c r="S102" s="224"/>
      <c r="T102" s="224"/>
      <c r="U102" s="224"/>
      <c r="V102" s="224"/>
      <c r="W102" s="224"/>
      <c r="X102" s="224"/>
      <c r="Y102" s="224"/>
      <c r="Z102" s="224"/>
      <c r="AA102" s="224"/>
      <c r="AB102" s="224"/>
      <c r="AC102" s="224"/>
      <c r="AD102" s="224"/>
    </row>
    <row r="103" spans="1:30" x14ac:dyDescent="0.25">
      <c r="A103" s="228" t="s">
        <v>67</v>
      </c>
      <c r="B103" s="229" t="s">
        <v>237</v>
      </c>
      <c r="C103" s="186"/>
      <c r="D103" s="186"/>
      <c r="E103" s="211"/>
      <c r="F103" s="186"/>
      <c r="G103" s="186"/>
      <c r="H103" s="211"/>
      <c r="I103" s="223"/>
      <c r="J103" s="223"/>
      <c r="K103" s="220"/>
      <c r="L103" s="76">
        <v>4.9800000000000004</v>
      </c>
      <c r="M103" s="76">
        <v>0</v>
      </c>
      <c r="N103" s="192">
        <v>0</v>
      </c>
      <c r="O103" s="67">
        <v>8.9700000000000006</v>
      </c>
      <c r="P103" s="67">
        <v>0</v>
      </c>
      <c r="Q103" s="213">
        <v>0</v>
      </c>
      <c r="R103" s="224"/>
      <c r="S103" s="224"/>
      <c r="T103" s="224"/>
      <c r="U103" s="224"/>
      <c r="V103" s="224"/>
      <c r="W103" s="224"/>
      <c r="X103" s="224"/>
      <c r="Y103" s="224"/>
      <c r="Z103" s="224"/>
      <c r="AA103" s="224"/>
      <c r="AB103" s="224"/>
      <c r="AC103" s="224"/>
      <c r="AD103" s="224"/>
    </row>
    <row r="104" spans="1:30" x14ac:dyDescent="0.25">
      <c r="A104" s="210" t="s">
        <v>68</v>
      </c>
      <c r="B104" s="210" t="s">
        <v>238</v>
      </c>
      <c r="C104" s="160">
        <v>5769</v>
      </c>
      <c r="D104" s="160">
        <v>3.2</v>
      </c>
      <c r="E104" s="216">
        <v>5.5468885422083557E-4</v>
      </c>
      <c r="F104" s="186"/>
      <c r="G104" s="186"/>
      <c r="H104" s="220"/>
      <c r="I104" s="223"/>
      <c r="J104" s="223"/>
      <c r="K104" s="220"/>
      <c r="L104" s="212"/>
      <c r="M104" s="212"/>
      <c r="N104" s="225"/>
      <c r="O104" s="226"/>
      <c r="P104" s="226"/>
      <c r="Q104" s="226"/>
      <c r="R104" s="224"/>
      <c r="S104" s="224"/>
      <c r="T104" s="224"/>
      <c r="U104" s="224"/>
      <c r="V104" s="224"/>
      <c r="W104" s="224"/>
      <c r="X104" s="224"/>
      <c r="Y104" s="224"/>
      <c r="Z104" s="224"/>
      <c r="AA104" s="224"/>
      <c r="AB104" s="224"/>
      <c r="AC104" s="224"/>
      <c r="AD104" s="224"/>
    </row>
    <row r="105" spans="1:30" x14ac:dyDescent="0.25">
      <c r="A105" s="210" t="s">
        <v>69</v>
      </c>
      <c r="B105" s="210" t="s">
        <v>241</v>
      </c>
      <c r="C105" s="160">
        <v>635.4</v>
      </c>
      <c r="D105" s="160">
        <v>3.1</v>
      </c>
      <c r="E105" s="216">
        <v>4.8788164935473725E-3</v>
      </c>
      <c r="F105" s="186"/>
      <c r="G105" s="186"/>
      <c r="H105" s="220"/>
      <c r="I105" s="223"/>
      <c r="J105" s="223"/>
      <c r="K105" s="220"/>
      <c r="L105" s="212"/>
      <c r="M105" s="212"/>
      <c r="N105" s="225"/>
      <c r="O105" s="226"/>
      <c r="P105" s="226"/>
      <c r="Q105" s="226"/>
      <c r="R105" s="224"/>
      <c r="S105" s="224"/>
      <c r="T105" s="224"/>
      <c r="U105" s="224"/>
      <c r="V105" s="224"/>
      <c r="W105" s="224"/>
      <c r="X105" s="224"/>
      <c r="Y105" s="224"/>
      <c r="Z105" s="224"/>
      <c r="AA105" s="224"/>
      <c r="AB105" s="224"/>
      <c r="AC105" s="224"/>
      <c r="AD105" s="224"/>
    </row>
    <row r="106" spans="1:30" ht="30" x14ac:dyDescent="0.25">
      <c r="A106" s="210" t="s">
        <v>69</v>
      </c>
      <c r="B106" s="210" t="s">
        <v>242</v>
      </c>
      <c r="C106" s="160">
        <v>2670.6</v>
      </c>
      <c r="D106" s="160">
        <v>2.2999999999999998</v>
      </c>
      <c r="E106" s="216">
        <v>8.6122968621283604E-4</v>
      </c>
      <c r="F106" s="180"/>
      <c r="G106" s="180"/>
      <c r="H106" s="220"/>
      <c r="I106" s="223"/>
      <c r="J106" s="223"/>
      <c r="K106" s="220"/>
      <c r="L106" s="212"/>
      <c r="M106" s="212"/>
      <c r="N106" s="225"/>
      <c r="O106" s="226"/>
      <c r="P106" s="226"/>
      <c r="Q106" s="226"/>
      <c r="R106" s="224"/>
      <c r="S106" s="224"/>
      <c r="T106" s="224"/>
      <c r="U106" s="224"/>
      <c r="V106" s="224"/>
      <c r="W106" s="224"/>
      <c r="X106" s="224"/>
      <c r="Y106" s="224"/>
      <c r="Z106" s="224"/>
      <c r="AA106" s="224"/>
      <c r="AB106" s="224"/>
      <c r="AC106" s="224"/>
      <c r="AD106" s="224"/>
    </row>
    <row r="107" spans="1:30" x14ac:dyDescent="0.25">
      <c r="A107" s="210" t="s">
        <v>69</v>
      </c>
      <c r="B107" s="229" t="s">
        <v>240</v>
      </c>
      <c r="C107" s="160">
        <v>42558.5</v>
      </c>
      <c r="D107" s="160">
        <v>213</v>
      </c>
      <c r="E107" s="216">
        <v>5.0048756417636897E-3</v>
      </c>
      <c r="F107" s="160">
        <v>43583.7</v>
      </c>
      <c r="G107" s="160">
        <v>74.2</v>
      </c>
      <c r="H107" s="216">
        <v>1.7024713367612206E-3</v>
      </c>
      <c r="I107" s="163">
        <v>45839.5</v>
      </c>
      <c r="J107" s="163">
        <v>104.8</v>
      </c>
      <c r="K107" s="216">
        <v>2.2862378516345073E-3</v>
      </c>
      <c r="L107" s="76">
        <v>48099.11</v>
      </c>
      <c r="M107" s="76">
        <v>68.430000000000007</v>
      </c>
      <c r="N107" s="192">
        <v>1.4226874468155442E-3</v>
      </c>
      <c r="O107" s="67">
        <v>49820.21</v>
      </c>
      <c r="P107" s="67">
        <v>97.05</v>
      </c>
      <c r="Q107" s="213">
        <v>1.9480046350667732E-3</v>
      </c>
      <c r="R107" s="214">
        <v>50278.02</v>
      </c>
      <c r="S107" s="214">
        <v>27.62</v>
      </c>
      <c r="T107" s="215">
        <v>5.4934541972814365E-4</v>
      </c>
      <c r="U107" s="214">
        <v>52852.141980580003</v>
      </c>
      <c r="V107" s="214">
        <v>71.439117199999984</v>
      </c>
      <c r="W107" s="215">
        <v>1.3516787498650401E-3</v>
      </c>
      <c r="X107" s="214">
        <v>71.35251319999999</v>
      </c>
      <c r="Y107" s="214">
        <v>8.6604E-2</v>
      </c>
      <c r="Z107" s="214">
        <v>54538.061219949741</v>
      </c>
      <c r="AA107" s="215">
        <v>1.8E-3</v>
      </c>
      <c r="AB107" s="214">
        <v>98.168510195909533</v>
      </c>
      <c r="AC107" s="431">
        <v>43009</v>
      </c>
      <c r="AD107" s="431">
        <v>43373</v>
      </c>
    </row>
    <row r="108" spans="1:30" x14ac:dyDescent="0.25">
      <c r="A108" s="210" t="s">
        <v>69</v>
      </c>
      <c r="B108" s="229" t="s">
        <v>239</v>
      </c>
      <c r="C108" s="160">
        <v>73519.399999999994</v>
      </c>
      <c r="D108" s="160">
        <v>265.8</v>
      </c>
      <c r="E108" s="216">
        <v>3.6153722690881597E-3</v>
      </c>
      <c r="F108" s="160">
        <v>76485.899999999994</v>
      </c>
      <c r="G108" s="160">
        <v>278.3</v>
      </c>
      <c r="H108" s="216">
        <v>3.6385791368082226E-3</v>
      </c>
      <c r="I108" s="163">
        <v>78816.399999999994</v>
      </c>
      <c r="J108" s="163">
        <v>303.3</v>
      </c>
      <c r="K108" s="216">
        <v>3.8481838805121782E-3</v>
      </c>
      <c r="L108" s="76">
        <v>81067.7</v>
      </c>
      <c r="M108" s="76">
        <v>304.2</v>
      </c>
      <c r="N108" s="192">
        <v>3.7524192742608956E-3</v>
      </c>
      <c r="O108" s="67">
        <v>82013.2</v>
      </c>
      <c r="P108" s="67">
        <v>304.20999999999998</v>
      </c>
      <c r="Q108" s="213">
        <v>3.7092809450186065E-3</v>
      </c>
      <c r="R108" s="214">
        <v>82913</v>
      </c>
      <c r="S108" s="214">
        <v>313.81</v>
      </c>
      <c r="T108" s="215">
        <v>3.7848105845886652E-3</v>
      </c>
      <c r="U108" s="214">
        <v>77928.02</v>
      </c>
      <c r="V108" s="214">
        <v>284.08</v>
      </c>
      <c r="W108" s="215">
        <v>3.6454153461104232E-3</v>
      </c>
      <c r="X108" s="214">
        <v>212.44</v>
      </c>
      <c r="Y108" s="214">
        <v>71.64</v>
      </c>
      <c r="Z108" s="214">
        <v>73242.75</v>
      </c>
      <c r="AA108" s="215">
        <v>3.500005119960679E-3</v>
      </c>
      <c r="AB108" s="214">
        <v>256.35000000000002</v>
      </c>
      <c r="AC108" s="431">
        <v>43009</v>
      </c>
      <c r="AD108" s="431">
        <v>43373</v>
      </c>
    </row>
    <row r="109" spans="1:30" x14ac:dyDescent="0.25">
      <c r="A109" s="125" t="s">
        <v>70</v>
      </c>
      <c r="B109" s="264" t="s">
        <v>396</v>
      </c>
      <c r="C109" s="265"/>
      <c r="D109" s="265"/>
      <c r="E109" s="266"/>
      <c r="F109" s="265"/>
      <c r="G109" s="265"/>
      <c r="H109" s="266"/>
      <c r="I109" s="267"/>
      <c r="J109" s="267"/>
      <c r="K109" s="266"/>
      <c r="L109" s="268"/>
      <c r="M109" s="268"/>
      <c r="N109" s="269"/>
      <c r="O109" s="270"/>
      <c r="P109" s="270"/>
      <c r="Q109" s="271"/>
      <c r="R109" s="273"/>
      <c r="S109" s="273"/>
      <c r="T109" s="274"/>
      <c r="U109" s="214">
        <v>852.81</v>
      </c>
      <c r="V109" s="214">
        <v>89.78</v>
      </c>
      <c r="W109" s="215">
        <v>0.10527550099084204</v>
      </c>
      <c r="X109" s="214">
        <v>88.04</v>
      </c>
      <c r="Y109" s="214">
        <v>1.74</v>
      </c>
      <c r="Z109" s="214">
        <v>913.68</v>
      </c>
      <c r="AA109" s="215">
        <v>9.9301724892741444E-2</v>
      </c>
      <c r="AB109" s="214">
        <v>90.73</v>
      </c>
      <c r="AC109" s="431">
        <v>42186</v>
      </c>
      <c r="AD109" s="431">
        <v>42551</v>
      </c>
    </row>
    <row r="110" spans="1:30" x14ac:dyDescent="0.25">
      <c r="A110" s="210" t="s">
        <v>70</v>
      </c>
      <c r="B110" s="229" t="s">
        <v>71</v>
      </c>
      <c r="C110" s="160">
        <v>10946.5</v>
      </c>
      <c r="D110" s="160">
        <v>65.599999999999994</v>
      </c>
      <c r="E110" s="216">
        <v>5.9927830813502024E-3</v>
      </c>
      <c r="F110" s="160">
        <v>11347.3</v>
      </c>
      <c r="G110" s="160">
        <v>61.8</v>
      </c>
      <c r="H110" s="216">
        <v>5.4462294995285222E-3</v>
      </c>
      <c r="I110" s="163">
        <v>11650.4</v>
      </c>
      <c r="J110" s="163">
        <v>82.1</v>
      </c>
      <c r="K110" s="216">
        <v>7.0469683444345258E-3</v>
      </c>
      <c r="L110" s="76">
        <v>11909.62</v>
      </c>
      <c r="M110" s="76">
        <v>70.599999999999994</v>
      </c>
      <c r="N110" s="192">
        <v>5.92798090955043E-3</v>
      </c>
      <c r="O110" s="67">
        <v>12188.27</v>
      </c>
      <c r="P110" s="67">
        <v>71.209999999999994</v>
      </c>
      <c r="Q110" s="213">
        <v>5.8425026685493507E-3</v>
      </c>
      <c r="R110" s="214">
        <v>12362</v>
      </c>
      <c r="S110" s="214">
        <v>74.742000000000004</v>
      </c>
      <c r="T110" s="215">
        <v>6.0461090438440387E-3</v>
      </c>
      <c r="U110" s="218"/>
      <c r="V110" s="218"/>
      <c r="W110" s="224"/>
      <c r="X110" s="218"/>
      <c r="Y110" s="218"/>
      <c r="Z110" s="218"/>
      <c r="AA110" s="224"/>
      <c r="AB110" s="218"/>
      <c r="AC110" s="290"/>
      <c r="AD110" s="290"/>
    </row>
    <row r="111" spans="1:30" x14ac:dyDescent="0.25">
      <c r="A111" s="210" t="s">
        <v>70</v>
      </c>
      <c r="B111" s="229" t="s">
        <v>72</v>
      </c>
      <c r="C111" s="180"/>
      <c r="D111" s="180"/>
      <c r="E111" s="220"/>
      <c r="F111" s="180"/>
      <c r="G111" s="180"/>
      <c r="H111" s="220"/>
      <c r="I111" s="163">
        <v>116</v>
      </c>
      <c r="J111" s="163">
        <v>4.2</v>
      </c>
      <c r="K111" s="216">
        <v>3.6206896551724141E-2</v>
      </c>
      <c r="L111" s="76">
        <v>106.2</v>
      </c>
      <c r="M111" s="76">
        <v>4.29</v>
      </c>
      <c r="N111" s="192">
        <v>4.0395480225988697E-2</v>
      </c>
      <c r="O111" s="67">
        <v>104.12</v>
      </c>
      <c r="P111" s="67">
        <v>3.47</v>
      </c>
      <c r="Q111" s="213">
        <v>3.3326930464848255E-2</v>
      </c>
      <c r="R111" s="214">
        <v>155.82</v>
      </c>
      <c r="S111" s="214">
        <v>3.95</v>
      </c>
      <c r="T111" s="215">
        <v>2.5349762546528046E-2</v>
      </c>
      <c r="U111" s="218"/>
      <c r="V111" s="218"/>
      <c r="W111" s="224"/>
      <c r="X111" s="218"/>
      <c r="Y111" s="218"/>
      <c r="Z111" s="218"/>
      <c r="AA111" s="224"/>
      <c r="AB111" s="218"/>
      <c r="AC111" s="290"/>
      <c r="AD111" s="290"/>
    </row>
    <row r="112" spans="1:30" x14ac:dyDescent="0.25">
      <c r="A112" s="210" t="s">
        <v>73</v>
      </c>
      <c r="B112" s="229" t="s">
        <v>75</v>
      </c>
      <c r="C112" s="160">
        <v>5121.6000000000004</v>
      </c>
      <c r="D112" s="160">
        <v>104.5</v>
      </c>
      <c r="E112" s="216">
        <v>2.0403780068728519E-2</v>
      </c>
      <c r="F112" s="160">
        <v>6386.9</v>
      </c>
      <c r="G112" s="160">
        <v>34.4</v>
      </c>
      <c r="H112" s="216">
        <v>5.3860245189371993E-3</v>
      </c>
      <c r="I112" s="163">
        <v>4571.5</v>
      </c>
      <c r="J112" s="163">
        <v>49.9</v>
      </c>
      <c r="K112" s="216">
        <v>1.091545444602428E-2</v>
      </c>
      <c r="L112" s="76">
        <v>4189.53</v>
      </c>
      <c r="M112" s="76">
        <v>158.19999999999999</v>
      </c>
      <c r="N112" s="192">
        <v>3.7760798944034293E-2</v>
      </c>
      <c r="O112" s="67">
        <v>4594.8100000000004</v>
      </c>
      <c r="P112" s="67">
        <v>119.59</v>
      </c>
      <c r="Q112" s="213">
        <v>2.6027191548725626E-2</v>
      </c>
      <c r="R112" s="214">
        <v>4947.6000000000004</v>
      </c>
      <c r="S112" s="214">
        <v>59.16</v>
      </c>
      <c r="T112" s="215">
        <v>1.1957312636429783E-2</v>
      </c>
      <c r="U112" s="214">
        <v>4583.91</v>
      </c>
      <c r="V112" s="214">
        <v>118.14</v>
      </c>
      <c r="W112" s="215">
        <v>2.5772757318533741E-2</v>
      </c>
      <c r="X112" s="214">
        <v>118.14</v>
      </c>
      <c r="Y112" s="214">
        <v>0</v>
      </c>
      <c r="Z112" s="214">
        <v>4736.71</v>
      </c>
      <c r="AA112" s="215">
        <v>2.4799913864264438E-2</v>
      </c>
      <c r="AB112" s="214">
        <v>117.47</v>
      </c>
      <c r="AC112" s="431">
        <v>42826</v>
      </c>
      <c r="AD112" s="431">
        <v>43190</v>
      </c>
    </row>
    <row r="113" spans="1:30" x14ac:dyDescent="0.25">
      <c r="A113" s="210" t="s">
        <v>73</v>
      </c>
      <c r="B113" s="210" t="s">
        <v>74</v>
      </c>
      <c r="C113" s="160">
        <v>12933.7</v>
      </c>
      <c r="D113" s="160">
        <v>233.2</v>
      </c>
      <c r="E113" s="216">
        <v>1.8030416663445105E-2</v>
      </c>
      <c r="F113" s="160">
        <v>10994.5</v>
      </c>
      <c r="G113" s="160">
        <v>510.9</v>
      </c>
      <c r="H113" s="216">
        <v>4.6468688889899495E-2</v>
      </c>
      <c r="I113" s="163">
        <v>11741.1</v>
      </c>
      <c r="J113" s="163">
        <v>605</v>
      </c>
      <c r="K113" s="216">
        <v>5.1528391717982132E-2</v>
      </c>
      <c r="L113" s="76">
        <v>15160.48</v>
      </c>
      <c r="M113" s="76">
        <v>848.08</v>
      </c>
      <c r="N113" s="192">
        <v>5.5940181313520423E-2</v>
      </c>
      <c r="O113" s="67">
        <v>17457.04</v>
      </c>
      <c r="P113" s="67">
        <v>166.77</v>
      </c>
      <c r="Q113" s="213">
        <v>9.5531659433672599E-3</v>
      </c>
      <c r="R113" s="214">
        <v>18115.96</v>
      </c>
      <c r="S113" s="214">
        <v>233.87</v>
      </c>
      <c r="T113" s="215">
        <v>1.2909611193665696E-2</v>
      </c>
      <c r="U113" s="214">
        <v>18746.77</v>
      </c>
      <c r="V113" s="214">
        <v>519.4</v>
      </c>
      <c r="W113" s="215">
        <v>2.7706106171889875E-2</v>
      </c>
      <c r="X113" s="214">
        <v>519.4</v>
      </c>
      <c r="Y113" s="214">
        <v>0</v>
      </c>
      <c r="Z113" s="214">
        <v>20146.849999999999</v>
      </c>
      <c r="AA113" s="215">
        <v>2.6699955576181884E-2</v>
      </c>
      <c r="AB113" s="214">
        <v>537.91999999999996</v>
      </c>
      <c r="AC113" s="431">
        <v>42826</v>
      </c>
      <c r="AD113" s="431">
        <v>43190</v>
      </c>
    </row>
    <row r="114" spans="1:30" x14ac:dyDescent="0.25">
      <c r="A114" s="210" t="s">
        <v>73</v>
      </c>
      <c r="B114" s="229" t="s">
        <v>78</v>
      </c>
      <c r="C114" s="160">
        <v>1398.4</v>
      </c>
      <c r="D114" s="160">
        <v>44</v>
      </c>
      <c r="E114" s="216">
        <v>3.1464530892448508E-2</v>
      </c>
      <c r="F114" s="160">
        <v>1211.4000000000001</v>
      </c>
      <c r="G114" s="160">
        <v>13.9</v>
      </c>
      <c r="H114" s="216">
        <v>1.1474327224698695E-2</v>
      </c>
      <c r="I114" s="163">
        <v>858.6</v>
      </c>
      <c r="J114" s="163">
        <v>15</v>
      </c>
      <c r="K114" s="216">
        <v>1.7470300489168412E-2</v>
      </c>
      <c r="L114" s="76">
        <v>880.16</v>
      </c>
      <c r="M114" s="76">
        <v>7.91</v>
      </c>
      <c r="N114" s="192">
        <v>8.9870023632066896E-3</v>
      </c>
      <c r="O114" s="67">
        <v>576.91999999999996</v>
      </c>
      <c r="P114" s="67">
        <v>13.37</v>
      </c>
      <c r="Q114" s="213">
        <v>2.3174790265548084E-2</v>
      </c>
      <c r="R114" s="214">
        <v>655.56</v>
      </c>
      <c r="S114" s="214">
        <v>28.35</v>
      </c>
      <c r="T114" s="215">
        <v>4.324546952224053E-2</v>
      </c>
      <c r="U114" s="214">
        <v>689.2</v>
      </c>
      <c r="V114" s="214">
        <v>22.18</v>
      </c>
      <c r="W114" s="215">
        <v>3.2182240278583865E-2</v>
      </c>
      <c r="X114" s="214">
        <v>17.57</v>
      </c>
      <c r="Y114" s="214">
        <v>4.6100000000000003</v>
      </c>
      <c r="Z114" s="214">
        <v>653.16</v>
      </c>
      <c r="AA114" s="215">
        <v>3.1202155673954315E-2</v>
      </c>
      <c r="AB114" s="214">
        <v>20.38</v>
      </c>
      <c r="AC114" s="431">
        <v>42826</v>
      </c>
      <c r="AD114" s="431">
        <v>43190</v>
      </c>
    </row>
    <row r="115" spans="1:30" x14ac:dyDescent="0.25">
      <c r="A115" s="210" t="s">
        <v>73</v>
      </c>
      <c r="B115" s="229" t="s">
        <v>76</v>
      </c>
      <c r="C115" s="160">
        <v>509.1</v>
      </c>
      <c r="D115" s="160">
        <v>91</v>
      </c>
      <c r="E115" s="216">
        <v>0.17874680809271262</v>
      </c>
      <c r="F115" s="160">
        <v>659</v>
      </c>
      <c r="G115" s="160">
        <v>121.1</v>
      </c>
      <c r="H115" s="216">
        <v>0.18376327769347495</v>
      </c>
      <c r="I115" s="163">
        <v>585.6</v>
      </c>
      <c r="J115" s="163">
        <v>70.2</v>
      </c>
      <c r="K115" s="216">
        <v>0.11987704918032786</v>
      </c>
      <c r="L115" s="76">
        <v>302.27999999999997</v>
      </c>
      <c r="M115" s="76">
        <v>24.57</v>
      </c>
      <c r="N115" s="192">
        <v>8.1282254863040901E-2</v>
      </c>
      <c r="O115" s="67">
        <v>344.91</v>
      </c>
      <c r="P115" s="67">
        <v>18.36</v>
      </c>
      <c r="Q115" s="213">
        <v>5.3231277724623813E-2</v>
      </c>
      <c r="R115" s="214">
        <v>903.88</v>
      </c>
      <c r="S115" s="214">
        <v>123.38</v>
      </c>
      <c r="T115" s="215">
        <v>0.13650042040978891</v>
      </c>
      <c r="U115" s="214">
        <v>3080.23</v>
      </c>
      <c r="V115" s="214">
        <v>274.41000000000003</v>
      </c>
      <c r="W115" s="215">
        <v>8.9087503205929439E-2</v>
      </c>
      <c r="X115" s="214">
        <v>267.23</v>
      </c>
      <c r="Y115" s="214">
        <v>7.18</v>
      </c>
      <c r="Z115" s="214">
        <v>2000</v>
      </c>
      <c r="AA115" s="215">
        <v>8.0200000000000007E-2</v>
      </c>
      <c r="AB115" s="214">
        <v>160.4</v>
      </c>
      <c r="AC115" s="431">
        <v>42917</v>
      </c>
      <c r="AD115" s="431">
        <v>43281</v>
      </c>
    </row>
    <row r="116" spans="1:30" x14ac:dyDescent="0.25">
      <c r="A116" s="210" t="s">
        <v>73</v>
      </c>
      <c r="B116" s="229" t="s">
        <v>77</v>
      </c>
      <c r="C116" s="160">
        <v>130</v>
      </c>
      <c r="D116" s="160">
        <v>12.5</v>
      </c>
      <c r="E116" s="216">
        <v>9.6153846153846159E-2</v>
      </c>
      <c r="F116" s="160">
        <v>121.4</v>
      </c>
      <c r="G116" s="160">
        <v>14.1</v>
      </c>
      <c r="H116" s="216">
        <v>0.11614497528830312</v>
      </c>
      <c r="I116" s="163">
        <v>92.6</v>
      </c>
      <c r="J116" s="163">
        <v>7.8</v>
      </c>
      <c r="K116" s="216">
        <v>8.4233261339092882E-2</v>
      </c>
      <c r="L116" s="76">
        <v>105.44</v>
      </c>
      <c r="M116" s="76">
        <v>14.26</v>
      </c>
      <c r="N116" s="192">
        <v>0.13524279210925644</v>
      </c>
      <c r="O116" s="67">
        <v>112.43</v>
      </c>
      <c r="P116" s="67">
        <v>11.64</v>
      </c>
      <c r="Q116" s="213">
        <v>0.10353108600907231</v>
      </c>
      <c r="R116" s="214">
        <v>110.21</v>
      </c>
      <c r="S116" s="214">
        <v>5.4939999999999998</v>
      </c>
      <c r="T116" s="215">
        <v>4.9850285817983848E-2</v>
      </c>
      <c r="U116" s="214">
        <v>120.34</v>
      </c>
      <c r="V116" s="214">
        <v>2.2599999999999998</v>
      </c>
      <c r="W116" s="215">
        <v>1.878012298487618E-2</v>
      </c>
      <c r="X116" s="214">
        <v>2.2200000000000002</v>
      </c>
      <c r="Y116" s="214">
        <v>0.04</v>
      </c>
      <c r="Z116" s="214">
        <v>125.44</v>
      </c>
      <c r="AA116" s="215">
        <v>1.7777423469387755E-2</v>
      </c>
      <c r="AB116" s="214">
        <v>2.23</v>
      </c>
      <c r="AC116" s="431">
        <v>42826</v>
      </c>
      <c r="AD116" s="431">
        <v>43190</v>
      </c>
    </row>
    <row r="117" spans="1:30" ht="30" x14ac:dyDescent="0.25">
      <c r="A117" s="210" t="s">
        <v>73</v>
      </c>
      <c r="B117" s="229" t="s">
        <v>243</v>
      </c>
      <c r="C117" s="180"/>
      <c r="D117" s="180"/>
      <c r="E117" s="220"/>
      <c r="F117" s="180"/>
      <c r="G117" s="180"/>
      <c r="H117" s="220"/>
      <c r="I117" s="223"/>
      <c r="J117" s="223"/>
      <c r="K117" s="220"/>
      <c r="L117" s="76">
        <v>136.74</v>
      </c>
      <c r="M117" s="76">
        <v>0.41</v>
      </c>
      <c r="N117" s="192">
        <v>2.9983911072107646E-3</v>
      </c>
      <c r="O117" s="67">
        <v>27.11</v>
      </c>
      <c r="P117" s="67">
        <v>6.6000000000000003E-2</v>
      </c>
      <c r="Q117" s="213">
        <v>2.4345260051641462E-3</v>
      </c>
      <c r="R117" s="224"/>
      <c r="S117" s="224"/>
      <c r="T117" s="224"/>
      <c r="U117" s="224"/>
      <c r="V117" s="224"/>
      <c r="W117" s="224"/>
      <c r="X117" s="224"/>
      <c r="Y117" s="224"/>
      <c r="Z117" s="224"/>
      <c r="AA117" s="224"/>
      <c r="AB117" s="224"/>
      <c r="AC117" s="224"/>
      <c r="AD117" s="224"/>
    </row>
    <row r="118" spans="1:30" ht="30" x14ac:dyDescent="0.25">
      <c r="A118" s="210" t="s">
        <v>73</v>
      </c>
      <c r="B118" s="229" t="s">
        <v>245</v>
      </c>
      <c r="C118" s="180"/>
      <c r="D118" s="180"/>
      <c r="E118" s="220"/>
      <c r="F118" s="180"/>
      <c r="G118" s="180"/>
      <c r="H118" s="220"/>
      <c r="I118" s="223"/>
      <c r="J118" s="223"/>
      <c r="K118" s="220"/>
      <c r="L118" s="76">
        <v>10.119999999999999</v>
      </c>
      <c r="M118" s="76">
        <v>1.2E-2</v>
      </c>
      <c r="N118" s="192">
        <v>1.1857707509881424E-3</v>
      </c>
      <c r="O118" s="67">
        <v>0.27</v>
      </c>
      <c r="P118" s="67">
        <v>2.0000000000000001E-4</v>
      </c>
      <c r="Q118" s="213">
        <v>7.407407407407407E-4</v>
      </c>
      <c r="R118" s="224"/>
      <c r="S118" s="224"/>
      <c r="T118" s="224"/>
      <c r="U118" s="224"/>
      <c r="V118" s="224"/>
      <c r="W118" s="224"/>
      <c r="X118" s="224"/>
      <c r="Y118" s="224"/>
      <c r="Z118" s="224"/>
      <c r="AA118" s="224"/>
      <c r="AB118" s="224"/>
      <c r="AC118" s="224"/>
      <c r="AD118" s="224"/>
    </row>
    <row r="119" spans="1:30" ht="30" x14ac:dyDescent="0.25">
      <c r="A119" s="210" t="s">
        <v>73</v>
      </c>
      <c r="B119" s="229" t="s">
        <v>246</v>
      </c>
      <c r="C119" s="180"/>
      <c r="D119" s="180"/>
      <c r="E119" s="220"/>
      <c r="F119" s="180"/>
      <c r="G119" s="180"/>
      <c r="H119" s="220"/>
      <c r="I119" s="223"/>
      <c r="J119" s="223"/>
      <c r="K119" s="220"/>
      <c r="L119" s="76">
        <v>0.51</v>
      </c>
      <c r="M119" s="76">
        <v>5.0000000000000001E-3</v>
      </c>
      <c r="N119" s="192">
        <v>9.8039215686274508E-3</v>
      </c>
      <c r="O119" s="67">
        <v>0.15</v>
      </c>
      <c r="P119" s="67">
        <v>8.9999999999999998E-4</v>
      </c>
      <c r="Q119" s="213">
        <v>6.0000000000000001E-3</v>
      </c>
      <c r="R119" s="224"/>
      <c r="S119" s="224"/>
      <c r="T119" s="224"/>
      <c r="U119" s="224"/>
      <c r="V119" s="224"/>
      <c r="W119" s="224"/>
      <c r="X119" s="224"/>
      <c r="Y119" s="224"/>
      <c r="Z119" s="224"/>
      <c r="AA119" s="224"/>
      <c r="AB119" s="224"/>
      <c r="AC119" s="224"/>
      <c r="AD119" s="224"/>
    </row>
    <row r="120" spans="1:30" x14ac:dyDescent="0.25">
      <c r="A120" s="228" t="s">
        <v>73</v>
      </c>
      <c r="B120" s="229" t="s">
        <v>244</v>
      </c>
      <c r="C120" s="186"/>
      <c r="D120" s="186"/>
      <c r="E120" s="211"/>
      <c r="F120" s="186"/>
      <c r="G120" s="186"/>
      <c r="H120" s="211"/>
      <c r="I120" s="163">
        <v>5.5</v>
      </c>
      <c r="J120" s="163">
        <v>0.17</v>
      </c>
      <c r="K120" s="216">
        <v>3.090909090909091E-2</v>
      </c>
      <c r="L120" s="76">
        <v>4.3</v>
      </c>
      <c r="M120" s="76">
        <v>0.13</v>
      </c>
      <c r="N120" s="192">
        <v>3.0232558139534887E-2</v>
      </c>
      <c r="O120" s="67">
        <v>5.57</v>
      </c>
      <c r="P120" s="67">
        <v>4.0000000000000001E-3</v>
      </c>
      <c r="Q120" s="213">
        <v>7.1813285457809689E-4</v>
      </c>
      <c r="R120" s="224"/>
      <c r="S120" s="224"/>
      <c r="T120" s="224"/>
      <c r="U120" s="224"/>
      <c r="V120" s="224"/>
      <c r="W120" s="224"/>
      <c r="X120" s="224"/>
      <c r="Y120" s="224"/>
      <c r="Z120" s="224"/>
      <c r="AA120" s="224"/>
      <c r="AB120" s="224"/>
      <c r="AC120" s="224"/>
      <c r="AD120" s="224"/>
    </row>
    <row r="121" spans="1:30" x14ac:dyDescent="0.25">
      <c r="A121" s="210" t="s">
        <v>79</v>
      </c>
      <c r="B121" s="229" t="s">
        <v>247</v>
      </c>
      <c r="C121" s="186"/>
      <c r="D121" s="186"/>
      <c r="E121" s="235"/>
      <c r="F121" s="180"/>
      <c r="G121" s="180"/>
      <c r="H121" s="220"/>
      <c r="I121" s="163">
        <v>0.08</v>
      </c>
      <c r="J121" s="163">
        <v>0</v>
      </c>
      <c r="K121" s="216">
        <v>0</v>
      </c>
      <c r="L121" s="231" t="s">
        <v>318</v>
      </c>
      <c r="M121" s="76">
        <v>0</v>
      </c>
      <c r="N121" s="192">
        <v>0</v>
      </c>
      <c r="O121" s="67">
        <v>0</v>
      </c>
      <c r="P121" s="67">
        <v>0</v>
      </c>
      <c r="Q121" s="213">
        <v>0</v>
      </c>
      <c r="R121" s="214">
        <v>0</v>
      </c>
      <c r="S121" s="214">
        <v>0</v>
      </c>
      <c r="T121" s="215">
        <v>0</v>
      </c>
      <c r="U121" s="224"/>
      <c r="V121" s="224"/>
      <c r="W121" s="224"/>
      <c r="X121" s="224"/>
      <c r="Y121" s="224"/>
      <c r="Z121" s="224"/>
      <c r="AA121" s="224"/>
      <c r="AB121" s="224"/>
      <c r="AC121" s="224"/>
      <c r="AD121" s="224"/>
    </row>
    <row r="122" spans="1:30" x14ac:dyDescent="0.25">
      <c r="A122" s="210" t="s">
        <v>79</v>
      </c>
      <c r="B122" s="229" t="s">
        <v>80</v>
      </c>
      <c r="C122" s="160">
        <v>716951</v>
      </c>
      <c r="D122" s="160">
        <v>3223</v>
      </c>
      <c r="E122" s="216">
        <v>4.495425768288209E-3</v>
      </c>
      <c r="F122" s="160">
        <v>770287.6</v>
      </c>
      <c r="G122" s="160">
        <v>2448.73</v>
      </c>
      <c r="H122" s="216">
        <v>3.1779826041801896E-3</v>
      </c>
      <c r="I122" s="163">
        <v>824191.36</v>
      </c>
      <c r="J122" s="163">
        <v>2951.77</v>
      </c>
      <c r="K122" s="216">
        <v>3.5814134232127841E-3</v>
      </c>
      <c r="L122" s="76">
        <v>862719.79</v>
      </c>
      <c r="M122" s="76">
        <v>5038.1899999999996</v>
      </c>
      <c r="N122" s="192">
        <v>5.8398915365092058E-3</v>
      </c>
      <c r="O122" s="67">
        <v>853689.44</v>
      </c>
      <c r="P122" s="67">
        <v>3672.16</v>
      </c>
      <c r="Q122" s="213">
        <v>4.30151742301041E-3</v>
      </c>
      <c r="R122" s="214">
        <v>911200.29</v>
      </c>
      <c r="S122" s="214">
        <v>2578.39</v>
      </c>
      <c r="T122" s="478">
        <v>2.8296632785312216E-3</v>
      </c>
      <c r="U122" s="214">
        <v>910009.54</v>
      </c>
      <c r="V122" s="214">
        <v>6157.82</v>
      </c>
      <c r="W122" s="478">
        <v>6.7667642253508679E-3</v>
      </c>
      <c r="X122" s="214">
        <v>5864.03</v>
      </c>
      <c r="Y122" s="214">
        <v>293.79000000000002</v>
      </c>
      <c r="Z122" s="214">
        <v>976472.32</v>
      </c>
      <c r="AA122" s="215">
        <v>3.9999904964023968E-3</v>
      </c>
      <c r="AB122" s="214">
        <v>3905.88</v>
      </c>
      <c r="AC122" s="431">
        <v>42644</v>
      </c>
      <c r="AD122" s="431">
        <v>43008</v>
      </c>
    </row>
    <row r="123" spans="1:30" x14ac:dyDescent="0.25">
      <c r="A123" s="210" t="s">
        <v>79</v>
      </c>
      <c r="B123" s="229" t="s">
        <v>81</v>
      </c>
      <c r="C123" s="160">
        <v>51654</v>
      </c>
      <c r="D123" s="160">
        <v>4738</v>
      </c>
      <c r="E123" s="216">
        <v>9.1725713400704692E-2</v>
      </c>
      <c r="F123" s="160">
        <v>53410.57</v>
      </c>
      <c r="G123" s="160">
        <v>4335.08</v>
      </c>
      <c r="H123" s="216">
        <v>8.1163056299264194E-2</v>
      </c>
      <c r="I123" s="163">
        <v>55349.89</v>
      </c>
      <c r="J123" s="163">
        <v>5107.3100000000004</v>
      </c>
      <c r="K123" s="216">
        <v>9.227317344262112E-2</v>
      </c>
      <c r="L123" s="76">
        <v>56457.56</v>
      </c>
      <c r="M123" s="76">
        <v>4764.74</v>
      </c>
      <c r="N123" s="192">
        <v>8.4395074813718482E-2</v>
      </c>
      <c r="O123" s="67">
        <v>56625.58</v>
      </c>
      <c r="P123" s="67">
        <v>4201.49</v>
      </c>
      <c r="Q123" s="213">
        <v>7.4197738901747232E-2</v>
      </c>
      <c r="R123" s="214">
        <v>56754.07</v>
      </c>
      <c r="S123" s="214">
        <v>5019.9399999999996</v>
      </c>
      <c r="T123" s="215">
        <v>8.8450748994741688E-2</v>
      </c>
      <c r="U123" s="214">
        <v>56495.45</v>
      </c>
      <c r="V123" s="214">
        <v>4757.4399999999996</v>
      </c>
      <c r="W123" s="215">
        <v>8.4209259329733624E-2</v>
      </c>
      <c r="X123" s="214">
        <v>4121.0200000000004</v>
      </c>
      <c r="Y123" s="214">
        <v>636.41999999999996</v>
      </c>
      <c r="Z123" s="214">
        <v>57403.53</v>
      </c>
      <c r="AA123" s="215">
        <v>7.1999927530589147E-2</v>
      </c>
      <c r="AB123" s="214">
        <v>4133.05</v>
      </c>
      <c r="AC123" s="431">
        <v>42644</v>
      </c>
      <c r="AD123" s="431">
        <v>43008</v>
      </c>
    </row>
    <row r="124" spans="1:30" ht="30" x14ac:dyDescent="0.25">
      <c r="A124" s="210" t="s">
        <v>82</v>
      </c>
      <c r="B124" s="229" t="s">
        <v>175</v>
      </c>
      <c r="C124" s="160">
        <v>55400</v>
      </c>
      <c r="D124" s="160">
        <v>12600</v>
      </c>
      <c r="E124" s="216">
        <v>0.22743682310469315</v>
      </c>
      <c r="F124" s="160">
        <v>60300</v>
      </c>
      <c r="G124" s="160">
        <v>14500</v>
      </c>
      <c r="H124" s="216">
        <v>0.24046434494195687</v>
      </c>
      <c r="I124" s="163">
        <v>65200</v>
      </c>
      <c r="J124" s="163">
        <v>17700</v>
      </c>
      <c r="K124" s="216">
        <v>0.2714723926380368</v>
      </c>
      <c r="L124" s="76">
        <v>65600</v>
      </c>
      <c r="M124" s="76">
        <v>15600</v>
      </c>
      <c r="N124" s="192">
        <v>0.23780487804878048</v>
      </c>
      <c r="O124" s="67">
        <v>69786.23</v>
      </c>
      <c r="P124" s="67">
        <v>16762.650000000001</v>
      </c>
      <c r="Q124" s="213">
        <v>0.24019996495010551</v>
      </c>
      <c r="R124" s="214">
        <v>67992.5</v>
      </c>
      <c r="S124" s="214">
        <v>16231.58</v>
      </c>
      <c r="T124" s="215">
        <v>0.23872603595984901</v>
      </c>
      <c r="U124" s="214">
        <v>73589.06</v>
      </c>
      <c r="V124" s="214">
        <v>18443.48</v>
      </c>
      <c r="W124" s="215">
        <v>0.25062801454455325</v>
      </c>
      <c r="X124" s="214">
        <v>18443.48</v>
      </c>
      <c r="Y124" s="214">
        <v>0</v>
      </c>
      <c r="Z124" s="214">
        <v>75067.600000000006</v>
      </c>
      <c r="AA124" s="215">
        <v>0.25062796732545067</v>
      </c>
      <c r="AB124" s="214">
        <v>18814.04</v>
      </c>
      <c r="AC124" s="431" t="s">
        <v>1091</v>
      </c>
      <c r="AD124" s="431" t="s">
        <v>1092</v>
      </c>
    </row>
    <row r="125" spans="1:30" ht="30" x14ac:dyDescent="0.25">
      <c r="A125" s="210" t="s">
        <v>394</v>
      </c>
      <c r="B125" s="210" t="s">
        <v>274</v>
      </c>
      <c r="C125" s="211"/>
      <c r="D125" s="211"/>
      <c r="E125" s="211"/>
      <c r="F125" s="186"/>
      <c r="G125" s="186"/>
      <c r="H125" s="211"/>
      <c r="I125" s="211"/>
      <c r="J125" s="211"/>
      <c r="K125" s="211"/>
      <c r="L125" s="212"/>
      <c r="M125" s="212"/>
      <c r="N125" s="211"/>
      <c r="O125" s="67">
        <v>219.67</v>
      </c>
      <c r="P125" s="67">
        <v>0.61</v>
      </c>
      <c r="Q125" s="213">
        <v>2.7768926116447401E-3</v>
      </c>
      <c r="R125" s="214">
        <v>218.3691542</v>
      </c>
      <c r="S125" s="214">
        <v>0.41099999999999998</v>
      </c>
      <c r="T125" s="215">
        <v>1.8821339557123218E-3</v>
      </c>
      <c r="U125" s="218"/>
      <c r="V125" s="218"/>
      <c r="W125" s="224"/>
      <c r="X125" s="218"/>
      <c r="Y125" s="218"/>
      <c r="Z125" s="218"/>
      <c r="AA125" s="224"/>
      <c r="AB125" s="218"/>
      <c r="AC125" s="290"/>
      <c r="AD125" s="290"/>
    </row>
    <row r="126" spans="1:30" x14ac:dyDescent="0.25">
      <c r="A126" s="210" t="s">
        <v>83</v>
      </c>
      <c r="B126" s="210" t="s">
        <v>248</v>
      </c>
      <c r="C126" s="160">
        <v>10320</v>
      </c>
      <c r="D126" s="160">
        <v>8.1999999999999993</v>
      </c>
      <c r="E126" s="216">
        <v>7.9457364341085262E-4</v>
      </c>
      <c r="F126" s="160">
        <v>9423</v>
      </c>
      <c r="G126" s="160">
        <v>5.7</v>
      </c>
      <c r="H126" s="216">
        <v>6.0490289716650747E-4</v>
      </c>
      <c r="I126" s="163">
        <v>15040</v>
      </c>
      <c r="J126" s="163">
        <v>0.82</v>
      </c>
      <c r="K126" s="216">
        <v>5.4521276595744676E-5</v>
      </c>
      <c r="L126" s="212"/>
      <c r="M126" s="212"/>
      <c r="N126" s="225"/>
      <c r="O126" s="226"/>
      <c r="P126" s="226"/>
      <c r="Q126" s="226"/>
      <c r="R126" s="224"/>
      <c r="S126" s="224"/>
      <c r="T126" s="224"/>
      <c r="U126" s="224"/>
      <c r="V126" s="224"/>
      <c r="W126" s="224"/>
      <c r="X126" s="224"/>
      <c r="Y126" s="224"/>
      <c r="Z126" s="224"/>
      <c r="AA126" s="224"/>
      <c r="AB126" s="224"/>
      <c r="AC126" s="224"/>
      <c r="AD126" s="224"/>
    </row>
    <row r="127" spans="1:30" x14ac:dyDescent="0.25">
      <c r="A127" s="210" t="s">
        <v>84</v>
      </c>
      <c r="B127" s="210" t="s">
        <v>262</v>
      </c>
      <c r="C127" s="160">
        <v>1686</v>
      </c>
      <c r="D127" s="160">
        <v>6.1</v>
      </c>
      <c r="E127" s="216">
        <v>3.6180308422301302E-3</v>
      </c>
      <c r="F127" s="160">
        <v>1651</v>
      </c>
      <c r="G127" s="160">
        <v>6</v>
      </c>
      <c r="H127" s="216">
        <v>3.6341611144760752E-3</v>
      </c>
      <c r="I127" s="223"/>
      <c r="J127" s="223"/>
      <c r="K127" s="220"/>
      <c r="L127" s="212"/>
      <c r="M127" s="212"/>
      <c r="N127" s="225"/>
      <c r="O127" s="226"/>
      <c r="P127" s="226"/>
      <c r="Q127" s="226"/>
      <c r="R127" s="224"/>
      <c r="S127" s="224"/>
      <c r="T127" s="224"/>
      <c r="U127" s="224"/>
      <c r="V127" s="224"/>
      <c r="W127" s="224"/>
      <c r="X127" s="224"/>
      <c r="Y127" s="224"/>
      <c r="Z127" s="224"/>
      <c r="AA127" s="224"/>
      <c r="AB127" s="224"/>
      <c r="AC127" s="224"/>
      <c r="AD127" s="224"/>
    </row>
    <row r="128" spans="1:30" x14ac:dyDescent="0.25">
      <c r="A128" s="210" t="s">
        <v>84</v>
      </c>
      <c r="B128" s="229" t="s">
        <v>254</v>
      </c>
      <c r="C128" s="160">
        <v>900</v>
      </c>
      <c r="D128" s="160">
        <v>14.2</v>
      </c>
      <c r="E128" s="216">
        <v>1.5777777777777776E-2</v>
      </c>
      <c r="F128" s="160">
        <v>917</v>
      </c>
      <c r="G128" s="160">
        <v>10</v>
      </c>
      <c r="H128" s="216">
        <v>1.0905125408942203E-2</v>
      </c>
      <c r="I128" s="163">
        <v>930</v>
      </c>
      <c r="J128" s="163">
        <v>10</v>
      </c>
      <c r="K128" s="216">
        <v>1.0752688172043012E-2</v>
      </c>
      <c r="L128" s="236">
        <v>930</v>
      </c>
      <c r="M128" s="236">
        <v>7.8</v>
      </c>
      <c r="N128" s="192">
        <v>8.3870967741935479E-3</v>
      </c>
      <c r="O128" s="67">
        <v>910.91</v>
      </c>
      <c r="P128" s="67">
        <v>4.92</v>
      </c>
      <c r="Q128" s="213">
        <v>5.4011922143790275E-3</v>
      </c>
      <c r="R128" s="214">
        <v>844.64</v>
      </c>
      <c r="S128" s="214">
        <v>4.5599999999999996</v>
      </c>
      <c r="T128" s="215">
        <v>5.3987497632127296E-3</v>
      </c>
      <c r="U128" s="214">
        <v>720.97</v>
      </c>
      <c r="V128" s="214">
        <v>3.89</v>
      </c>
      <c r="W128" s="215">
        <v>5.3955088283839823E-3</v>
      </c>
      <c r="X128" s="214">
        <v>2.93</v>
      </c>
      <c r="Y128" s="214">
        <v>0.96</v>
      </c>
      <c r="Z128" s="214">
        <v>716.79</v>
      </c>
      <c r="AA128" s="215">
        <v>5.399070857573348E-3</v>
      </c>
      <c r="AB128" s="214">
        <v>3.87</v>
      </c>
      <c r="AC128" s="431">
        <v>41852</v>
      </c>
      <c r="AD128" s="431">
        <v>42186</v>
      </c>
    </row>
    <row r="129" spans="1:30" ht="30" x14ac:dyDescent="0.25">
      <c r="A129" s="228" t="s">
        <v>84</v>
      </c>
      <c r="B129" s="229" t="s">
        <v>263</v>
      </c>
      <c r="C129" s="186"/>
      <c r="D129" s="186"/>
      <c r="E129" s="211"/>
      <c r="F129" s="186"/>
      <c r="G129" s="186"/>
      <c r="H129" s="211"/>
      <c r="I129" s="163">
        <v>5.7</v>
      </c>
      <c r="J129" s="163">
        <v>0</v>
      </c>
      <c r="K129" s="216">
        <v>0</v>
      </c>
      <c r="L129" s="212"/>
      <c r="M129" s="212"/>
      <c r="N129" s="225"/>
      <c r="O129" s="226"/>
      <c r="P129" s="226"/>
      <c r="Q129" s="226"/>
      <c r="R129" s="224"/>
      <c r="S129" s="224"/>
      <c r="T129" s="224"/>
      <c r="U129" s="224"/>
      <c r="V129" s="224"/>
      <c r="W129" s="224"/>
      <c r="X129" s="224"/>
      <c r="Y129" s="224"/>
      <c r="Z129" s="224"/>
      <c r="AA129" s="224"/>
      <c r="AB129" s="224"/>
      <c r="AC129" s="224"/>
      <c r="AD129" s="224"/>
    </row>
    <row r="130" spans="1:30" ht="30" x14ac:dyDescent="0.25">
      <c r="A130" s="210" t="s">
        <v>84</v>
      </c>
      <c r="B130" s="229" t="s">
        <v>177</v>
      </c>
      <c r="C130" s="160">
        <v>10024</v>
      </c>
      <c r="D130" s="160">
        <v>1557</v>
      </c>
      <c r="E130" s="216">
        <v>0.15532721468475658</v>
      </c>
      <c r="F130" s="160">
        <v>11304</v>
      </c>
      <c r="G130" s="160">
        <v>1774</v>
      </c>
      <c r="H130" s="216">
        <v>0.15693559801840057</v>
      </c>
      <c r="I130" s="163">
        <v>11463</v>
      </c>
      <c r="J130" s="163">
        <v>1748</v>
      </c>
      <c r="K130" s="216">
        <v>0.15249062200122132</v>
      </c>
      <c r="L130" s="76">
        <v>11319</v>
      </c>
      <c r="M130" s="76">
        <v>1773</v>
      </c>
      <c r="N130" s="192">
        <v>0.15663927908825867</v>
      </c>
      <c r="O130" s="67">
        <v>11994.8</v>
      </c>
      <c r="P130" s="67">
        <v>1819.74</v>
      </c>
      <c r="Q130" s="213">
        <v>0.15171074132123921</v>
      </c>
      <c r="R130" s="214">
        <v>12258.11</v>
      </c>
      <c r="S130" s="214">
        <v>1875.49</v>
      </c>
      <c r="T130" s="215">
        <v>0.15299993228972492</v>
      </c>
      <c r="U130" s="214">
        <v>12249.74</v>
      </c>
      <c r="V130" s="214">
        <v>1155.4000000000001</v>
      </c>
      <c r="W130" s="215">
        <v>9.4320369248653446E-2</v>
      </c>
      <c r="X130" s="214">
        <v>799.44</v>
      </c>
      <c r="Y130" s="214">
        <v>355.96</v>
      </c>
      <c r="Z130" s="214">
        <v>12494.74</v>
      </c>
      <c r="AA130" s="215">
        <v>9.1416868218146194E-2</v>
      </c>
      <c r="AB130" s="214">
        <v>1142.23</v>
      </c>
      <c r="AC130" s="431">
        <v>42552</v>
      </c>
      <c r="AD130" s="431">
        <v>42887</v>
      </c>
    </row>
    <row r="131" spans="1:30" ht="30" x14ac:dyDescent="0.25">
      <c r="A131" s="210" t="s">
        <v>84</v>
      </c>
      <c r="B131" s="229" t="s">
        <v>178</v>
      </c>
      <c r="C131" s="160">
        <v>2987</v>
      </c>
      <c r="D131" s="160">
        <v>752</v>
      </c>
      <c r="E131" s="216">
        <v>0.25175761633746235</v>
      </c>
      <c r="F131" s="160">
        <v>3290</v>
      </c>
      <c r="G131" s="160">
        <v>831</v>
      </c>
      <c r="H131" s="216">
        <v>0.25258358662613983</v>
      </c>
      <c r="I131" s="163">
        <v>3605</v>
      </c>
      <c r="J131" s="163">
        <v>923</v>
      </c>
      <c r="K131" s="216">
        <v>0.25603328710124829</v>
      </c>
      <c r="L131" s="76">
        <v>3812</v>
      </c>
      <c r="M131" s="76">
        <v>875</v>
      </c>
      <c r="N131" s="192">
        <v>0.22953830010493179</v>
      </c>
      <c r="O131" s="67">
        <v>3959.6</v>
      </c>
      <c r="P131" s="67">
        <v>890.17</v>
      </c>
      <c r="Q131" s="213">
        <v>0.22481311243559954</v>
      </c>
      <c r="R131" s="214">
        <v>4212.55</v>
      </c>
      <c r="S131" s="214">
        <v>958.36</v>
      </c>
      <c r="T131" s="215">
        <v>0.22750115725629369</v>
      </c>
      <c r="U131" s="214">
        <v>4251.8900000000003</v>
      </c>
      <c r="V131" s="214">
        <v>469.31</v>
      </c>
      <c r="W131" s="215">
        <v>0.11037679714197686</v>
      </c>
      <c r="X131" s="214">
        <v>298.66000000000003</v>
      </c>
      <c r="Y131" s="214">
        <v>170.65</v>
      </c>
      <c r="Z131" s="214">
        <v>4379.45</v>
      </c>
      <c r="AA131" s="215">
        <v>0.10770302206898127</v>
      </c>
      <c r="AB131" s="214">
        <v>471.68</v>
      </c>
      <c r="AC131" s="431">
        <v>42552</v>
      </c>
      <c r="AD131" s="431">
        <v>42887</v>
      </c>
    </row>
    <row r="132" spans="1:30" ht="45" x14ac:dyDescent="0.25">
      <c r="A132" s="210" t="s">
        <v>84</v>
      </c>
      <c r="B132" s="229" t="s">
        <v>250</v>
      </c>
      <c r="C132" s="160">
        <v>4886</v>
      </c>
      <c r="D132" s="160">
        <v>201.6</v>
      </c>
      <c r="E132" s="216">
        <v>4.126074498567335E-2</v>
      </c>
      <c r="F132" s="160">
        <v>4520</v>
      </c>
      <c r="G132" s="160">
        <v>198</v>
      </c>
      <c r="H132" s="216">
        <v>4.3805309734513277E-2</v>
      </c>
      <c r="I132" s="163">
        <v>4517</v>
      </c>
      <c r="J132" s="163">
        <v>206</v>
      </c>
      <c r="K132" s="216">
        <v>4.560549036971441E-2</v>
      </c>
      <c r="L132" s="76">
        <v>4542</v>
      </c>
      <c r="M132" s="76">
        <v>210</v>
      </c>
      <c r="N132" s="192">
        <v>4.6235138705416116E-2</v>
      </c>
      <c r="O132" s="67">
        <v>4335</v>
      </c>
      <c r="P132" s="67">
        <v>207.65</v>
      </c>
      <c r="Q132" s="213">
        <v>4.7900807381776239E-2</v>
      </c>
      <c r="R132" s="214">
        <v>3949.36</v>
      </c>
      <c r="S132" s="214">
        <v>197.07</v>
      </c>
      <c r="T132" s="215">
        <v>4.9899224178094677E-2</v>
      </c>
      <c r="U132" s="214">
        <v>3604.98</v>
      </c>
      <c r="V132" s="214">
        <v>194.23</v>
      </c>
      <c r="W132" s="215">
        <v>5.3878246203862432E-2</v>
      </c>
      <c r="X132" s="214">
        <v>108.01</v>
      </c>
      <c r="Y132" s="214">
        <v>86.22</v>
      </c>
      <c r="Z132" s="214">
        <v>3604.8</v>
      </c>
      <c r="AA132" s="215">
        <v>3.8801043053706172E-2</v>
      </c>
      <c r="AB132" s="214">
        <v>139.87</v>
      </c>
      <c r="AC132" s="431">
        <v>42644</v>
      </c>
      <c r="AD132" s="431">
        <v>42979</v>
      </c>
    </row>
    <row r="133" spans="1:30" ht="30" x14ac:dyDescent="0.25">
      <c r="A133" s="210" t="s">
        <v>84</v>
      </c>
      <c r="B133" s="229" t="s">
        <v>176</v>
      </c>
      <c r="C133" s="160">
        <v>71813</v>
      </c>
      <c r="D133" s="160">
        <v>2728.9</v>
      </c>
      <c r="E133" s="216">
        <v>3.8000083550332117E-2</v>
      </c>
      <c r="F133" s="160">
        <v>74639</v>
      </c>
      <c r="G133" s="160">
        <v>2553</v>
      </c>
      <c r="H133" s="216">
        <v>3.4204638325808223E-2</v>
      </c>
      <c r="I133" s="163">
        <v>76087</v>
      </c>
      <c r="J133" s="163">
        <v>2437</v>
      </c>
      <c r="K133" s="216">
        <v>3.2029124554785966E-2</v>
      </c>
      <c r="L133" s="76">
        <v>70022</v>
      </c>
      <c r="M133" s="76">
        <v>2562.81</v>
      </c>
      <c r="N133" s="192">
        <v>3.6600068549884318E-2</v>
      </c>
      <c r="O133" s="224"/>
      <c r="P133" s="224"/>
      <c r="Q133" s="224"/>
      <c r="R133" s="224"/>
      <c r="S133" s="224"/>
      <c r="T133" s="224"/>
      <c r="U133" s="214">
        <v>63592.72</v>
      </c>
      <c r="V133" s="214">
        <v>4007.77</v>
      </c>
      <c r="W133" s="215">
        <v>6.3022465464600344E-2</v>
      </c>
      <c r="X133" s="214">
        <v>3301.13</v>
      </c>
      <c r="Y133" s="214">
        <v>706.64</v>
      </c>
      <c r="Z133" s="214">
        <v>63592.72</v>
      </c>
      <c r="AA133" s="215">
        <v>6.3016018185729439E-2</v>
      </c>
      <c r="AB133" s="214">
        <v>4007.36</v>
      </c>
      <c r="AC133" s="431">
        <v>42644</v>
      </c>
      <c r="AD133" s="431">
        <v>42979</v>
      </c>
    </row>
    <row r="134" spans="1:30" ht="30" x14ac:dyDescent="0.25">
      <c r="A134" s="228" t="s">
        <v>84</v>
      </c>
      <c r="B134" s="229" t="s">
        <v>259</v>
      </c>
      <c r="C134" s="186"/>
      <c r="D134" s="186"/>
      <c r="E134" s="211"/>
      <c r="F134" s="186"/>
      <c r="G134" s="186"/>
      <c r="H134" s="211"/>
      <c r="I134" s="163">
        <v>0.3</v>
      </c>
      <c r="J134" s="163">
        <v>0</v>
      </c>
      <c r="K134" s="216">
        <v>0</v>
      </c>
      <c r="L134" s="76">
        <v>1.18</v>
      </c>
      <c r="M134" s="76">
        <v>0</v>
      </c>
      <c r="N134" s="192">
        <v>0</v>
      </c>
      <c r="O134" s="67">
        <v>0.57999999999999996</v>
      </c>
      <c r="P134" s="67">
        <v>0</v>
      </c>
      <c r="Q134" s="213">
        <v>0</v>
      </c>
      <c r="R134" s="224"/>
      <c r="S134" s="224"/>
      <c r="T134" s="224"/>
      <c r="U134" s="224"/>
      <c r="V134" s="224"/>
      <c r="W134" s="224"/>
      <c r="X134" s="224"/>
      <c r="Y134" s="224"/>
      <c r="Z134" s="224"/>
      <c r="AA134" s="224"/>
      <c r="AB134" s="224"/>
      <c r="AC134" s="224"/>
      <c r="AD134" s="224"/>
    </row>
    <row r="135" spans="1:30" x14ac:dyDescent="0.25">
      <c r="A135" s="228" t="s">
        <v>84</v>
      </c>
      <c r="B135" s="229" t="s">
        <v>260</v>
      </c>
      <c r="C135" s="186"/>
      <c r="D135" s="186"/>
      <c r="E135" s="211"/>
      <c r="F135" s="186"/>
      <c r="G135" s="186"/>
      <c r="H135" s="211"/>
      <c r="I135" s="223"/>
      <c r="J135" s="223"/>
      <c r="K135" s="220"/>
      <c r="L135" s="76">
        <v>7.0000000000000007E-2</v>
      </c>
      <c r="M135" s="76">
        <v>0</v>
      </c>
      <c r="N135" s="192">
        <v>0</v>
      </c>
      <c r="O135" s="67">
        <v>0.06</v>
      </c>
      <c r="P135" s="67">
        <v>0</v>
      </c>
      <c r="Q135" s="213">
        <v>0</v>
      </c>
      <c r="R135" s="224"/>
      <c r="S135" s="224"/>
      <c r="T135" s="224"/>
      <c r="U135" s="224"/>
      <c r="V135" s="224"/>
      <c r="W135" s="224"/>
      <c r="X135" s="224"/>
      <c r="Y135" s="224"/>
      <c r="Z135" s="224"/>
      <c r="AA135" s="224"/>
      <c r="AB135" s="224"/>
      <c r="AC135" s="224"/>
      <c r="AD135" s="224"/>
    </row>
    <row r="136" spans="1:30" ht="30" x14ac:dyDescent="0.25">
      <c r="A136" s="210" t="s">
        <v>84</v>
      </c>
      <c r="B136" s="229" t="s">
        <v>264</v>
      </c>
      <c r="C136" s="160">
        <v>694</v>
      </c>
      <c r="D136" s="160">
        <v>0</v>
      </c>
      <c r="E136" s="216">
        <v>0</v>
      </c>
      <c r="F136" s="160">
        <v>835</v>
      </c>
      <c r="G136" s="160">
        <v>0</v>
      </c>
      <c r="H136" s="216">
        <v>0</v>
      </c>
      <c r="I136" s="163">
        <v>751</v>
      </c>
      <c r="J136" s="163">
        <v>0</v>
      </c>
      <c r="K136" s="216">
        <v>0</v>
      </c>
      <c r="L136" s="212"/>
      <c r="M136" s="212"/>
      <c r="N136" s="225"/>
      <c r="O136" s="226"/>
      <c r="P136" s="226"/>
      <c r="Q136" s="226"/>
      <c r="R136" s="224"/>
      <c r="S136" s="224"/>
      <c r="T136" s="224"/>
      <c r="U136" s="224"/>
      <c r="V136" s="224"/>
      <c r="W136" s="224"/>
      <c r="X136" s="224"/>
      <c r="Y136" s="224"/>
      <c r="Z136" s="224"/>
      <c r="AA136" s="224"/>
      <c r="AB136" s="224"/>
      <c r="AC136" s="224"/>
      <c r="AD136" s="224"/>
    </row>
    <row r="137" spans="1:30" ht="30" x14ac:dyDescent="0.25">
      <c r="A137" s="210" t="s">
        <v>84</v>
      </c>
      <c r="B137" s="229" t="s">
        <v>265</v>
      </c>
      <c r="C137" s="160">
        <v>3867</v>
      </c>
      <c r="D137" s="160">
        <v>18.8</v>
      </c>
      <c r="E137" s="216">
        <v>4.8616498577708821E-3</v>
      </c>
      <c r="F137" s="180"/>
      <c r="G137" s="180"/>
      <c r="H137" s="220"/>
      <c r="I137" s="163">
        <v>4619</v>
      </c>
      <c r="J137" s="163">
        <v>33</v>
      </c>
      <c r="K137" s="216">
        <v>7.1444035505520672E-3</v>
      </c>
      <c r="L137" s="212"/>
      <c r="M137" s="212"/>
      <c r="N137" s="225"/>
      <c r="O137" s="226"/>
      <c r="P137" s="226"/>
      <c r="Q137" s="226"/>
      <c r="R137" s="224"/>
      <c r="S137" s="224"/>
      <c r="T137" s="224"/>
      <c r="U137" s="224"/>
      <c r="V137" s="224"/>
      <c r="W137" s="224"/>
      <c r="X137" s="224"/>
      <c r="Y137" s="224"/>
      <c r="Z137" s="224"/>
      <c r="AA137" s="224"/>
      <c r="AB137" s="224"/>
      <c r="AC137" s="224"/>
      <c r="AD137" s="224"/>
    </row>
    <row r="138" spans="1:30" ht="30" x14ac:dyDescent="0.25">
      <c r="A138" s="228" t="s">
        <v>84</v>
      </c>
      <c r="B138" s="229" t="s">
        <v>258</v>
      </c>
      <c r="C138" s="186"/>
      <c r="D138" s="186"/>
      <c r="E138" s="211"/>
      <c r="F138" s="186"/>
      <c r="G138" s="186"/>
      <c r="H138" s="211"/>
      <c r="I138" s="163">
        <v>0.4</v>
      </c>
      <c r="J138" s="163">
        <v>0</v>
      </c>
      <c r="K138" s="216">
        <v>0</v>
      </c>
      <c r="L138" s="76">
        <v>0.4</v>
      </c>
      <c r="M138" s="76">
        <v>2E-3</v>
      </c>
      <c r="N138" s="192">
        <v>5.0000000000000001E-3</v>
      </c>
      <c r="O138" s="67">
        <v>0.04</v>
      </c>
      <c r="P138" s="67">
        <v>1E-4</v>
      </c>
      <c r="Q138" s="213">
        <v>2.5000000000000001E-3</v>
      </c>
      <c r="R138" s="224"/>
      <c r="S138" s="224"/>
      <c r="T138" s="224"/>
      <c r="U138" s="224"/>
      <c r="V138" s="224"/>
      <c r="W138" s="224"/>
      <c r="X138" s="224"/>
      <c r="Y138" s="224"/>
      <c r="Z138" s="224"/>
      <c r="AA138" s="224"/>
      <c r="AB138" s="224"/>
      <c r="AC138" s="224"/>
      <c r="AD138" s="224"/>
    </row>
    <row r="139" spans="1:30" ht="30" x14ac:dyDescent="0.25">
      <c r="A139" s="210" t="s">
        <v>84</v>
      </c>
      <c r="B139" s="229" t="s">
        <v>257</v>
      </c>
      <c r="C139" s="180"/>
      <c r="D139" s="180"/>
      <c r="E139" s="220"/>
      <c r="F139" s="180"/>
      <c r="G139" s="180"/>
      <c r="H139" s="220"/>
      <c r="I139" s="223"/>
      <c r="J139" s="223"/>
      <c r="K139" s="220"/>
      <c r="L139" s="76">
        <v>0.3</v>
      </c>
      <c r="M139" s="76">
        <v>5.0000000000000001E-3</v>
      </c>
      <c r="N139" s="192">
        <v>1.6666666666666666E-2</v>
      </c>
      <c r="O139" s="67">
        <v>0.79</v>
      </c>
      <c r="P139" s="67">
        <v>0.01</v>
      </c>
      <c r="Q139" s="213">
        <v>1.2658227848101266E-2</v>
      </c>
      <c r="R139" s="224"/>
      <c r="S139" s="224"/>
      <c r="T139" s="224"/>
      <c r="U139" s="224"/>
      <c r="V139" s="224"/>
      <c r="W139" s="224"/>
      <c r="X139" s="224"/>
      <c r="Y139" s="224"/>
      <c r="Z139" s="224"/>
      <c r="AA139" s="224"/>
      <c r="AB139" s="224"/>
      <c r="AC139" s="224"/>
      <c r="AD139" s="224"/>
    </row>
    <row r="140" spans="1:30" ht="30" x14ac:dyDescent="0.25">
      <c r="A140" s="210" t="s">
        <v>84</v>
      </c>
      <c r="B140" s="229" t="s">
        <v>251</v>
      </c>
      <c r="C140" s="180"/>
      <c r="D140" s="180"/>
      <c r="E140" s="220"/>
      <c r="F140" s="180"/>
      <c r="G140" s="180"/>
      <c r="H140" s="220"/>
      <c r="I140" s="223"/>
      <c r="J140" s="223"/>
      <c r="K140" s="220"/>
      <c r="L140" s="76">
        <v>3357</v>
      </c>
      <c r="M140" s="76">
        <v>104.2</v>
      </c>
      <c r="N140" s="192">
        <v>3.1039618707179029E-2</v>
      </c>
      <c r="O140" s="67">
        <v>2581.12</v>
      </c>
      <c r="P140" s="67">
        <v>122.35</v>
      </c>
      <c r="Q140" s="213">
        <v>4.740190304983883E-2</v>
      </c>
      <c r="R140" s="214">
        <v>457.31</v>
      </c>
      <c r="S140" s="214">
        <v>14.34</v>
      </c>
      <c r="T140" s="215">
        <v>3.1357284992674553E-2</v>
      </c>
      <c r="U140" s="214">
        <v>353.35</v>
      </c>
      <c r="V140" s="214">
        <v>42.11</v>
      </c>
      <c r="W140" s="215">
        <v>0.11917362388566576</v>
      </c>
      <c r="X140" s="214">
        <v>41.65</v>
      </c>
      <c r="Y140" s="214">
        <v>0.46</v>
      </c>
      <c r="Z140" s="214">
        <v>394</v>
      </c>
      <c r="AA140" s="215">
        <v>9.8984771573604066E-2</v>
      </c>
      <c r="AB140" s="214">
        <v>39</v>
      </c>
      <c r="AC140" s="431">
        <v>42644</v>
      </c>
      <c r="AD140" s="431">
        <v>42979</v>
      </c>
    </row>
    <row r="141" spans="1:30" ht="30" x14ac:dyDescent="0.25">
      <c r="A141" s="210" t="s">
        <v>84</v>
      </c>
      <c r="B141" s="229" t="s">
        <v>255</v>
      </c>
      <c r="C141" s="180"/>
      <c r="D141" s="180"/>
      <c r="E141" s="220"/>
      <c r="F141" s="180"/>
      <c r="G141" s="180"/>
      <c r="H141" s="220"/>
      <c r="I141" s="223"/>
      <c r="J141" s="223"/>
      <c r="K141" s="220"/>
      <c r="L141" s="76">
        <v>63</v>
      </c>
      <c r="M141" s="76">
        <v>4</v>
      </c>
      <c r="N141" s="192">
        <v>6.3492063492063489E-2</v>
      </c>
      <c r="O141" s="67">
        <v>54.27</v>
      </c>
      <c r="P141" s="67">
        <v>6.98</v>
      </c>
      <c r="Q141" s="213">
        <v>0.12861617836742215</v>
      </c>
      <c r="R141" s="224"/>
      <c r="S141" s="224"/>
      <c r="T141" s="224"/>
      <c r="U141" s="224"/>
      <c r="V141" s="224"/>
      <c r="W141" s="224"/>
      <c r="X141" s="224"/>
      <c r="Y141" s="224"/>
      <c r="Z141" s="224"/>
      <c r="AA141" s="224"/>
      <c r="AB141" s="224"/>
      <c r="AC141" s="224"/>
      <c r="AD141" s="224"/>
    </row>
    <row r="142" spans="1:30" x14ac:dyDescent="0.25">
      <c r="A142" s="228" t="s">
        <v>84</v>
      </c>
      <c r="B142" s="229" t="s">
        <v>266</v>
      </c>
      <c r="C142" s="186"/>
      <c r="D142" s="186"/>
      <c r="E142" s="211"/>
      <c r="F142" s="186"/>
      <c r="G142" s="186"/>
      <c r="H142" s="211"/>
      <c r="I142" s="163">
        <v>0.2</v>
      </c>
      <c r="J142" s="163">
        <v>0</v>
      </c>
      <c r="K142" s="216">
        <v>0</v>
      </c>
      <c r="L142" s="212"/>
      <c r="M142" s="212"/>
      <c r="N142" s="225"/>
      <c r="O142" s="67">
        <v>124.01</v>
      </c>
      <c r="P142" s="67">
        <v>3.98</v>
      </c>
      <c r="Q142" s="213">
        <v>3.2094185952745748E-2</v>
      </c>
      <c r="R142" s="214">
        <v>171.72</v>
      </c>
      <c r="S142" s="214">
        <v>2.92</v>
      </c>
      <c r="T142" s="215">
        <v>1.7004425809457255E-2</v>
      </c>
      <c r="U142" s="218"/>
      <c r="V142" s="218"/>
      <c r="W142" s="224"/>
      <c r="X142" s="218"/>
      <c r="Y142" s="218"/>
      <c r="Z142" s="218"/>
      <c r="AA142" s="224"/>
      <c r="AB142" s="218"/>
      <c r="AC142" s="290"/>
      <c r="AD142" s="290"/>
    </row>
    <row r="143" spans="1:30" ht="30" x14ac:dyDescent="0.25">
      <c r="A143" s="210" t="s">
        <v>84</v>
      </c>
      <c r="B143" s="229" t="s">
        <v>267</v>
      </c>
      <c r="C143" s="180"/>
      <c r="D143" s="180"/>
      <c r="E143" s="220"/>
      <c r="F143" s="160">
        <v>401</v>
      </c>
      <c r="G143" s="160">
        <v>1</v>
      </c>
      <c r="H143" s="216">
        <v>2.4937655860349127E-3</v>
      </c>
      <c r="I143" s="163">
        <v>283</v>
      </c>
      <c r="J143" s="163">
        <v>1</v>
      </c>
      <c r="K143" s="216">
        <v>3.5335689045936395E-3</v>
      </c>
      <c r="L143" s="212"/>
      <c r="M143" s="212"/>
      <c r="N143" s="225"/>
      <c r="O143" s="226"/>
      <c r="P143" s="226"/>
      <c r="Q143" s="226"/>
      <c r="R143" s="224"/>
      <c r="S143" s="224"/>
      <c r="T143" s="224"/>
      <c r="U143" s="224"/>
      <c r="V143" s="224"/>
      <c r="W143" s="224"/>
      <c r="X143" s="224"/>
      <c r="Y143" s="224"/>
      <c r="Z143" s="224"/>
      <c r="AA143" s="224"/>
      <c r="AB143" s="224"/>
      <c r="AC143" s="224"/>
      <c r="AD143" s="224"/>
    </row>
    <row r="144" spans="1:30" ht="30" x14ac:dyDescent="0.25">
      <c r="A144" s="210" t="s">
        <v>84</v>
      </c>
      <c r="B144" s="229" t="s">
        <v>253</v>
      </c>
      <c r="C144" s="160">
        <v>69</v>
      </c>
      <c r="D144" s="160">
        <v>4.8</v>
      </c>
      <c r="E144" s="216">
        <v>6.9565217391304349E-2</v>
      </c>
      <c r="F144" s="160">
        <v>256</v>
      </c>
      <c r="G144" s="160">
        <v>13.4</v>
      </c>
      <c r="H144" s="216">
        <v>5.2343750000000001E-2</v>
      </c>
      <c r="I144" s="163">
        <v>346</v>
      </c>
      <c r="J144" s="163">
        <v>15</v>
      </c>
      <c r="K144" s="216">
        <v>4.3352601156069363E-2</v>
      </c>
      <c r="L144" s="76">
        <v>174</v>
      </c>
      <c r="M144" s="76">
        <v>12.8</v>
      </c>
      <c r="N144" s="192">
        <v>7.3563218390804597E-2</v>
      </c>
      <c r="O144" s="67">
        <v>128.85</v>
      </c>
      <c r="P144" s="67">
        <v>7.05</v>
      </c>
      <c r="Q144" s="213">
        <v>5.471478463329453E-2</v>
      </c>
      <c r="R144" s="214">
        <v>139.6</v>
      </c>
      <c r="S144" s="214">
        <v>11.85</v>
      </c>
      <c r="T144" s="215">
        <v>8.4885386819484238E-2</v>
      </c>
      <c r="U144" s="214">
        <v>162.97999999999999</v>
      </c>
      <c r="V144" s="214">
        <v>26.64</v>
      </c>
      <c r="W144" s="215">
        <v>0.16345563872867838</v>
      </c>
      <c r="X144" s="214">
        <v>26.05</v>
      </c>
      <c r="Y144" s="214">
        <v>0.59</v>
      </c>
      <c r="Z144" s="214">
        <v>150</v>
      </c>
      <c r="AA144" s="215">
        <v>9.8999999999999991E-2</v>
      </c>
      <c r="AB144" s="214">
        <v>14.85</v>
      </c>
      <c r="AC144" s="431">
        <v>42644</v>
      </c>
      <c r="AD144" s="431">
        <v>42979</v>
      </c>
    </row>
    <row r="145" spans="1:30" ht="30" x14ac:dyDescent="0.25">
      <c r="A145" s="228" t="s">
        <v>84</v>
      </c>
      <c r="B145" s="229" t="s">
        <v>256</v>
      </c>
      <c r="C145" s="160">
        <v>477</v>
      </c>
      <c r="D145" s="160">
        <v>10.199999999999999</v>
      </c>
      <c r="E145" s="216">
        <v>2.1383647798742137E-2</v>
      </c>
      <c r="F145" s="160">
        <v>655</v>
      </c>
      <c r="G145" s="160">
        <v>24.7</v>
      </c>
      <c r="H145" s="216">
        <v>3.7709923664122139E-2</v>
      </c>
      <c r="I145" s="163">
        <v>1778</v>
      </c>
      <c r="J145" s="163">
        <v>49</v>
      </c>
      <c r="K145" s="216">
        <v>2.7559055118110236E-2</v>
      </c>
      <c r="L145" s="76">
        <v>34</v>
      </c>
      <c r="M145" s="76">
        <v>3.3660000000000001</v>
      </c>
      <c r="N145" s="192">
        <v>9.9000000000000005E-2</v>
      </c>
      <c r="O145" s="67">
        <v>4.55</v>
      </c>
      <c r="P145" s="67">
        <v>0.52</v>
      </c>
      <c r="Q145" s="213">
        <v>0.1142857142857143</v>
      </c>
      <c r="R145" s="224"/>
      <c r="S145" s="224"/>
      <c r="T145" s="224"/>
      <c r="U145" s="224"/>
      <c r="V145" s="224"/>
      <c r="W145" s="224"/>
      <c r="X145" s="224"/>
      <c r="Y145" s="224"/>
      <c r="Z145" s="224"/>
      <c r="AA145" s="224"/>
      <c r="AB145" s="224"/>
      <c r="AC145" s="224"/>
      <c r="AD145" s="224"/>
    </row>
    <row r="146" spans="1:30" x14ac:dyDescent="0.25">
      <c r="A146" s="210" t="s">
        <v>84</v>
      </c>
      <c r="B146" s="210" t="s">
        <v>268</v>
      </c>
      <c r="C146" s="160">
        <v>2878</v>
      </c>
      <c r="D146" s="160">
        <v>2.4</v>
      </c>
      <c r="E146" s="216">
        <v>8.3391243919388462E-4</v>
      </c>
      <c r="F146" s="160">
        <v>2344</v>
      </c>
      <c r="G146" s="160">
        <v>8</v>
      </c>
      <c r="H146" s="216">
        <v>3.4129692832764505E-3</v>
      </c>
      <c r="I146" s="223"/>
      <c r="J146" s="223"/>
      <c r="K146" s="220"/>
      <c r="L146" s="212"/>
      <c r="M146" s="212"/>
      <c r="N146" s="225"/>
      <c r="O146" s="226"/>
      <c r="P146" s="226"/>
      <c r="Q146" s="226"/>
      <c r="R146" s="224"/>
      <c r="S146" s="224"/>
      <c r="T146" s="224"/>
      <c r="U146" s="224"/>
      <c r="V146" s="224"/>
      <c r="W146" s="224"/>
      <c r="X146" s="224"/>
      <c r="Y146" s="224"/>
      <c r="Z146" s="224"/>
      <c r="AA146" s="224"/>
      <c r="AB146" s="224"/>
      <c r="AC146" s="224"/>
      <c r="AD146" s="224"/>
    </row>
    <row r="147" spans="1:30" ht="30" x14ac:dyDescent="0.25">
      <c r="A147" s="210" t="s">
        <v>84</v>
      </c>
      <c r="B147" s="229" t="s">
        <v>249</v>
      </c>
      <c r="C147" s="160">
        <v>2088</v>
      </c>
      <c r="D147" s="160">
        <v>0.4</v>
      </c>
      <c r="E147" s="216">
        <v>1.9157088122605365E-4</v>
      </c>
      <c r="F147" s="160">
        <v>2277</v>
      </c>
      <c r="G147" s="160">
        <v>158</v>
      </c>
      <c r="H147" s="216">
        <v>6.9389547650417216E-2</v>
      </c>
      <c r="I147" s="163">
        <v>2200</v>
      </c>
      <c r="J147" s="163">
        <v>508</v>
      </c>
      <c r="K147" s="216">
        <v>0.2309090909090909</v>
      </c>
      <c r="L147" s="76">
        <v>2122</v>
      </c>
      <c r="M147" s="76">
        <v>467.79</v>
      </c>
      <c r="N147" s="192">
        <v>0.22044769085768146</v>
      </c>
      <c r="O147" s="67">
        <v>1994.14</v>
      </c>
      <c r="P147" s="67">
        <v>47.41</v>
      </c>
      <c r="Q147" s="213">
        <v>2.3774659753076511E-2</v>
      </c>
      <c r="R147" s="214">
        <v>2304.27</v>
      </c>
      <c r="S147" s="214">
        <v>25.83</v>
      </c>
      <c r="T147" s="215">
        <v>1.1209623872202475E-2</v>
      </c>
      <c r="U147" s="214">
        <v>2570.96</v>
      </c>
      <c r="V147" s="214">
        <v>21.27</v>
      </c>
      <c r="W147" s="215">
        <v>8.2731742228583875E-3</v>
      </c>
      <c r="X147" s="214">
        <v>21.27</v>
      </c>
      <c r="Y147" s="214">
        <v>0</v>
      </c>
      <c r="Z147" s="214">
        <v>3439</v>
      </c>
      <c r="AA147" s="215">
        <v>8.2291363768537372E-3</v>
      </c>
      <c r="AB147" s="214">
        <v>28.3</v>
      </c>
      <c r="AC147" s="431">
        <v>42644</v>
      </c>
      <c r="AD147" s="431">
        <v>42979</v>
      </c>
    </row>
    <row r="148" spans="1:30" ht="30" x14ac:dyDescent="0.25">
      <c r="A148" s="228" t="s">
        <v>84</v>
      </c>
      <c r="B148" s="229" t="s">
        <v>261</v>
      </c>
      <c r="C148" s="186"/>
      <c r="D148" s="186"/>
      <c r="E148" s="211"/>
      <c r="F148" s="186"/>
      <c r="G148" s="186"/>
      <c r="H148" s="211"/>
      <c r="I148" s="223"/>
      <c r="J148" s="223"/>
      <c r="K148" s="220"/>
      <c r="L148" s="76">
        <v>4.83</v>
      </c>
      <c r="M148" s="76">
        <v>0</v>
      </c>
      <c r="N148" s="192">
        <v>0</v>
      </c>
      <c r="O148" s="67">
        <v>5.08</v>
      </c>
      <c r="P148" s="67">
        <v>0</v>
      </c>
      <c r="Q148" s="213">
        <v>0</v>
      </c>
      <c r="R148" s="224"/>
      <c r="S148" s="224"/>
      <c r="T148" s="224"/>
      <c r="U148" s="224"/>
      <c r="V148" s="224"/>
      <c r="W148" s="224"/>
      <c r="X148" s="224"/>
      <c r="Y148" s="224"/>
      <c r="Z148" s="224"/>
      <c r="AA148" s="224"/>
      <c r="AB148" s="224"/>
      <c r="AC148" s="224"/>
      <c r="AD148" s="224"/>
    </row>
    <row r="149" spans="1:30" x14ac:dyDescent="0.25">
      <c r="A149" s="210" t="s">
        <v>84</v>
      </c>
      <c r="B149" s="229" t="s">
        <v>252</v>
      </c>
      <c r="C149" s="160">
        <v>1078</v>
      </c>
      <c r="D149" s="160">
        <v>37.1</v>
      </c>
      <c r="E149" s="216">
        <v>3.441558441558442E-2</v>
      </c>
      <c r="F149" s="160">
        <v>1108</v>
      </c>
      <c r="G149" s="160">
        <v>20</v>
      </c>
      <c r="H149" s="216">
        <v>1.8050541516245487E-2</v>
      </c>
      <c r="I149" s="163">
        <v>1117</v>
      </c>
      <c r="J149" s="163">
        <v>22</v>
      </c>
      <c r="K149" s="216">
        <v>1.9695613249776187E-2</v>
      </c>
      <c r="L149" s="76">
        <v>1147</v>
      </c>
      <c r="M149" s="76">
        <v>16.2</v>
      </c>
      <c r="N149" s="192">
        <v>1.4123801220575414E-2</v>
      </c>
      <c r="O149" s="67">
        <v>1141.3900000000001</v>
      </c>
      <c r="P149" s="67">
        <v>12.56</v>
      </c>
      <c r="Q149" s="213">
        <v>1.1004126547455296E-2</v>
      </c>
      <c r="R149" s="224"/>
      <c r="S149" s="224"/>
      <c r="T149" s="224"/>
      <c r="U149" s="224"/>
      <c r="V149" s="224"/>
      <c r="W149" s="224"/>
      <c r="X149" s="224"/>
      <c r="Y149" s="224"/>
      <c r="Z149" s="224"/>
      <c r="AA149" s="224"/>
      <c r="AB149" s="224"/>
      <c r="AC149" s="224"/>
      <c r="AD149" s="224"/>
    </row>
    <row r="150" spans="1:30" ht="30" x14ac:dyDescent="0.25">
      <c r="A150" s="210" t="s">
        <v>84</v>
      </c>
      <c r="B150" s="229" t="s">
        <v>179</v>
      </c>
      <c r="C150" s="160">
        <v>4249</v>
      </c>
      <c r="D150" s="160">
        <v>173.4</v>
      </c>
      <c r="E150" s="216">
        <v>4.0809602259355142E-2</v>
      </c>
      <c r="F150" s="160">
        <v>10828</v>
      </c>
      <c r="G150" s="160">
        <v>566</v>
      </c>
      <c r="H150" s="216">
        <v>5.227188769855929E-2</v>
      </c>
      <c r="I150" s="163">
        <v>17430</v>
      </c>
      <c r="J150" s="163">
        <v>972</v>
      </c>
      <c r="K150" s="216">
        <v>5.5765920826161788E-2</v>
      </c>
      <c r="L150" s="76">
        <v>13734</v>
      </c>
      <c r="M150" s="76">
        <v>302.14999999999998</v>
      </c>
      <c r="N150" s="192">
        <v>2.2000145623998834E-2</v>
      </c>
      <c r="O150" s="67">
        <v>11503.29</v>
      </c>
      <c r="P150" s="67">
        <v>232.37</v>
      </c>
      <c r="Q150" s="213">
        <v>2.0200307911910416E-2</v>
      </c>
      <c r="R150" s="214">
        <v>9162.33</v>
      </c>
      <c r="S150" s="214">
        <v>179.77</v>
      </c>
      <c r="T150" s="215">
        <v>1.9620555033490392E-2</v>
      </c>
      <c r="U150" s="214">
        <v>10170.27</v>
      </c>
      <c r="V150" s="214">
        <v>184.16</v>
      </c>
      <c r="W150" s="215">
        <v>1.8107680523722573E-2</v>
      </c>
      <c r="X150" s="214">
        <v>153.79</v>
      </c>
      <c r="Y150" s="214">
        <v>30.37</v>
      </c>
      <c r="Z150" s="214">
        <v>7883</v>
      </c>
      <c r="AA150" s="215">
        <v>1.7999492578967397E-2</v>
      </c>
      <c r="AB150" s="214">
        <v>141.88999999999999</v>
      </c>
      <c r="AC150" s="431">
        <v>42186</v>
      </c>
      <c r="AD150" s="431">
        <v>42522</v>
      </c>
    </row>
    <row r="151" spans="1:30" x14ac:dyDescent="0.25">
      <c r="A151" s="210" t="s">
        <v>85</v>
      </c>
      <c r="B151" s="219" t="s">
        <v>278</v>
      </c>
      <c r="C151" s="186"/>
      <c r="D151" s="186"/>
      <c r="E151" s="235"/>
      <c r="F151" s="160">
        <v>749</v>
      </c>
      <c r="G151" s="160">
        <v>69.7</v>
      </c>
      <c r="H151" s="216">
        <v>9.3057409879839792E-2</v>
      </c>
      <c r="I151" s="163">
        <v>816.84</v>
      </c>
      <c r="J151" s="163">
        <v>41.57</v>
      </c>
      <c r="K151" s="216">
        <v>5.0891239410410849E-2</v>
      </c>
      <c r="L151" s="231">
        <v>811.55</v>
      </c>
      <c r="M151" s="237">
        <v>50.48</v>
      </c>
      <c r="N151" s="192">
        <v>6.2201959213850043E-2</v>
      </c>
      <c r="O151" s="67">
        <v>890.06</v>
      </c>
      <c r="P151" s="67">
        <v>65.64</v>
      </c>
      <c r="Q151" s="213">
        <v>7.3747837224456783E-2</v>
      </c>
      <c r="R151" s="214">
        <v>889.85890109000002</v>
      </c>
      <c r="S151" s="214">
        <v>223.75669429000001</v>
      </c>
      <c r="T151" s="215">
        <v>0.2514518807598794</v>
      </c>
      <c r="U151" s="214">
        <v>917.31</v>
      </c>
      <c r="V151" s="214">
        <v>215.97</v>
      </c>
      <c r="W151" s="215">
        <v>0.23543840141282665</v>
      </c>
      <c r="X151" s="214">
        <v>210.14</v>
      </c>
      <c r="Y151" s="214">
        <v>5.83</v>
      </c>
      <c r="Z151" s="214">
        <v>944.82929999999999</v>
      </c>
      <c r="AA151" s="215">
        <v>0.23400000000000001</v>
      </c>
      <c r="AB151" s="214">
        <v>221.09005620000002</v>
      </c>
      <c r="AC151" s="431">
        <v>42644</v>
      </c>
      <c r="AD151" s="431">
        <v>43008</v>
      </c>
    </row>
    <row r="152" spans="1:30" x14ac:dyDescent="0.25">
      <c r="A152" s="210" t="s">
        <v>85</v>
      </c>
      <c r="B152" s="219" t="s">
        <v>90</v>
      </c>
      <c r="C152" s="160">
        <v>849</v>
      </c>
      <c r="D152" s="160">
        <v>29.1</v>
      </c>
      <c r="E152" s="216">
        <v>3.4275618374558309E-2</v>
      </c>
      <c r="F152" s="160">
        <v>924</v>
      </c>
      <c r="G152" s="160">
        <v>20.9</v>
      </c>
      <c r="H152" s="216">
        <v>2.2619047619047618E-2</v>
      </c>
      <c r="I152" s="163">
        <v>1020.93</v>
      </c>
      <c r="J152" s="163">
        <v>49.26</v>
      </c>
      <c r="K152" s="216">
        <v>4.8250124886133235E-2</v>
      </c>
      <c r="L152" s="231">
        <v>1135.3399999999999</v>
      </c>
      <c r="M152" s="231">
        <v>38.75</v>
      </c>
      <c r="N152" s="192">
        <v>3.4130744975073547E-2</v>
      </c>
      <c r="O152" s="67">
        <v>1145.73</v>
      </c>
      <c r="P152" s="67">
        <v>53.87</v>
      </c>
      <c r="Q152" s="213">
        <v>4.7018058355808086E-2</v>
      </c>
      <c r="R152" s="214">
        <v>1247.48599371</v>
      </c>
      <c r="S152" s="214">
        <v>69.983036940000005</v>
      </c>
      <c r="T152" s="215">
        <v>5.609925665928462E-2</v>
      </c>
      <c r="U152" s="214">
        <v>1230.1099999999999</v>
      </c>
      <c r="V152" s="214">
        <v>85.25</v>
      </c>
      <c r="W152" s="215">
        <v>6.9302745282942183E-2</v>
      </c>
      <c r="X152" s="214">
        <v>83.35</v>
      </c>
      <c r="Y152" s="214">
        <v>1.9</v>
      </c>
      <c r="Z152" s="214">
        <v>1267.0132999999998</v>
      </c>
      <c r="AA152" s="215">
        <v>4.9299999999999997E-2</v>
      </c>
      <c r="AB152" s="214">
        <v>62.463755689999985</v>
      </c>
      <c r="AC152" s="431">
        <v>42644</v>
      </c>
      <c r="AD152" s="431">
        <v>43008</v>
      </c>
    </row>
    <row r="153" spans="1:30" ht="30" x14ac:dyDescent="0.25">
      <c r="A153" s="210" t="s">
        <v>85</v>
      </c>
      <c r="B153" s="210" t="s">
        <v>315</v>
      </c>
      <c r="C153" s="211"/>
      <c r="D153" s="211"/>
      <c r="E153" s="211"/>
      <c r="F153" s="186"/>
      <c r="G153" s="186"/>
      <c r="H153" s="211"/>
      <c r="I153" s="211"/>
      <c r="J153" s="211"/>
      <c r="K153" s="211"/>
      <c r="L153" s="211"/>
      <c r="M153" s="211"/>
      <c r="N153" s="211"/>
      <c r="O153" s="218"/>
      <c r="P153" s="218"/>
      <c r="Q153" s="218"/>
      <c r="R153" s="214">
        <v>1444.20890648</v>
      </c>
      <c r="S153" s="214">
        <v>352.74023208</v>
      </c>
      <c r="T153" s="215">
        <v>0.24424460373931706</v>
      </c>
      <c r="U153" s="214">
        <v>1525.23</v>
      </c>
      <c r="V153" s="214">
        <v>998.71</v>
      </c>
      <c r="W153" s="215">
        <v>0.65479304760593482</v>
      </c>
      <c r="X153" s="214">
        <v>998.71</v>
      </c>
      <c r="Y153" s="214">
        <v>0</v>
      </c>
      <c r="Z153" s="214">
        <v>1570.9869000000001</v>
      </c>
      <c r="AA153" s="215">
        <v>0.64980000000000004</v>
      </c>
      <c r="AB153" s="214">
        <v>1020.8272876200001</v>
      </c>
      <c r="AC153" s="431">
        <v>42644</v>
      </c>
      <c r="AD153" s="431">
        <v>43008</v>
      </c>
    </row>
    <row r="154" spans="1:30" x14ac:dyDescent="0.25">
      <c r="A154" s="210" t="s">
        <v>85</v>
      </c>
      <c r="B154" s="219" t="s">
        <v>87</v>
      </c>
      <c r="C154" s="186"/>
      <c r="D154" s="186"/>
      <c r="E154" s="235"/>
      <c r="F154" s="160">
        <v>48181</v>
      </c>
      <c r="G154" s="160">
        <v>321.10000000000002</v>
      </c>
      <c r="H154" s="216">
        <v>6.6644527925945919E-3</v>
      </c>
      <c r="I154" s="163">
        <v>53913.440000000002</v>
      </c>
      <c r="J154" s="163">
        <v>713.16</v>
      </c>
      <c r="K154" s="216">
        <v>1.3227870453081828E-2</v>
      </c>
      <c r="L154" s="231">
        <v>58449.56</v>
      </c>
      <c r="M154" s="231">
        <v>1361.35</v>
      </c>
      <c r="N154" s="192">
        <v>2.3291022207866063E-2</v>
      </c>
      <c r="O154" s="67">
        <v>63864.04</v>
      </c>
      <c r="P154" s="67">
        <v>376.577</v>
      </c>
      <c r="Q154" s="213">
        <v>5.8965420916058551E-3</v>
      </c>
      <c r="R154" s="214">
        <v>67696.730818659998</v>
      </c>
      <c r="S154" s="214">
        <v>456.16588766999996</v>
      </c>
      <c r="T154" s="215">
        <v>6.7383739532701614E-3</v>
      </c>
      <c r="U154" s="214">
        <v>72417.2</v>
      </c>
      <c r="V154" s="214">
        <v>399.15</v>
      </c>
      <c r="W154" s="215">
        <v>5.5118121109349709E-3</v>
      </c>
      <c r="X154" s="214">
        <v>238.72</v>
      </c>
      <c r="Y154" s="214">
        <v>160.43</v>
      </c>
      <c r="Z154" s="214">
        <v>93836.84</v>
      </c>
      <c r="AA154" s="215">
        <v>5.4000000000000003E-3</v>
      </c>
      <c r="AB154" s="214">
        <v>506.71893599999999</v>
      </c>
      <c r="AC154" s="431">
        <v>42644</v>
      </c>
      <c r="AD154" s="431">
        <v>43008</v>
      </c>
    </row>
    <row r="155" spans="1:30" x14ac:dyDescent="0.25">
      <c r="A155" s="210" t="s">
        <v>85</v>
      </c>
      <c r="B155" s="210" t="s">
        <v>270</v>
      </c>
      <c r="C155" s="160">
        <v>53737</v>
      </c>
      <c r="D155" s="160">
        <v>1385.1</v>
      </c>
      <c r="E155" s="216">
        <v>2.5775536408805848E-2</v>
      </c>
      <c r="F155" s="186"/>
      <c r="G155" s="186"/>
      <c r="H155" s="220"/>
      <c r="I155" s="223"/>
      <c r="J155" s="223"/>
      <c r="K155" s="220"/>
      <c r="L155" s="212"/>
      <c r="M155" s="212"/>
      <c r="N155" s="225"/>
      <c r="O155" s="226"/>
      <c r="P155" s="226"/>
      <c r="Q155" s="226"/>
      <c r="R155" s="224"/>
      <c r="S155" s="224"/>
      <c r="T155" s="224"/>
      <c r="U155" s="224"/>
      <c r="V155" s="224"/>
      <c r="W155" s="224"/>
      <c r="X155" s="224"/>
      <c r="Y155" s="224"/>
      <c r="Z155" s="224"/>
      <c r="AA155" s="224"/>
      <c r="AB155" s="224"/>
      <c r="AC155" s="224"/>
      <c r="AD155" s="224"/>
    </row>
    <row r="156" spans="1:30" x14ac:dyDescent="0.25">
      <c r="A156" s="210" t="s">
        <v>85</v>
      </c>
      <c r="B156" s="219" t="s">
        <v>95</v>
      </c>
      <c r="C156" s="180"/>
      <c r="D156" s="180"/>
      <c r="E156" s="220"/>
      <c r="F156" s="180"/>
      <c r="G156" s="180"/>
      <c r="H156" s="220"/>
      <c r="I156" s="163">
        <v>19.64</v>
      </c>
      <c r="J156" s="163">
        <v>0.4</v>
      </c>
      <c r="K156" s="216">
        <v>2.0366598778004074E-2</v>
      </c>
      <c r="L156" s="231">
        <v>27.27</v>
      </c>
      <c r="M156" s="231">
        <v>1.5580000000000001</v>
      </c>
      <c r="N156" s="192">
        <v>5.7132379904657138E-2</v>
      </c>
      <c r="O156" s="67">
        <v>23.61</v>
      </c>
      <c r="P156" s="67">
        <v>0.86499999999999999</v>
      </c>
      <c r="Q156" s="213">
        <v>3.6637018212621768E-2</v>
      </c>
      <c r="R156" s="214">
        <v>34.841812240000003</v>
      </c>
      <c r="S156" s="214">
        <v>2.7207599999999998E-2</v>
      </c>
      <c r="T156" s="215">
        <v>7.8088934675919135E-4</v>
      </c>
      <c r="U156" s="218"/>
      <c r="V156" s="218"/>
      <c r="W156" s="224"/>
      <c r="X156" s="218"/>
      <c r="Y156" s="218"/>
      <c r="Z156" s="218"/>
      <c r="AA156" s="224"/>
      <c r="AB156" s="218"/>
      <c r="AC156" s="290"/>
      <c r="AD156" s="290"/>
    </row>
    <row r="157" spans="1:30" x14ac:dyDescent="0.25">
      <c r="A157" s="210" t="s">
        <v>85</v>
      </c>
      <c r="B157" s="210" t="s">
        <v>98</v>
      </c>
      <c r="C157" s="160">
        <v>10001</v>
      </c>
      <c r="D157" s="160">
        <v>0</v>
      </c>
      <c r="E157" s="216">
        <v>0</v>
      </c>
      <c r="F157" s="186"/>
      <c r="G157" s="186"/>
      <c r="H157" s="220"/>
      <c r="I157" s="223"/>
      <c r="J157" s="223"/>
      <c r="K157" s="220"/>
      <c r="L157" s="212"/>
      <c r="M157" s="212"/>
      <c r="N157" s="225"/>
      <c r="O157" s="226"/>
      <c r="P157" s="226"/>
      <c r="Q157" s="226"/>
      <c r="R157" s="224"/>
      <c r="S157" s="224"/>
      <c r="T157" s="224"/>
      <c r="U157" s="224"/>
      <c r="V157" s="224"/>
      <c r="W157" s="224"/>
      <c r="X157" s="224"/>
      <c r="Y157" s="224"/>
      <c r="Z157" s="224"/>
      <c r="AA157" s="224"/>
      <c r="AB157" s="224"/>
      <c r="AC157" s="224"/>
      <c r="AD157" s="224"/>
    </row>
    <row r="158" spans="1:30" x14ac:dyDescent="0.25">
      <c r="A158" s="210" t="s">
        <v>85</v>
      </c>
      <c r="B158" s="219" t="s">
        <v>96</v>
      </c>
      <c r="C158" s="180"/>
      <c r="D158" s="180"/>
      <c r="E158" s="220"/>
      <c r="F158" s="160">
        <v>146</v>
      </c>
      <c r="G158" s="160">
        <v>0.5</v>
      </c>
      <c r="H158" s="216">
        <v>3.4246575342465752E-3</v>
      </c>
      <c r="I158" s="163">
        <v>151.08000000000001</v>
      </c>
      <c r="J158" s="163">
        <v>1</v>
      </c>
      <c r="K158" s="216">
        <v>6.6190097961344981E-3</v>
      </c>
      <c r="L158" s="231">
        <v>147.15</v>
      </c>
      <c r="M158" s="231">
        <v>1.55</v>
      </c>
      <c r="N158" s="192">
        <v>1.0533469249065579E-2</v>
      </c>
      <c r="O158" s="67">
        <v>143.47</v>
      </c>
      <c r="P158" s="67">
        <v>8.7999999999999995E-2</v>
      </c>
      <c r="Q158" s="213">
        <v>6.1336864849794381E-4</v>
      </c>
      <c r="R158" s="224"/>
      <c r="S158" s="224"/>
      <c r="T158" s="224"/>
      <c r="U158" s="224"/>
      <c r="V158" s="224"/>
      <c r="W158" s="224"/>
      <c r="X158" s="224"/>
      <c r="Y158" s="224"/>
      <c r="Z158" s="224"/>
      <c r="AA158" s="224"/>
      <c r="AB158" s="224"/>
      <c r="AC158" s="224"/>
      <c r="AD158" s="224"/>
    </row>
    <row r="159" spans="1:30" x14ac:dyDescent="0.25">
      <c r="A159" s="210" t="s">
        <v>85</v>
      </c>
      <c r="B159" s="219" t="s">
        <v>97</v>
      </c>
      <c r="C159" s="180"/>
      <c r="D159" s="180"/>
      <c r="E159" s="220"/>
      <c r="F159" s="160">
        <v>88</v>
      </c>
      <c r="G159" s="160">
        <v>0.4</v>
      </c>
      <c r="H159" s="216">
        <v>4.5454545454545461E-3</v>
      </c>
      <c r="I159" s="163">
        <v>83.25</v>
      </c>
      <c r="J159" s="163">
        <v>0.39</v>
      </c>
      <c r="K159" s="216">
        <v>4.6846846846846845E-3</v>
      </c>
      <c r="L159" s="231">
        <v>67.33</v>
      </c>
      <c r="M159" s="231">
        <v>1.5</v>
      </c>
      <c r="N159" s="192">
        <v>2.2278330610426261E-2</v>
      </c>
      <c r="O159" s="67">
        <v>47.73</v>
      </c>
      <c r="P159" s="67">
        <v>0.623</v>
      </c>
      <c r="Q159" s="213">
        <v>1.3052587471192123E-2</v>
      </c>
      <c r="R159" s="224"/>
      <c r="S159" s="224"/>
      <c r="T159" s="224"/>
      <c r="U159" s="224"/>
      <c r="V159" s="224"/>
      <c r="W159" s="224"/>
      <c r="X159" s="224"/>
      <c r="Y159" s="224"/>
      <c r="Z159" s="224"/>
      <c r="AA159" s="224"/>
      <c r="AB159" s="224"/>
      <c r="AC159" s="224"/>
      <c r="AD159" s="224"/>
    </row>
    <row r="160" spans="1:30" x14ac:dyDescent="0.25">
      <c r="A160" s="210" t="s">
        <v>85</v>
      </c>
      <c r="B160" s="219" t="s">
        <v>269</v>
      </c>
      <c r="C160" s="180"/>
      <c r="D160" s="180"/>
      <c r="E160" s="220"/>
      <c r="F160" s="160">
        <v>8769</v>
      </c>
      <c r="G160" s="160">
        <v>0</v>
      </c>
      <c r="H160" s="216">
        <v>0</v>
      </c>
      <c r="I160" s="163">
        <v>10723</v>
      </c>
      <c r="J160" s="163">
        <v>0</v>
      </c>
      <c r="K160" s="216">
        <v>0</v>
      </c>
      <c r="L160" s="231">
        <v>11172.65</v>
      </c>
      <c r="M160" s="231">
        <v>135.05000000000001</v>
      </c>
      <c r="N160" s="192">
        <v>1.2087553087226399E-2</v>
      </c>
      <c r="O160" s="67">
        <v>11344.07</v>
      </c>
      <c r="P160" s="67">
        <v>3.92</v>
      </c>
      <c r="Q160" s="213">
        <v>3.4555499040467839E-4</v>
      </c>
      <c r="R160" s="214">
        <v>11719.63738341</v>
      </c>
      <c r="S160" s="214">
        <v>166.15577819000001</v>
      </c>
      <c r="T160" s="215">
        <v>1.4177552833264757E-2</v>
      </c>
      <c r="U160" s="214">
        <v>11146.32</v>
      </c>
      <c r="V160" s="214">
        <v>73.97</v>
      </c>
      <c r="W160" s="215">
        <v>6.6362709845043024E-3</v>
      </c>
      <c r="X160" s="214">
        <v>71.739999999999995</v>
      </c>
      <c r="Y160" s="214">
        <v>2.23</v>
      </c>
      <c r="Z160" s="214">
        <v>13631.15</v>
      </c>
      <c r="AA160" s="215">
        <v>6.4999999999999997E-3</v>
      </c>
      <c r="AB160" s="214">
        <v>88.602474999999998</v>
      </c>
      <c r="AC160" s="431">
        <v>42644</v>
      </c>
      <c r="AD160" s="431">
        <v>43008</v>
      </c>
    </row>
    <row r="161" spans="1:30" x14ac:dyDescent="0.25">
      <c r="A161" s="210" t="s">
        <v>85</v>
      </c>
      <c r="B161" s="210" t="s">
        <v>271</v>
      </c>
      <c r="C161" s="160">
        <v>4290</v>
      </c>
      <c r="D161" s="160">
        <v>516</v>
      </c>
      <c r="E161" s="216">
        <v>0.12027972027972028</v>
      </c>
      <c r="F161" s="160">
        <v>4447</v>
      </c>
      <c r="G161" s="160">
        <v>429.1</v>
      </c>
      <c r="H161" s="216">
        <v>9.649201709017316E-2</v>
      </c>
      <c r="I161" s="223"/>
      <c r="J161" s="223"/>
      <c r="K161" s="220"/>
      <c r="L161" s="212"/>
      <c r="M161" s="212"/>
      <c r="N161" s="225"/>
      <c r="O161" s="226"/>
      <c r="P161" s="226"/>
      <c r="Q161" s="226"/>
      <c r="R161" s="224"/>
      <c r="S161" s="224"/>
      <c r="T161" s="224"/>
      <c r="U161" s="224"/>
      <c r="V161" s="224"/>
      <c r="W161" s="224"/>
      <c r="X161" s="224"/>
      <c r="Y161" s="224"/>
      <c r="Z161" s="224"/>
      <c r="AA161" s="224"/>
      <c r="AB161" s="224"/>
      <c r="AC161" s="224"/>
      <c r="AD161" s="224"/>
    </row>
    <row r="162" spans="1:30" ht="30" x14ac:dyDescent="0.25">
      <c r="A162" s="210" t="s">
        <v>85</v>
      </c>
      <c r="B162" s="210" t="s">
        <v>316</v>
      </c>
      <c r="C162" s="211"/>
      <c r="D162" s="211"/>
      <c r="E162" s="211"/>
      <c r="F162" s="186"/>
      <c r="G162" s="186"/>
      <c r="H162" s="211"/>
      <c r="I162" s="211"/>
      <c r="J162" s="211"/>
      <c r="K162" s="211"/>
      <c r="L162" s="211"/>
      <c r="M162" s="211"/>
      <c r="N162" s="211"/>
      <c r="O162" s="218"/>
      <c r="P162" s="218"/>
      <c r="Q162" s="218"/>
      <c r="R162" s="214">
        <v>947.27165314000001</v>
      </c>
      <c r="S162" s="214">
        <v>157.31249452999998</v>
      </c>
      <c r="T162" s="215">
        <v>0.16606904050020202</v>
      </c>
      <c r="U162" s="214">
        <v>994.2</v>
      </c>
      <c r="V162" s="214">
        <v>635.91</v>
      </c>
      <c r="W162" s="215">
        <v>0.63961979480989739</v>
      </c>
      <c r="X162" s="214">
        <v>635.91</v>
      </c>
      <c r="Y162" s="214">
        <v>0</v>
      </c>
      <c r="Z162" s="214">
        <v>1024.0260000000001</v>
      </c>
      <c r="AA162" s="215">
        <v>0.62960000000000005</v>
      </c>
      <c r="AB162" s="214">
        <v>644.72676960000013</v>
      </c>
      <c r="AC162" s="431">
        <v>42644</v>
      </c>
      <c r="AD162" s="431">
        <v>43008</v>
      </c>
    </row>
    <row r="163" spans="1:30" x14ac:dyDescent="0.25">
      <c r="A163" s="210" t="s">
        <v>85</v>
      </c>
      <c r="B163" s="219" t="s">
        <v>89</v>
      </c>
      <c r="C163" s="186"/>
      <c r="D163" s="186"/>
      <c r="E163" s="235"/>
      <c r="F163" s="160">
        <v>5268</v>
      </c>
      <c r="G163" s="160">
        <v>92.4</v>
      </c>
      <c r="H163" s="216">
        <v>1.7539863325740319E-2</v>
      </c>
      <c r="I163" s="163">
        <v>5583.6</v>
      </c>
      <c r="J163" s="163">
        <v>258.85000000000002</v>
      </c>
      <c r="K163" s="216">
        <v>4.6358979869618171E-2</v>
      </c>
      <c r="L163" s="231">
        <v>5832.79</v>
      </c>
      <c r="M163" s="231">
        <v>264.19</v>
      </c>
      <c r="N163" s="192">
        <v>4.529393309205372E-2</v>
      </c>
      <c r="O163" s="67">
        <v>5594.76</v>
      </c>
      <c r="P163" s="67">
        <v>127.09699999999999</v>
      </c>
      <c r="Q163" s="213">
        <v>2.2717149618571662E-2</v>
      </c>
      <c r="R163" s="214">
        <v>5542.5028800399996</v>
      </c>
      <c r="S163" s="214">
        <v>145.90132100000002</v>
      </c>
      <c r="T163" s="215">
        <v>2.6324085734881399E-2</v>
      </c>
      <c r="U163" s="214">
        <v>5478.43</v>
      </c>
      <c r="V163" s="214">
        <v>375.5</v>
      </c>
      <c r="W163" s="215">
        <v>6.8541534709761737E-2</v>
      </c>
      <c r="X163" s="214">
        <v>364.39</v>
      </c>
      <c r="Y163" s="214">
        <v>11.11</v>
      </c>
      <c r="Z163" s="214">
        <v>5560.72</v>
      </c>
      <c r="AA163" s="215">
        <v>6.8400000000000002E-2</v>
      </c>
      <c r="AB163" s="214">
        <v>380.35324800000001</v>
      </c>
      <c r="AC163" s="431">
        <v>42644</v>
      </c>
      <c r="AD163" s="431">
        <v>43008</v>
      </c>
    </row>
    <row r="164" spans="1:30" x14ac:dyDescent="0.25">
      <c r="A164" s="228" t="s">
        <v>85</v>
      </c>
      <c r="B164" s="219" t="s">
        <v>91</v>
      </c>
      <c r="C164" s="186"/>
      <c r="D164" s="186"/>
      <c r="E164" s="211"/>
      <c r="F164" s="186"/>
      <c r="G164" s="186"/>
      <c r="H164" s="211"/>
      <c r="I164" s="163">
        <v>24360</v>
      </c>
      <c r="J164" s="163">
        <v>32.619999999999997</v>
      </c>
      <c r="K164" s="216">
        <v>1.3390804597701149E-3</v>
      </c>
      <c r="L164" s="231">
        <v>25812.71</v>
      </c>
      <c r="M164" s="231">
        <v>38.46</v>
      </c>
      <c r="N164" s="192">
        <v>1.4899636651866466E-3</v>
      </c>
      <c r="O164" s="67">
        <v>27368.240000000002</v>
      </c>
      <c r="P164" s="67">
        <v>32.079000000000001</v>
      </c>
      <c r="Q164" s="213">
        <v>1.1721250617504084E-3</v>
      </c>
      <c r="R164" s="224"/>
      <c r="S164" s="224"/>
      <c r="T164" s="224"/>
      <c r="U164" s="224"/>
      <c r="V164" s="224"/>
      <c r="W164" s="224"/>
      <c r="X164" s="224"/>
      <c r="Y164" s="224"/>
      <c r="Z164" s="224"/>
      <c r="AA164" s="224"/>
      <c r="AB164" s="224"/>
      <c r="AC164" s="224"/>
      <c r="AD164" s="224"/>
    </row>
    <row r="165" spans="1:30" x14ac:dyDescent="0.25">
      <c r="A165" s="210" t="s">
        <v>85</v>
      </c>
      <c r="B165" s="210" t="s">
        <v>317</v>
      </c>
      <c r="C165" s="211"/>
      <c r="D165" s="211"/>
      <c r="E165" s="211"/>
      <c r="F165" s="186"/>
      <c r="G165" s="186"/>
      <c r="H165" s="211"/>
      <c r="I165" s="211"/>
      <c r="J165" s="211"/>
      <c r="K165" s="211"/>
      <c r="L165" s="211"/>
      <c r="M165" s="211"/>
      <c r="N165" s="211"/>
      <c r="O165" s="218"/>
      <c r="P165" s="218"/>
      <c r="Q165" s="218"/>
      <c r="R165" s="214">
        <v>2415.9236808000001</v>
      </c>
      <c r="S165" s="214">
        <v>1448.33487926</v>
      </c>
      <c r="T165" s="215">
        <v>0.59949529481014219</v>
      </c>
      <c r="U165" s="214">
        <v>2574.17</v>
      </c>
      <c r="V165" s="214">
        <v>1020.73</v>
      </c>
      <c r="W165" s="215">
        <v>0.39652781284841326</v>
      </c>
      <c r="X165" s="214">
        <v>1019.93</v>
      </c>
      <c r="Y165" s="214">
        <v>0.8</v>
      </c>
      <c r="Z165" s="214">
        <v>2651.3951000000002</v>
      </c>
      <c r="AA165" s="215">
        <v>0.38650000000000001</v>
      </c>
      <c r="AB165" s="214">
        <v>1024.7642061500001</v>
      </c>
      <c r="AC165" s="431">
        <v>42644</v>
      </c>
      <c r="AD165" s="431">
        <v>43008</v>
      </c>
    </row>
    <row r="166" spans="1:30" ht="30" x14ac:dyDescent="0.25">
      <c r="A166" s="228" t="s">
        <v>85</v>
      </c>
      <c r="B166" s="219" t="s">
        <v>88</v>
      </c>
      <c r="C166" s="186"/>
      <c r="D166" s="186"/>
      <c r="E166" s="211"/>
      <c r="F166" s="186"/>
      <c r="G166" s="186"/>
      <c r="H166" s="211"/>
      <c r="I166" s="163">
        <v>1373.38</v>
      </c>
      <c r="J166" s="163">
        <v>122.87</v>
      </c>
      <c r="K166" s="216">
        <v>8.9465406515312582E-2</v>
      </c>
      <c r="L166" s="231">
        <v>1479.71</v>
      </c>
      <c r="M166" s="231">
        <v>875.12800000000004</v>
      </c>
      <c r="N166" s="192">
        <v>0.59141858877753073</v>
      </c>
      <c r="O166" s="67">
        <v>1705.6</v>
      </c>
      <c r="P166" s="67">
        <v>1179.49</v>
      </c>
      <c r="Q166" s="213">
        <v>0.69153963414634145</v>
      </c>
      <c r="R166" s="214">
        <v>1890.4608215000001</v>
      </c>
      <c r="S166" s="214">
        <v>1890.4608215000001</v>
      </c>
      <c r="T166" s="215">
        <v>1</v>
      </c>
      <c r="U166" s="214">
        <v>2059.14</v>
      </c>
      <c r="V166" s="214">
        <v>2059.14</v>
      </c>
      <c r="W166" s="215">
        <v>1</v>
      </c>
      <c r="X166" s="214">
        <v>2059.14</v>
      </c>
      <c r="Y166" s="214">
        <v>0</v>
      </c>
      <c r="Z166" s="214">
        <v>2120.9141999999997</v>
      </c>
      <c r="AA166" s="215">
        <v>0.99900000000000011</v>
      </c>
      <c r="AB166" s="214">
        <v>2118.7932857999999</v>
      </c>
      <c r="AC166" s="431">
        <v>42644</v>
      </c>
      <c r="AD166" s="431">
        <v>43008</v>
      </c>
    </row>
    <row r="167" spans="1:30" x14ac:dyDescent="0.25">
      <c r="A167" s="210" t="s">
        <v>85</v>
      </c>
      <c r="B167" s="219" t="s">
        <v>93</v>
      </c>
      <c r="C167" s="160">
        <v>787</v>
      </c>
      <c r="D167" s="160">
        <v>37.4</v>
      </c>
      <c r="E167" s="216">
        <v>4.7522236340533673E-2</v>
      </c>
      <c r="F167" s="160">
        <v>848</v>
      </c>
      <c r="G167" s="160">
        <v>135.19999999999999</v>
      </c>
      <c r="H167" s="216">
        <v>0.15943396226415094</v>
      </c>
      <c r="I167" s="163">
        <v>954.55</v>
      </c>
      <c r="J167" s="163">
        <v>28.81</v>
      </c>
      <c r="K167" s="216">
        <v>3.0181761039233146E-2</v>
      </c>
      <c r="L167" s="231">
        <v>1077.8399999999999</v>
      </c>
      <c r="M167" s="231">
        <v>21.765999999999998</v>
      </c>
      <c r="N167" s="192">
        <v>2.0194091887478661E-2</v>
      </c>
      <c r="O167" s="67">
        <v>1126.26</v>
      </c>
      <c r="P167" s="67">
        <v>28.93</v>
      </c>
      <c r="Q167" s="213">
        <v>2.5686786354838138E-2</v>
      </c>
      <c r="R167" s="214">
        <v>1188.8321463900002</v>
      </c>
      <c r="S167" s="214">
        <v>15.610245730000001</v>
      </c>
      <c r="T167" s="215">
        <v>1.313073992607112E-2</v>
      </c>
      <c r="U167" s="214">
        <v>1243.71</v>
      </c>
      <c r="V167" s="214">
        <v>43.43</v>
      </c>
      <c r="W167" s="215">
        <v>3.4919716010967189E-2</v>
      </c>
      <c r="X167" s="214">
        <v>36.229999999999997</v>
      </c>
      <c r="Y167" s="214">
        <v>7.2</v>
      </c>
      <c r="Z167" s="214">
        <v>1281.0213000000001</v>
      </c>
      <c r="AA167" s="215">
        <v>3.2899999999999999E-2</v>
      </c>
      <c r="AB167" s="214">
        <v>42.145600770000001</v>
      </c>
      <c r="AC167" s="431">
        <v>42644</v>
      </c>
      <c r="AD167" s="431">
        <v>43008</v>
      </c>
    </row>
    <row r="168" spans="1:30" x14ac:dyDescent="0.25">
      <c r="A168" s="210" t="s">
        <v>85</v>
      </c>
      <c r="B168" s="219" t="s">
        <v>92</v>
      </c>
      <c r="C168" s="160">
        <v>2052</v>
      </c>
      <c r="D168" s="160">
        <v>112.7</v>
      </c>
      <c r="E168" s="216">
        <v>5.4922027290448344E-2</v>
      </c>
      <c r="F168" s="160">
        <v>2230</v>
      </c>
      <c r="G168" s="160">
        <v>2.5</v>
      </c>
      <c r="H168" s="216">
        <v>1.1210762331838565E-3</v>
      </c>
      <c r="I168" s="163">
        <v>2361.8200000000002</v>
      </c>
      <c r="J168" s="163">
        <v>0.06</v>
      </c>
      <c r="K168" s="216">
        <v>2.5404137487192078E-5</v>
      </c>
      <c r="L168" s="231">
        <v>2457.2399999999998</v>
      </c>
      <c r="M168" s="231">
        <v>32.44</v>
      </c>
      <c r="N168" s="192">
        <v>1.3201803649623155E-2</v>
      </c>
      <c r="O168" s="67">
        <v>2476.71</v>
      </c>
      <c r="P168" s="67">
        <v>22.27</v>
      </c>
      <c r="Q168" s="213">
        <v>8.9917673042059828E-3</v>
      </c>
      <c r="R168" s="214">
        <v>2556.8506344699999</v>
      </c>
      <c r="S168" s="214">
        <v>479.79239309000002</v>
      </c>
      <c r="T168" s="215">
        <v>0.18764975420218646</v>
      </c>
      <c r="U168" s="214">
        <v>2629.44</v>
      </c>
      <c r="V168" s="214">
        <v>829.18</v>
      </c>
      <c r="W168" s="215">
        <v>0.31534471218206156</v>
      </c>
      <c r="X168" s="214">
        <v>829.18</v>
      </c>
      <c r="Y168" s="214">
        <v>0</v>
      </c>
      <c r="Z168" s="214">
        <v>2708.3232000000003</v>
      </c>
      <c r="AA168" s="215">
        <v>0.30530000000000002</v>
      </c>
      <c r="AB168" s="214">
        <v>826.85107296000012</v>
      </c>
      <c r="AC168" s="431">
        <v>42644</v>
      </c>
      <c r="AD168" s="431">
        <v>43008</v>
      </c>
    </row>
    <row r="169" spans="1:30" x14ac:dyDescent="0.25">
      <c r="A169" s="228" t="s">
        <v>85</v>
      </c>
      <c r="B169" s="219" t="s">
        <v>86</v>
      </c>
      <c r="C169" s="186"/>
      <c r="D169" s="186"/>
      <c r="E169" s="211"/>
      <c r="F169" s="186"/>
      <c r="G169" s="186"/>
      <c r="H169" s="211"/>
      <c r="I169" s="163">
        <v>3371.19</v>
      </c>
      <c r="J169" s="163">
        <v>311.45999999999998</v>
      </c>
      <c r="K169" s="216">
        <v>9.2388741067694194E-2</v>
      </c>
      <c r="L169" s="231">
        <v>3912.17</v>
      </c>
      <c r="M169" s="237">
        <v>2142.69</v>
      </c>
      <c r="N169" s="192">
        <v>0.5476985918301096</v>
      </c>
      <c r="O169" s="67">
        <v>4728.95</v>
      </c>
      <c r="P169" s="67">
        <v>3587.2449999999999</v>
      </c>
      <c r="Q169" s="213">
        <v>0.75857114158534134</v>
      </c>
      <c r="R169" s="214">
        <v>5628.8693023300002</v>
      </c>
      <c r="S169" s="214">
        <v>5257.5575428900011</v>
      </c>
      <c r="T169" s="215">
        <v>0.93403439669734389</v>
      </c>
      <c r="U169" s="214">
        <v>7958.21</v>
      </c>
      <c r="V169" s="214">
        <v>7998.14</v>
      </c>
      <c r="W169" s="215">
        <v>1.0050174599564474</v>
      </c>
      <c r="X169" s="214">
        <v>7565.78</v>
      </c>
      <c r="Y169" s="214">
        <v>432.36</v>
      </c>
      <c r="Z169" s="214">
        <v>8196.9562999999998</v>
      </c>
      <c r="AA169" s="215">
        <v>0.98499999999999999</v>
      </c>
      <c r="AB169" s="214">
        <v>8074.0019554999999</v>
      </c>
      <c r="AC169" s="431">
        <v>42644</v>
      </c>
      <c r="AD169" s="431">
        <v>43008</v>
      </c>
    </row>
    <row r="170" spans="1:30" x14ac:dyDescent="0.25">
      <c r="A170" s="210" t="s">
        <v>85</v>
      </c>
      <c r="B170" s="219" t="s">
        <v>94</v>
      </c>
      <c r="C170" s="160">
        <v>768</v>
      </c>
      <c r="D170" s="160">
        <v>24.7</v>
      </c>
      <c r="E170" s="216">
        <v>3.216145833333333E-2</v>
      </c>
      <c r="F170" s="160">
        <v>786</v>
      </c>
      <c r="G170" s="160">
        <v>2.2000000000000002</v>
      </c>
      <c r="H170" s="216">
        <v>2.7989821882951657E-3</v>
      </c>
      <c r="I170" s="163">
        <v>925.43</v>
      </c>
      <c r="J170" s="163">
        <v>15.98</v>
      </c>
      <c r="K170" s="216">
        <v>1.7267648552564754E-2</v>
      </c>
      <c r="L170" s="231">
        <v>1081.22</v>
      </c>
      <c r="M170" s="231">
        <v>11.26</v>
      </c>
      <c r="N170" s="192">
        <v>1.0414161780211243E-2</v>
      </c>
      <c r="O170" s="67">
        <v>1260.3800000000001</v>
      </c>
      <c r="P170" s="67">
        <v>6.95</v>
      </c>
      <c r="Q170" s="213">
        <v>5.5142100001586824E-3</v>
      </c>
      <c r="R170" s="224"/>
      <c r="S170" s="224"/>
      <c r="T170" s="224"/>
      <c r="U170" s="224"/>
      <c r="V170" s="224"/>
      <c r="W170" s="224"/>
      <c r="X170" s="224"/>
      <c r="Y170" s="224"/>
      <c r="Z170" s="224"/>
      <c r="AA170" s="224"/>
      <c r="AB170" s="224"/>
      <c r="AC170" s="224"/>
      <c r="AD170" s="224"/>
    </row>
    <row r="171" spans="1:30" x14ac:dyDescent="0.25">
      <c r="A171" s="480"/>
      <c r="B171" s="481"/>
      <c r="C171" s="482"/>
      <c r="D171" s="482"/>
      <c r="E171" s="483"/>
      <c r="F171" s="482"/>
      <c r="G171" s="482"/>
      <c r="H171" s="483"/>
      <c r="I171" s="484"/>
      <c r="J171" s="484"/>
      <c r="K171" s="483"/>
      <c r="L171" s="485"/>
      <c r="M171" s="485"/>
      <c r="N171" s="486"/>
      <c r="O171" s="487"/>
      <c r="P171" s="487"/>
      <c r="Q171" s="488"/>
      <c r="R171" s="502"/>
      <c r="S171" s="502"/>
      <c r="T171" s="502"/>
      <c r="U171" s="502"/>
      <c r="V171" s="502"/>
      <c r="W171" s="502"/>
      <c r="X171" s="502"/>
      <c r="Y171" s="502"/>
      <c r="Z171" s="502"/>
      <c r="AA171" s="502"/>
      <c r="AB171" s="502"/>
      <c r="AC171" s="502"/>
      <c r="AD171" s="502"/>
    </row>
    <row r="172" spans="1:30" x14ac:dyDescent="0.25">
      <c r="A172" s="480"/>
      <c r="B172" s="481"/>
      <c r="C172" s="482"/>
      <c r="D172" s="482"/>
      <c r="E172" s="483"/>
      <c r="F172" s="482"/>
      <c r="G172" s="482"/>
      <c r="H172" s="483"/>
      <c r="I172" s="484"/>
      <c r="J172" s="484"/>
      <c r="K172" s="483"/>
      <c r="L172" s="485"/>
      <c r="M172" s="485"/>
      <c r="N172" s="486"/>
      <c r="O172" s="487"/>
      <c r="P172" s="487"/>
      <c r="Q172" s="488"/>
      <c r="R172" s="502"/>
      <c r="S172" s="502"/>
      <c r="T172" s="502"/>
      <c r="U172" s="502"/>
      <c r="V172" s="502"/>
      <c r="W172" s="502"/>
      <c r="X172" s="502"/>
      <c r="Y172" s="502"/>
      <c r="Z172" s="502"/>
      <c r="AA172" s="502"/>
      <c r="AB172" s="502"/>
      <c r="AC172" s="502"/>
      <c r="AD172" s="502"/>
    </row>
    <row r="173" spans="1:30" x14ac:dyDescent="0.25">
      <c r="A173" s="131"/>
      <c r="B173" s="497" t="s">
        <v>319</v>
      </c>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501"/>
      <c r="AA173" s="131"/>
      <c r="AB173" s="501"/>
      <c r="AC173" s="131"/>
      <c r="AD173" s="131"/>
    </row>
    <row r="174" spans="1:30" x14ac:dyDescent="0.25">
      <c r="A174" s="131"/>
      <c r="B174" s="493" t="s">
        <v>398</v>
      </c>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501"/>
      <c r="AA174" s="131"/>
      <c r="AB174" s="501"/>
      <c r="AC174" s="131"/>
      <c r="AD174" s="131"/>
    </row>
    <row r="175" spans="1:30" x14ac:dyDescent="0.25">
      <c r="A175" s="131"/>
      <c r="B175" s="496" t="s">
        <v>399</v>
      </c>
      <c r="C175" s="131"/>
      <c r="D175" s="131"/>
      <c r="E175" s="131"/>
      <c r="F175" s="131"/>
      <c r="G175" s="131"/>
      <c r="H175" s="131"/>
      <c r="I175" s="131"/>
      <c r="J175" s="131"/>
      <c r="K175" s="131"/>
      <c r="L175" s="500"/>
      <c r="M175" s="500"/>
      <c r="N175" s="131"/>
      <c r="O175" s="131"/>
      <c r="P175" s="131"/>
      <c r="Q175" s="131"/>
      <c r="R175" s="131"/>
      <c r="S175" s="131"/>
      <c r="T175" s="131"/>
      <c r="U175" s="131"/>
      <c r="V175" s="131"/>
      <c r="W175" s="131"/>
      <c r="X175" s="131"/>
      <c r="Y175" s="131"/>
      <c r="Z175" s="501"/>
      <c r="AA175" s="131"/>
      <c r="AB175" s="501"/>
      <c r="AC175" s="131"/>
      <c r="AD175" s="131"/>
    </row>
    <row r="176" spans="1:30" x14ac:dyDescent="0.25">
      <c r="A176" s="131"/>
      <c r="B176" s="495" t="s">
        <v>400</v>
      </c>
      <c r="C176" s="131"/>
      <c r="D176" s="500"/>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501"/>
      <c r="AA176" s="131"/>
      <c r="AB176" s="501"/>
      <c r="AC176" s="131"/>
      <c r="AD176" s="131"/>
    </row>
    <row r="177" spans="1:30" x14ac:dyDescent="0.25">
      <c r="A177" s="131"/>
      <c r="B177" s="495" t="s">
        <v>401</v>
      </c>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501"/>
      <c r="AA177" s="131"/>
      <c r="AB177" s="501"/>
      <c r="AC177" s="131"/>
      <c r="AD177" s="131"/>
    </row>
    <row r="178" spans="1:30" x14ac:dyDescent="0.25">
      <c r="A178" s="131"/>
      <c r="B178" s="498" t="s">
        <v>402</v>
      </c>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501"/>
      <c r="AA178" s="131"/>
      <c r="AB178" s="501"/>
      <c r="AC178" s="131"/>
      <c r="AD178" s="131"/>
    </row>
    <row r="179" spans="1:30" x14ac:dyDescent="0.25">
      <c r="A179" s="131"/>
      <c r="B179" s="82" t="s">
        <v>403</v>
      </c>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501"/>
      <c r="AA179" s="131"/>
      <c r="AB179" s="501"/>
      <c r="AC179" s="131"/>
      <c r="AD179" s="131"/>
    </row>
    <row r="180" spans="1:30" x14ac:dyDescent="0.25">
      <c r="A180" s="131"/>
      <c r="B180" s="82" t="s">
        <v>404</v>
      </c>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501"/>
      <c r="AA180" s="131"/>
      <c r="AB180" s="501"/>
      <c r="AC180" s="131"/>
      <c r="AD180" s="131"/>
    </row>
    <row r="181" spans="1:30" x14ac:dyDescent="0.25">
      <c r="A181" s="131"/>
      <c r="B181" s="492" t="s">
        <v>405</v>
      </c>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501"/>
      <c r="AA181" s="131"/>
      <c r="AB181" s="501"/>
      <c r="AC181" s="131"/>
      <c r="AD181" s="131"/>
    </row>
    <row r="182" spans="1:30" x14ac:dyDescent="0.25">
      <c r="A182" s="131"/>
      <c r="B182" s="82" t="s">
        <v>406</v>
      </c>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501"/>
      <c r="AA182" s="131"/>
      <c r="AB182" s="501"/>
      <c r="AC182" s="131"/>
      <c r="AD182" s="131"/>
    </row>
    <row r="183" spans="1:30" x14ac:dyDescent="0.25">
      <c r="A183" s="131"/>
      <c r="B183" s="499" t="s">
        <v>1080</v>
      </c>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501"/>
      <c r="AA183" s="131"/>
      <c r="AB183" s="501"/>
      <c r="AC183" s="131"/>
      <c r="AD183" s="131"/>
    </row>
    <row r="184" spans="1:30" x14ac:dyDescent="0.25">
      <c r="A184" s="131"/>
      <c r="B184" s="493" t="s">
        <v>407</v>
      </c>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501"/>
      <c r="AA184" s="131"/>
      <c r="AB184" s="501"/>
      <c r="AC184" s="131"/>
      <c r="AD184" s="131"/>
    </row>
    <row r="185" spans="1:30" x14ac:dyDescent="0.25">
      <c r="A185" s="131"/>
      <c r="B185" s="493" t="s">
        <v>408</v>
      </c>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501"/>
      <c r="AA185" s="131"/>
      <c r="AB185" s="501"/>
      <c r="AC185" s="131"/>
      <c r="AD185" s="131"/>
    </row>
    <row r="186" spans="1:30" x14ac:dyDescent="0.25">
      <c r="A186" s="131"/>
      <c r="B186" s="493" t="s">
        <v>409</v>
      </c>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501"/>
      <c r="AA186" s="131"/>
      <c r="AB186" s="501"/>
      <c r="AC186" s="131"/>
      <c r="AD186" s="131"/>
    </row>
    <row r="187" spans="1:30" x14ac:dyDescent="0.25">
      <c r="A187" s="131"/>
      <c r="B187" s="493" t="s">
        <v>410</v>
      </c>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501"/>
      <c r="AA187" s="131"/>
      <c r="AB187" s="501"/>
      <c r="AC187" s="131"/>
      <c r="AD187" s="131"/>
    </row>
    <row r="188" spans="1:30" x14ac:dyDescent="0.25">
      <c r="A188" s="131"/>
      <c r="B188" s="493" t="s">
        <v>411</v>
      </c>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501"/>
      <c r="AA188" s="131"/>
      <c r="AB188" s="501"/>
      <c r="AC188" s="131"/>
      <c r="AD188" s="131"/>
    </row>
    <row r="189" spans="1:30" x14ac:dyDescent="0.25">
      <c r="A189" s="131"/>
      <c r="B189" s="491" t="s">
        <v>1093</v>
      </c>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501"/>
      <c r="AA189" s="131"/>
      <c r="AB189" s="501"/>
      <c r="AC189" s="131"/>
      <c r="AD189" s="131"/>
    </row>
    <row r="190" spans="1:30" x14ac:dyDescent="0.25">
      <c r="A190" s="131"/>
      <c r="B190" s="494" t="s">
        <v>412</v>
      </c>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501"/>
      <c r="AA190" s="131"/>
      <c r="AB190" s="501"/>
      <c r="AC190" s="131"/>
      <c r="AD190" s="131"/>
    </row>
    <row r="191" spans="1:30" x14ac:dyDescent="0.25">
      <c r="B191" s="30" t="s">
        <v>413</v>
      </c>
    </row>
    <row r="192" spans="1:30" x14ac:dyDescent="0.25">
      <c r="B192" s="292" t="s">
        <v>414</v>
      </c>
    </row>
    <row r="193" spans="1:30" x14ac:dyDescent="0.25">
      <c r="B193" s="30" t="s">
        <v>415</v>
      </c>
    </row>
    <row r="194" spans="1:30" x14ac:dyDescent="0.25">
      <c r="B194" s="297" t="s">
        <v>416</v>
      </c>
    </row>
    <row r="195" spans="1:30" x14ac:dyDescent="0.25">
      <c r="B195" s="30" t="s">
        <v>418</v>
      </c>
    </row>
    <row r="196" spans="1:30" x14ac:dyDescent="0.25">
      <c r="B196" s="30" t="s">
        <v>417</v>
      </c>
    </row>
    <row r="197" spans="1:30" x14ac:dyDescent="0.25">
      <c r="A197" s="200"/>
      <c r="B197" s="200"/>
      <c r="C197" s="489"/>
      <c r="D197" s="489"/>
      <c r="E197" s="489"/>
      <c r="F197" s="200"/>
      <c r="G197" s="200"/>
      <c r="H197" s="200"/>
      <c r="I197" s="200"/>
      <c r="J197" s="200"/>
      <c r="K197" s="200"/>
      <c r="L197" s="490"/>
      <c r="M197" s="490"/>
      <c r="N197" s="196"/>
      <c r="O197" s="490"/>
      <c r="P197" s="490"/>
      <c r="Q197" s="196"/>
      <c r="R197" s="490">
        <f>SUM(R195:R196)</f>
        <v>0</v>
      </c>
      <c r="S197" s="490">
        <f>SUM(S195:S196)</f>
        <v>0</v>
      </c>
      <c r="T197" s="196" t="e">
        <f>S197/R197</f>
        <v>#DIV/0!</v>
      </c>
      <c r="U197" s="490">
        <f>SUM(U195:U196)</f>
        <v>0</v>
      </c>
      <c r="V197" s="490">
        <f>SUM(V195:V196)</f>
        <v>0</v>
      </c>
      <c r="W197" s="196" t="e">
        <f>V197/U197</f>
        <v>#DIV/0!</v>
      </c>
      <c r="X197" s="490"/>
      <c r="Y197" s="490"/>
      <c r="Z197" s="490"/>
      <c r="AA197" s="200"/>
      <c r="AB197" s="490"/>
      <c r="AC197" s="200"/>
      <c r="AD197" s="200"/>
    </row>
    <row r="198" spans="1:30" x14ac:dyDescent="0.25">
      <c r="B198" s="293"/>
    </row>
    <row r="199" spans="1:30" x14ac:dyDescent="0.25">
      <c r="B199" s="203"/>
    </row>
    <row r="200" spans="1:30" x14ac:dyDescent="0.25">
      <c r="B200" s="136"/>
    </row>
    <row r="201" spans="1:30" x14ac:dyDescent="0.25">
      <c r="B201" s="202"/>
    </row>
    <row r="202" spans="1:30" x14ac:dyDescent="0.25">
      <c r="B202" s="136"/>
    </row>
    <row r="203" spans="1:30" x14ac:dyDescent="0.25">
      <c r="B203" s="136"/>
    </row>
    <row r="204" spans="1:30" x14ac:dyDescent="0.25">
      <c r="B204" s="136"/>
    </row>
    <row r="205" spans="1:30" x14ac:dyDescent="0.25">
      <c r="B205" s="136"/>
    </row>
  </sheetData>
  <autoFilter ref="A2:AD170"/>
  <mergeCells count="8">
    <mergeCell ref="Z1:AB1"/>
    <mergeCell ref="L1:N1"/>
    <mergeCell ref="R1:T1"/>
    <mergeCell ref="C1:E1"/>
    <mergeCell ref="F1:H1"/>
    <mergeCell ref="I1:K1"/>
    <mergeCell ref="O1:Q1"/>
    <mergeCell ref="U1:W1"/>
  </mergeCells>
  <pageMargins left="0.25" right="0.25" top="0.75" bottom="0.75" header="0.3" footer="0.3"/>
  <pageSetup orientation="landscape" r:id="rId1"/>
  <headerFooter>
    <oddHeader>&amp;CImproper Payment Results By Program</oddHeader>
    <oddFooter>&amp;RAs of &amp;T &amp;D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162"/>
  <sheetViews>
    <sheetView zoomScale="85" zoomScaleNormal="85" workbookViewId="0">
      <pane xSplit="3" ySplit="2" topLeftCell="D3" activePane="bottomRight" state="frozen"/>
      <selection activeCell="B23" sqref="B23"/>
      <selection pane="topRight" activeCell="B23" sqref="B23"/>
      <selection pane="bottomLeft" activeCell="B23" sqref="B23"/>
      <selection pane="bottomRight" sqref="A1:R1"/>
    </sheetView>
  </sheetViews>
  <sheetFormatPr defaultColWidth="9.140625" defaultRowHeight="15" x14ac:dyDescent="0.25"/>
  <cols>
    <col min="1" max="1" width="8.42578125" style="19" bestFit="1" customWidth="1"/>
    <col min="2" max="2" width="19.5703125" style="19" customWidth="1"/>
    <col min="3" max="3" width="17" style="19" customWidth="1"/>
    <col min="4" max="4" width="14.42578125" style="19" customWidth="1"/>
    <col min="5" max="5" width="13" style="31" customWidth="1"/>
    <col min="6" max="6" width="13" style="19" customWidth="1"/>
    <col min="7" max="7" width="10.5703125" style="19" customWidth="1"/>
    <col min="8" max="8" width="11.5703125" style="19" customWidth="1"/>
    <col min="9" max="9" width="11.42578125" style="19" customWidth="1"/>
    <col min="10" max="10" width="10.5703125" style="19" customWidth="1"/>
    <col min="11" max="12" width="12.5703125" style="19" customWidth="1"/>
    <col min="13" max="13" width="14" style="19" bestFit="1" customWidth="1"/>
    <col min="14" max="14" width="15.85546875" style="19" bestFit="1" customWidth="1"/>
    <col min="15" max="15" width="12.5703125" style="19" bestFit="1" customWidth="1"/>
    <col min="16" max="16" width="14" style="19" bestFit="1" customWidth="1"/>
    <col min="17" max="17" width="11.5703125" style="19" customWidth="1"/>
    <col min="18" max="18" width="17.5703125" style="19" customWidth="1"/>
    <col min="19" max="16384" width="9.140625" style="31"/>
  </cols>
  <sheetData>
    <row r="1" spans="1:18" x14ac:dyDescent="0.25">
      <c r="A1" s="522" t="s">
        <v>373</v>
      </c>
      <c r="B1" s="522"/>
      <c r="C1" s="523"/>
      <c r="D1" s="522"/>
      <c r="E1" s="522"/>
      <c r="F1" s="522"/>
      <c r="G1" s="522"/>
      <c r="H1" s="522"/>
      <c r="I1" s="522"/>
      <c r="J1" s="522"/>
      <c r="K1" s="522"/>
      <c r="L1" s="522"/>
      <c r="M1" s="522"/>
      <c r="N1" s="522"/>
      <c r="O1" s="522"/>
      <c r="P1" s="522"/>
      <c r="Q1" s="522"/>
      <c r="R1" s="522"/>
    </row>
    <row r="2" spans="1:18" s="20" customFormat="1" ht="188.25" x14ac:dyDescent="0.25">
      <c r="A2" s="60" t="s">
        <v>4</v>
      </c>
      <c r="B2" s="61" t="s">
        <v>173</v>
      </c>
      <c r="C2" s="60" t="s">
        <v>127</v>
      </c>
      <c r="D2" s="62" t="s">
        <v>115</v>
      </c>
      <c r="E2" s="62" t="s">
        <v>374</v>
      </c>
      <c r="F2" s="62" t="s">
        <v>375</v>
      </c>
      <c r="G2" s="62" t="s">
        <v>126</v>
      </c>
      <c r="H2" s="62" t="s">
        <v>125</v>
      </c>
      <c r="I2" s="62" t="s">
        <v>124</v>
      </c>
      <c r="J2" s="62" t="s">
        <v>123</v>
      </c>
      <c r="K2" s="62" t="s">
        <v>122</v>
      </c>
      <c r="L2" s="62" t="s">
        <v>121</v>
      </c>
      <c r="M2" s="62" t="s">
        <v>120</v>
      </c>
      <c r="N2" s="62" t="s">
        <v>119</v>
      </c>
      <c r="O2" s="62" t="s">
        <v>116</v>
      </c>
      <c r="P2" s="62" t="s">
        <v>117</v>
      </c>
      <c r="Q2" s="62" t="s">
        <v>118</v>
      </c>
      <c r="R2" s="63" t="s">
        <v>114</v>
      </c>
    </row>
    <row r="3" spans="1:18" x14ac:dyDescent="0.25">
      <c r="A3" s="434" t="s">
        <v>17</v>
      </c>
      <c r="B3" s="438" t="s">
        <v>18</v>
      </c>
      <c r="C3" s="451" t="s">
        <v>419</v>
      </c>
      <c r="D3" s="66">
        <v>1.2903225806451613</v>
      </c>
      <c r="E3" s="66"/>
      <c r="F3" s="66"/>
      <c r="G3" s="66"/>
      <c r="H3" s="66"/>
      <c r="I3" s="66"/>
      <c r="J3" s="66"/>
      <c r="K3" s="66"/>
      <c r="L3" s="66"/>
      <c r="M3" s="66"/>
      <c r="N3" s="66">
        <v>15.483870967741936</v>
      </c>
      <c r="O3" s="66"/>
      <c r="P3" s="441">
        <v>23.225806451612904</v>
      </c>
      <c r="Q3" s="441"/>
      <c r="R3" s="65">
        <v>40</v>
      </c>
    </row>
    <row r="4" spans="1:18" x14ac:dyDescent="0.25">
      <c r="A4" s="434" t="s">
        <v>17</v>
      </c>
      <c r="B4" s="438" t="s">
        <v>18</v>
      </c>
      <c r="C4" s="32" t="s">
        <v>420</v>
      </c>
      <c r="D4" s="66"/>
      <c r="E4" s="66"/>
      <c r="F4" s="66"/>
      <c r="G4" s="66"/>
      <c r="H4" s="66"/>
      <c r="I4" s="66"/>
      <c r="J4" s="66"/>
      <c r="K4" s="66"/>
      <c r="L4" s="66"/>
      <c r="M4" s="66"/>
      <c r="N4" s="66">
        <v>0.1</v>
      </c>
      <c r="O4" s="66"/>
      <c r="P4" s="300"/>
      <c r="Q4" s="66"/>
      <c r="R4" s="65">
        <v>0.1</v>
      </c>
    </row>
    <row r="5" spans="1:18" ht="45" x14ac:dyDescent="0.25">
      <c r="A5" s="434" t="s">
        <v>17</v>
      </c>
      <c r="B5" s="438" t="s">
        <v>298</v>
      </c>
      <c r="C5" s="451" t="s">
        <v>419</v>
      </c>
      <c r="D5" s="66"/>
      <c r="E5" s="66"/>
      <c r="F5" s="66"/>
      <c r="G5" s="66"/>
      <c r="H5" s="66"/>
      <c r="I5" s="66"/>
      <c r="J5" s="66"/>
      <c r="K5" s="66"/>
      <c r="L5" s="66"/>
      <c r="M5" s="66"/>
      <c r="N5" s="66">
        <v>3.6219999999999999</v>
      </c>
      <c r="O5" s="66"/>
      <c r="P5" s="441">
        <v>14.488</v>
      </c>
      <c r="Q5" s="441"/>
      <c r="R5" s="65">
        <v>18.11</v>
      </c>
    </row>
    <row r="6" spans="1:18" ht="45" x14ac:dyDescent="0.25">
      <c r="A6" s="434" t="s">
        <v>17</v>
      </c>
      <c r="B6" s="438" t="s">
        <v>298</v>
      </c>
      <c r="C6" s="32" t="s">
        <v>420</v>
      </c>
      <c r="D6" s="66"/>
      <c r="E6" s="66"/>
      <c r="F6" s="66"/>
      <c r="G6" s="66"/>
      <c r="H6" s="66"/>
      <c r="I6" s="66"/>
      <c r="J6" s="66"/>
      <c r="K6" s="66"/>
      <c r="L6" s="66"/>
      <c r="M6" s="66"/>
      <c r="N6" s="66">
        <v>0.06</v>
      </c>
      <c r="O6" s="66"/>
      <c r="P6" s="300"/>
      <c r="Q6" s="66"/>
      <c r="R6" s="65">
        <v>0.06</v>
      </c>
    </row>
    <row r="7" spans="1:18" ht="45" x14ac:dyDescent="0.25">
      <c r="A7" s="434" t="s">
        <v>17</v>
      </c>
      <c r="B7" s="438" t="s">
        <v>299</v>
      </c>
      <c r="C7" s="451" t="s">
        <v>419</v>
      </c>
      <c r="D7" s="66"/>
      <c r="E7" s="66"/>
      <c r="F7" s="66"/>
      <c r="G7" s="66"/>
      <c r="H7" s="66"/>
      <c r="I7" s="66"/>
      <c r="J7" s="66"/>
      <c r="K7" s="66"/>
      <c r="L7" s="66"/>
      <c r="M7" s="66"/>
      <c r="N7" s="66">
        <v>3.2847058823529416</v>
      </c>
      <c r="O7" s="66"/>
      <c r="P7" s="441">
        <v>3.6952941176470593</v>
      </c>
      <c r="Q7" s="441"/>
      <c r="R7" s="65">
        <v>6.98</v>
      </c>
    </row>
    <row r="8" spans="1:18" ht="45" x14ac:dyDescent="0.25">
      <c r="A8" s="434" t="s">
        <v>17</v>
      </c>
      <c r="B8" s="438" t="s">
        <v>299</v>
      </c>
      <c r="C8" s="32" t="s">
        <v>420</v>
      </c>
      <c r="D8" s="66"/>
      <c r="E8" s="66"/>
      <c r="F8" s="66"/>
      <c r="G8" s="66"/>
      <c r="H8" s="66"/>
      <c r="I8" s="66"/>
      <c r="J8" s="66"/>
      <c r="K8" s="66"/>
      <c r="L8" s="66"/>
      <c r="M8" s="66"/>
      <c r="N8" s="66"/>
      <c r="O8" s="66"/>
      <c r="P8" s="300"/>
      <c r="Q8" s="66"/>
      <c r="R8" s="65">
        <v>0</v>
      </c>
    </row>
    <row r="9" spans="1:18" ht="45" x14ac:dyDescent="0.25">
      <c r="A9" s="434" t="s">
        <v>17</v>
      </c>
      <c r="B9" s="438" t="s">
        <v>300</v>
      </c>
      <c r="C9" s="451" t="s">
        <v>419</v>
      </c>
      <c r="D9" s="66"/>
      <c r="E9" s="66"/>
      <c r="F9" s="66"/>
      <c r="G9" s="66"/>
      <c r="H9" s="66"/>
      <c r="I9" s="66"/>
      <c r="J9" s="66"/>
      <c r="K9" s="66"/>
      <c r="L9" s="66"/>
      <c r="M9" s="66"/>
      <c r="N9" s="66">
        <v>0.91130434782608705</v>
      </c>
      <c r="O9" s="66"/>
      <c r="P9" s="66">
        <v>9.6986956521739103</v>
      </c>
      <c r="Q9" s="66"/>
      <c r="R9" s="65">
        <v>10.609999999999998</v>
      </c>
    </row>
    <row r="10" spans="1:18" ht="45" x14ac:dyDescent="0.25">
      <c r="A10" s="434" t="s">
        <v>17</v>
      </c>
      <c r="B10" s="438" t="s">
        <v>300</v>
      </c>
      <c r="C10" s="32" t="s">
        <v>420</v>
      </c>
      <c r="D10" s="66"/>
      <c r="E10" s="66"/>
      <c r="F10" s="66"/>
      <c r="G10" s="66"/>
      <c r="H10" s="66"/>
      <c r="I10" s="66"/>
      <c r="J10" s="66"/>
      <c r="K10" s="66"/>
      <c r="L10" s="66"/>
      <c r="M10" s="66"/>
      <c r="N10" s="66">
        <v>0.13</v>
      </c>
      <c r="O10" s="66"/>
      <c r="P10" s="300"/>
      <c r="Q10" s="66"/>
      <c r="R10" s="65">
        <v>0.13</v>
      </c>
    </row>
    <row r="11" spans="1:18" ht="30" x14ac:dyDescent="0.25">
      <c r="A11" s="434" t="s">
        <v>19</v>
      </c>
      <c r="B11" s="130" t="s">
        <v>421</v>
      </c>
      <c r="C11" s="32" t="s">
        <v>419</v>
      </c>
      <c r="D11" s="65"/>
      <c r="E11" s="65"/>
      <c r="F11" s="65"/>
      <c r="G11" s="65"/>
      <c r="H11" s="65"/>
      <c r="I11" s="65"/>
      <c r="J11" s="65"/>
      <c r="K11" s="65"/>
      <c r="L11" s="65">
        <v>0.188</v>
      </c>
      <c r="M11" s="65"/>
      <c r="N11" s="65"/>
      <c r="O11" s="65"/>
      <c r="P11" s="65"/>
      <c r="Q11" s="65"/>
      <c r="R11" s="65">
        <v>0.188</v>
      </c>
    </row>
    <row r="12" spans="1:18" ht="30" x14ac:dyDescent="0.25">
      <c r="A12" s="434" t="s">
        <v>19</v>
      </c>
      <c r="B12" s="130" t="s">
        <v>421</v>
      </c>
      <c r="C12" s="32" t="s">
        <v>420</v>
      </c>
      <c r="D12" s="65"/>
      <c r="E12" s="65"/>
      <c r="F12" s="65"/>
      <c r="G12" s="65"/>
      <c r="H12" s="65"/>
      <c r="I12" s="65"/>
      <c r="J12" s="65"/>
      <c r="K12" s="65"/>
      <c r="L12" s="65">
        <v>0.16689999999999999</v>
      </c>
      <c r="M12" s="65"/>
      <c r="N12" s="65"/>
      <c r="O12" s="65"/>
      <c r="P12" s="300"/>
      <c r="Q12" s="65"/>
      <c r="R12" s="65">
        <v>0.16689999999999999</v>
      </c>
    </row>
    <row r="13" spans="1:18" ht="45" x14ac:dyDescent="0.25">
      <c r="A13" s="434" t="s">
        <v>19</v>
      </c>
      <c r="B13" s="130" t="s">
        <v>192</v>
      </c>
      <c r="C13" s="32" t="s">
        <v>419</v>
      </c>
      <c r="D13" s="65"/>
      <c r="E13" s="65"/>
      <c r="F13" s="65"/>
      <c r="G13" s="65"/>
      <c r="H13" s="65"/>
      <c r="I13" s="65"/>
      <c r="J13" s="65"/>
      <c r="K13" s="65"/>
      <c r="L13" s="65"/>
      <c r="M13" s="65">
        <v>0.59089999999999998</v>
      </c>
      <c r="N13" s="65"/>
      <c r="O13" s="65"/>
      <c r="P13" s="440">
        <v>3.4666999999999999</v>
      </c>
      <c r="Q13" s="440"/>
      <c r="R13" s="65">
        <v>4.0575999999999999</v>
      </c>
    </row>
    <row r="14" spans="1:18" ht="45" x14ac:dyDescent="0.25">
      <c r="A14" s="434" t="s">
        <v>19</v>
      </c>
      <c r="B14" s="130" t="s">
        <v>192</v>
      </c>
      <c r="C14" s="32" t="s">
        <v>420</v>
      </c>
      <c r="D14" s="65"/>
      <c r="E14" s="65"/>
      <c r="F14" s="65"/>
      <c r="G14" s="65"/>
      <c r="H14" s="65"/>
      <c r="I14" s="65"/>
      <c r="J14" s="65"/>
      <c r="K14" s="65"/>
      <c r="L14" s="65"/>
      <c r="M14" s="65"/>
      <c r="N14" s="65"/>
      <c r="O14" s="65"/>
      <c r="P14" s="300"/>
      <c r="Q14" s="440"/>
      <c r="R14" s="65">
        <v>0</v>
      </c>
    </row>
    <row r="15" spans="1:18" ht="30" x14ac:dyDescent="0.25">
      <c r="A15" s="434" t="s">
        <v>19</v>
      </c>
      <c r="B15" s="130" t="s">
        <v>422</v>
      </c>
      <c r="C15" s="32" t="s">
        <v>419</v>
      </c>
      <c r="D15" s="65"/>
      <c r="E15" s="65"/>
      <c r="F15" s="65"/>
      <c r="G15" s="65"/>
      <c r="H15" s="65"/>
      <c r="I15" s="65"/>
      <c r="J15" s="65"/>
      <c r="K15" s="65"/>
      <c r="L15" s="65">
        <v>0.21279999999999999</v>
      </c>
      <c r="M15" s="65"/>
      <c r="N15" s="65"/>
      <c r="O15" s="65"/>
      <c r="P15" s="65">
        <v>3.49E-2</v>
      </c>
      <c r="Q15" s="65"/>
      <c r="R15" s="65">
        <v>0.24769999999999998</v>
      </c>
    </row>
    <row r="16" spans="1:18" ht="30" x14ac:dyDescent="0.25">
      <c r="A16" s="434" t="s">
        <v>19</v>
      </c>
      <c r="B16" s="130" t="s">
        <v>422</v>
      </c>
      <c r="C16" s="32" t="s">
        <v>420</v>
      </c>
      <c r="D16" s="65"/>
      <c r="E16" s="65"/>
      <c r="F16" s="65"/>
      <c r="G16" s="65"/>
      <c r="H16" s="65"/>
      <c r="I16" s="65"/>
      <c r="J16" s="65"/>
      <c r="K16" s="65"/>
      <c r="L16" s="65">
        <v>2.8E-3</v>
      </c>
      <c r="M16" s="65"/>
      <c r="N16" s="65"/>
      <c r="O16" s="65"/>
      <c r="P16" s="300"/>
      <c r="Q16" s="65"/>
      <c r="R16" s="65">
        <v>2.8E-3</v>
      </c>
    </row>
    <row r="17" spans="1:18" ht="45" x14ac:dyDescent="0.25">
      <c r="A17" s="434" t="s">
        <v>19</v>
      </c>
      <c r="B17" s="130" t="s">
        <v>423</v>
      </c>
      <c r="C17" s="32" t="s">
        <v>419</v>
      </c>
      <c r="D17" s="65"/>
      <c r="E17" s="65"/>
      <c r="F17" s="65"/>
      <c r="G17" s="65"/>
      <c r="H17" s="66">
        <v>2.5005999999999999</v>
      </c>
      <c r="I17" s="66"/>
      <c r="J17" s="66"/>
      <c r="K17" s="66"/>
      <c r="L17" s="66"/>
      <c r="M17" s="66">
        <v>3.9399999999999998E-2</v>
      </c>
      <c r="N17" s="65"/>
      <c r="O17" s="65"/>
      <c r="P17" s="441">
        <v>3.7627000000000002</v>
      </c>
      <c r="Q17" s="65"/>
      <c r="R17" s="65">
        <v>6.3026999999999997</v>
      </c>
    </row>
    <row r="18" spans="1:18" ht="45" x14ac:dyDescent="0.25">
      <c r="A18" s="434" t="s">
        <v>19</v>
      </c>
      <c r="B18" s="130" t="s">
        <v>423</v>
      </c>
      <c r="C18" s="32" t="s">
        <v>420</v>
      </c>
      <c r="D18" s="65"/>
      <c r="E18" s="65"/>
      <c r="F18" s="65"/>
      <c r="G18" s="65"/>
      <c r="H18" s="65">
        <v>4.0000000000000002E-4</v>
      </c>
      <c r="I18" s="65"/>
      <c r="J18" s="65"/>
      <c r="K18" s="65"/>
      <c r="L18" s="65"/>
      <c r="M18" s="65"/>
      <c r="N18" s="65"/>
      <c r="O18" s="65"/>
      <c r="P18" s="300"/>
      <c r="Q18" s="65"/>
      <c r="R18" s="65">
        <v>4.0000000000000002E-4</v>
      </c>
    </row>
    <row r="19" spans="1:18" ht="45" x14ac:dyDescent="0.25">
      <c r="A19" s="434" t="s">
        <v>19</v>
      </c>
      <c r="B19" s="130" t="s">
        <v>424</v>
      </c>
      <c r="C19" s="32" t="s">
        <v>419</v>
      </c>
      <c r="D19" s="65"/>
      <c r="E19" s="65"/>
      <c r="F19" s="65"/>
      <c r="G19" s="65"/>
      <c r="H19" s="65"/>
      <c r="I19" s="65"/>
      <c r="J19" s="65"/>
      <c r="K19" s="65"/>
      <c r="L19" s="65">
        <v>6.0013997433803808E-5</v>
      </c>
      <c r="M19" s="65"/>
      <c r="N19" s="65">
        <v>0.17143998600256619</v>
      </c>
      <c r="O19" s="65"/>
      <c r="P19" s="65"/>
      <c r="Q19" s="65"/>
      <c r="R19" s="65">
        <v>0.17149999999999999</v>
      </c>
    </row>
    <row r="20" spans="1:18" ht="45" x14ac:dyDescent="0.25">
      <c r="A20" s="434" t="s">
        <v>19</v>
      </c>
      <c r="B20" s="130" t="s">
        <v>424</v>
      </c>
      <c r="C20" s="32" t="s">
        <v>420</v>
      </c>
      <c r="D20" s="65"/>
      <c r="E20" s="65"/>
      <c r="F20" s="65"/>
      <c r="G20" s="65"/>
      <c r="H20" s="65"/>
      <c r="I20" s="65"/>
      <c r="J20" s="65"/>
      <c r="K20" s="65"/>
      <c r="L20" s="65"/>
      <c r="M20" s="65"/>
      <c r="N20" s="65">
        <v>1.1000000000000001E-3</v>
      </c>
      <c r="O20" s="65"/>
      <c r="P20" s="300"/>
      <c r="Q20" s="65"/>
      <c r="R20" s="65">
        <v>1.1000000000000001E-3</v>
      </c>
    </row>
    <row r="21" spans="1:18" ht="30" x14ac:dyDescent="0.25">
      <c r="A21" s="434" t="s">
        <v>19</v>
      </c>
      <c r="B21" s="130" t="s">
        <v>425</v>
      </c>
      <c r="C21" s="32" t="s">
        <v>419</v>
      </c>
      <c r="D21" s="65"/>
      <c r="E21" s="65"/>
      <c r="F21" s="65"/>
      <c r="G21" s="65"/>
      <c r="H21" s="65">
        <v>26.996932817233212</v>
      </c>
      <c r="I21" s="65"/>
      <c r="J21" s="65"/>
      <c r="K21" s="65"/>
      <c r="L21" s="65">
        <v>9.8160119322574513E-2</v>
      </c>
      <c r="M21" s="65">
        <v>1.7482021250990707</v>
      </c>
      <c r="N21" s="65"/>
      <c r="O21" s="65"/>
      <c r="P21" s="65">
        <v>4.0625049383451408</v>
      </c>
      <c r="Q21" s="65"/>
      <c r="R21" s="65">
        <v>32.905799999999999</v>
      </c>
    </row>
    <row r="22" spans="1:18" ht="30" x14ac:dyDescent="0.25">
      <c r="A22" s="434" t="s">
        <v>19</v>
      </c>
      <c r="B22" s="130" t="s">
        <v>425</v>
      </c>
      <c r="C22" s="32" t="s">
        <v>420</v>
      </c>
      <c r="D22" s="65"/>
      <c r="E22" s="65"/>
      <c r="F22" s="65"/>
      <c r="G22" s="65"/>
      <c r="H22" s="65"/>
      <c r="I22" s="65"/>
      <c r="J22" s="65"/>
      <c r="K22" s="65"/>
      <c r="L22" s="65"/>
      <c r="M22" s="65">
        <v>4.5999999999999999E-3</v>
      </c>
      <c r="N22" s="65"/>
      <c r="O22" s="65"/>
      <c r="P22" s="300"/>
      <c r="Q22" s="65"/>
      <c r="R22" s="65">
        <v>4.5999999999999999E-3</v>
      </c>
    </row>
    <row r="23" spans="1:18" x14ac:dyDescent="0.25">
      <c r="A23" s="434" t="s">
        <v>19</v>
      </c>
      <c r="B23" s="130" t="s">
        <v>426</v>
      </c>
      <c r="C23" s="32" t="s">
        <v>419</v>
      </c>
      <c r="D23" s="65"/>
      <c r="E23" s="65"/>
      <c r="F23" s="65"/>
      <c r="G23" s="65"/>
      <c r="H23" s="65"/>
      <c r="I23" s="65"/>
      <c r="J23" s="65"/>
      <c r="K23" s="65"/>
      <c r="L23" s="65">
        <v>24.101609927382516</v>
      </c>
      <c r="M23" s="65"/>
      <c r="N23" s="65"/>
      <c r="O23" s="65"/>
      <c r="P23" s="65">
        <v>0.17630007261748337</v>
      </c>
      <c r="Q23" s="65"/>
      <c r="R23" s="65">
        <v>24.277909999999999</v>
      </c>
    </row>
    <row r="24" spans="1:18" x14ac:dyDescent="0.25">
      <c r="A24" s="434" t="s">
        <v>19</v>
      </c>
      <c r="B24" s="130" t="s">
        <v>426</v>
      </c>
      <c r="C24" s="32" t="s">
        <v>420</v>
      </c>
      <c r="D24" s="65"/>
      <c r="E24" s="65"/>
      <c r="F24" s="65"/>
      <c r="G24" s="65"/>
      <c r="H24" s="65"/>
      <c r="I24" s="65"/>
      <c r="J24" s="65"/>
      <c r="K24" s="65"/>
      <c r="L24" s="65">
        <v>1.8401000000000001</v>
      </c>
      <c r="M24" s="65"/>
      <c r="N24" s="65"/>
      <c r="O24" s="65"/>
      <c r="P24" s="300"/>
      <c r="Q24" s="65"/>
      <c r="R24" s="65">
        <v>1.8401000000000001</v>
      </c>
    </row>
    <row r="25" spans="1:18" ht="45" x14ac:dyDescent="0.25">
      <c r="A25" s="434" t="s">
        <v>19</v>
      </c>
      <c r="B25" s="130" t="s">
        <v>427</v>
      </c>
      <c r="C25" s="32" t="s">
        <v>419</v>
      </c>
      <c r="D25" s="65"/>
      <c r="E25" s="65"/>
      <c r="F25" s="65"/>
      <c r="G25" s="65"/>
      <c r="H25" s="65"/>
      <c r="I25" s="65"/>
      <c r="J25" s="65"/>
      <c r="K25" s="65"/>
      <c r="L25" s="65">
        <v>7.8799999999999995E-2</v>
      </c>
      <c r="M25" s="65"/>
      <c r="N25" s="65"/>
      <c r="O25" s="65"/>
      <c r="P25" s="65">
        <v>0.2107</v>
      </c>
      <c r="Q25" s="65"/>
      <c r="R25" s="65">
        <v>0.28949999999999998</v>
      </c>
    </row>
    <row r="26" spans="1:18" ht="45" x14ac:dyDescent="0.25">
      <c r="A26" s="434" t="s">
        <v>19</v>
      </c>
      <c r="B26" s="130" t="s">
        <v>427</v>
      </c>
      <c r="C26" s="32" t="s">
        <v>420</v>
      </c>
      <c r="D26" s="65"/>
      <c r="E26" s="65"/>
      <c r="F26" s="65"/>
      <c r="G26" s="65"/>
      <c r="H26" s="65"/>
      <c r="I26" s="65"/>
      <c r="J26" s="65"/>
      <c r="K26" s="65"/>
      <c r="L26" s="65">
        <v>0</v>
      </c>
      <c r="M26" s="65"/>
      <c r="N26" s="65"/>
      <c r="O26" s="65"/>
      <c r="P26" s="300"/>
      <c r="Q26" s="65"/>
      <c r="R26" s="65">
        <v>0</v>
      </c>
    </row>
    <row r="27" spans="1:18" x14ac:dyDescent="0.25">
      <c r="A27" s="127" t="s">
        <v>312</v>
      </c>
      <c r="B27" s="130" t="s">
        <v>22</v>
      </c>
      <c r="C27" s="32" t="s">
        <v>419</v>
      </c>
      <c r="D27" s="65"/>
      <c r="E27" s="65"/>
      <c r="F27" s="65"/>
      <c r="G27" s="65"/>
      <c r="H27" s="65"/>
      <c r="I27" s="65"/>
      <c r="J27" s="65"/>
      <c r="K27" s="65"/>
      <c r="L27" s="65">
        <v>85.01</v>
      </c>
      <c r="M27" s="65"/>
      <c r="N27" s="65"/>
      <c r="O27" s="65"/>
      <c r="P27" s="440"/>
      <c r="Q27" s="65"/>
      <c r="R27" s="65">
        <v>85.01</v>
      </c>
    </row>
    <row r="28" spans="1:18" x14ac:dyDescent="0.25">
      <c r="A28" s="127" t="s">
        <v>312</v>
      </c>
      <c r="B28" s="130" t="s">
        <v>22</v>
      </c>
      <c r="C28" s="32" t="s">
        <v>420</v>
      </c>
      <c r="D28" s="65"/>
      <c r="E28" s="65"/>
      <c r="F28" s="65"/>
      <c r="G28" s="65"/>
      <c r="H28" s="65"/>
      <c r="I28" s="65"/>
      <c r="J28" s="65"/>
      <c r="K28" s="65"/>
      <c r="L28" s="65"/>
      <c r="M28" s="65"/>
      <c r="N28" s="65"/>
      <c r="O28" s="65"/>
      <c r="P28" s="300"/>
      <c r="Q28" s="65"/>
      <c r="R28" s="65">
        <v>0</v>
      </c>
    </row>
    <row r="29" spans="1:18" ht="30" x14ac:dyDescent="0.25">
      <c r="A29" s="127" t="s">
        <v>312</v>
      </c>
      <c r="B29" s="130" t="s">
        <v>213</v>
      </c>
      <c r="C29" s="32" t="s">
        <v>419</v>
      </c>
      <c r="D29" s="65"/>
      <c r="E29" s="65"/>
      <c r="F29" s="65"/>
      <c r="G29" s="65"/>
      <c r="H29" s="65"/>
      <c r="I29" s="65"/>
      <c r="J29" s="65"/>
      <c r="K29" s="65"/>
      <c r="L29" s="65">
        <v>15.03</v>
      </c>
      <c r="M29" s="65"/>
      <c r="N29" s="65"/>
      <c r="O29" s="65"/>
      <c r="P29" s="440"/>
      <c r="Q29" s="65"/>
      <c r="R29" s="65">
        <v>15.03</v>
      </c>
    </row>
    <row r="30" spans="1:18" ht="30" x14ac:dyDescent="0.25">
      <c r="A30" s="127" t="s">
        <v>312</v>
      </c>
      <c r="B30" s="130" t="s">
        <v>213</v>
      </c>
      <c r="C30" s="32" t="s">
        <v>420</v>
      </c>
      <c r="D30" s="65"/>
      <c r="E30" s="65"/>
      <c r="F30" s="65"/>
      <c r="G30" s="65"/>
      <c r="H30" s="65"/>
      <c r="I30" s="65"/>
      <c r="J30" s="65"/>
      <c r="K30" s="65"/>
      <c r="L30" s="65"/>
      <c r="M30" s="65"/>
      <c r="N30" s="65"/>
      <c r="O30" s="65"/>
      <c r="P30" s="300"/>
      <c r="Q30" s="440"/>
      <c r="R30" s="65">
        <v>0</v>
      </c>
    </row>
    <row r="31" spans="1:18" x14ac:dyDescent="0.25">
      <c r="A31" s="127" t="s">
        <v>312</v>
      </c>
      <c r="B31" s="130" t="s">
        <v>214</v>
      </c>
      <c r="C31" s="32" t="s">
        <v>419</v>
      </c>
      <c r="D31" s="65"/>
      <c r="E31" s="65"/>
      <c r="F31" s="65"/>
      <c r="G31" s="65"/>
      <c r="H31" s="65"/>
      <c r="I31" s="65"/>
      <c r="J31" s="65"/>
      <c r="K31" s="65"/>
      <c r="L31" s="65">
        <v>125.42</v>
      </c>
      <c r="M31" s="65"/>
      <c r="N31" s="65"/>
      <c r="O31" s="65"/>
      <c r="P31" s="440">
        <v>220.37</v>
      </c>
      <c r="Q31" s="65"/>
      <c r="R31" s="65">
        <v>345.79</v>
      </c>
    </row>
    <row r="32" spans="1:18" x14ac:dyDescent="0.25">
      <c r="A32" s="127" t="s">
        <v>312</v>
      </c>
      <c r="B32" s="130" t="s">
        <v>214</v>
      </c>
      <c r="C32" s="32" t="s">
        <v>420</v>
      </c>
      <c r="D32" s="65"/>
      <c r="E32" s="65"/>
      <c r="F32" s="65"/>
      <c r="G32" s="65"/>
      <c r="H32" s="65"/>
      <c r="I32" s="65"/>
      <c r="J32" s="65"/>
      <c r="K32" s="65"/>
      <c r="L32" s="65">
        <v>19.53</v>
      </c>
      <c r="M32" s="65"/>
      <c r="N32" s="65"/>
      <c r="O32" s="65"/>
      <c r="P32" s="300"/>
      <c r="Q32" s="440"/>
      <c r="R32" s="65">
        <v>19.53</v>
      </c>
    </row>
    <row r="33" spans="1:18" ht="30" x14ac:dyDescent="0.25">
      <c r="A33" s="127" t="s">
        <v>312</v>
      </c>
      <c r="B33" s="130" t="s">
        <v>215</v>
      </c>
      <c r="C33" s="32" t="s">
        <v>419</v>
      </c>
      <c r="D33" s="65"/>
      <c r="E33" s="65">
        <v>0.02</v>
      </c>
      <c r="F33" s="65"/>
      <c r="G33" s="65"/>
      <c r="H33" s="65"/>
      <c r="I33" s="65"/>
      <c r="J33" s="65"/>
      <c r="K33" s="65"/>
      <c r="L33" s="65"/>
      <c r="M33" s="65"/>
      <c r="N33" s="65">
        <v>71.97</v>
      </c>
      <c r="O33" s="65">
        <v>0.18</v>
      </c>
      <c r="P33" s="440">
        <v>0.21</v>
      </c>
      <c r="Q33" s="65"/>
      <c r="R33" s="65">
        <v>72.38</v>
      </c>
    </row>
    <row r="34" spans="1:18" ht="30" x14ac:dyDescent="0.25">
      <c r="A34" s="127" t="s">
        <v>312</v>
      </c>
      <c r="B34" s="130" t="s">
        <v>215</v>
      </c>
      <c r="C34" s="32" t="s">
        <v>420</v>
      </c>
      <c r="D34" s="65"/>
      <c r="E34" s="65"/>
      <c r="F34" s="65"/>
      <c r="G34" s="65"/>
      <c r="H34" s="65"/>
      <c r="I34" s="65"/>
      <c r="J34" s="65"/>
      <c r="K34" s="65"/>
      <c r="L34" s="65"/>
      <c r="M34" s="65"/>
      <c r="N34" s="65">
        <v>18.86</v>
      </c>
      <c r="O34" s="65"/>
      <c r="P34" s="300"/>
      <c r="Q34" s="440"/>
      <c r="R34" s="65">
        <v>18.86</v>
      </c>
    </row>
    <row r="35" spans="1:18" x14ac:dyDescent="0.25">
      <c r="A35" s="127" t="s">
        <v>312</v>
      </c>
      <c r="B35" s="130" t="s">
        <v>23</v>
      </c>
      <c r="C35" s="32" t="s">
        <v>419</v>
      </c>
      <c r="D35" s="65"/>
      <c r="E35" s="65"/>
      <c r="F35" s="65"/>
      <c r="G35" s="65"/>
      <c r="H35" s="65"/>
      <c r="I35" s="65"/>
      <c r="J35" s="65"/>
      <c r="K35" s="65"/>
      <c r="L35" s="65">
        <v>288.64</v>
      </c>
      <c r="M35" s="65"/>
      <c r="N35" s="65"/>
      <c r="O35" s="65"/>
      <c r="P35" s="440"/>
      <c r="Q35" s="65"/>
      <c r="R35" s="65">
        <v>288.64</v>
      </c>
    </row>
    <row r="36" spans="1:18" x14ac:dyDescent="0.25">
      <c r="A36" s="127" t="s">
        <v>312</v>
      </c>
      <c r="B36" s="130" t="s">
        <v>23</v>
      </c>
      <c r="C36" s="32" t="s">
        <v>420</v>
      </c>
      <c r="D36" s="65"/>
      <c r="E36" s="65"/>
      <c r="F36" s="65"/>
      <c r="G36" s="65"/>
      <c r="H36" s="65"/>
      <c r="I36" s="65"/>
      <c r="J36" s="65"/>
      <c r="K36" s="65"/>
      <c r="L36" s="65">
        <v>17.12</v>
      </c>
      <c r="M36" s="65"/>
      <c r="N36" s="65"/>
      <c r="O36" s="65"/>
      <c r="P36" s="300"/>
      <c r="Q36" s="440"/>
      <c r="R36" s="65">
        <v>17.12</v>
      </c>
    </row>
    <row r="37" spans="1:18" x14ac:dyDescent="0.25">
      <c r="A37" s="127" t="s">
        <v>312</v>
      </c>
      <c r="B37" s="130" t="s">
        <v>216</v>
      </c>
      <c r="C37" s="32" t="s">
        <v>419</v>
      </c>
      <c r="D37" s="65"/>
      <c r="E37" s="65"/>
      <c r="F37" s="65"/>
      <c r="G37" s="65"/>
      <c r="H37" s="65"/>
      <c r="I37" s="65"/>
      <c r="J37" s="65"/>
      <c r="K37" s="65"/>
      <c r="L37" s="65">
        <v>207.22</v>
      </c>
      <c r="M37" s="65"/>
      <c r="N37" s="65"/>
      <c r="O37" s="65"/>
      <c r="P37" s="65"/>
      <c r="Q37" s="65">
        <v>76.099999999999994</v>
      </c>
      <c r="R37" s="65">
        <v>283.32</v>
      </c>
    </row>
    <row r="38" spans="1:18" x14ac:dyDescent="0.25">
      <c r="A38" s="127" t="s">
        <v>312</v>
      </c>
      <c r="B38" s="130" t="s">
        <v>216</v>
      </c>
      <c r="C38" s="32" t="s">
        <v>420</v>
      </c>
      <c r="D38" s="65"/>
      <c r="E38" s="65"/>
      <c r="F38" s="65"/>
      <c r="G38" s="65"/>
      <c r="H38" s="65"/>
      <c r="I38" s="65"/>
      <c r="J38" s="65"/>
      <c r="K38" s="65"/>
      <c r="L38" s="65">
        <v>31.12</v>
      </c>
      <c r="M38" s="65"/>
      <c r="N38" s="65"/>
      <c r="O38" s="65"/>
      <c r="P38" s="300"/>
      <c r="Q38" s="440"/>
      <c r="R38" s="65">
        <v>31.12</v>
      </c>
    </row>
    <row r="39" spans="1:18" x14ac:dyDescent="0.25">
      <c r="A39" s="127" t="s">
        <v>312</v>
      </c>
      <c r="B39" s="436" t="s">
        <v>218</v>
      </c>
      <c r="C39" s="32" t="s">
        <v>419</v>
      </c>
      <c r="D39" s="65"/>
      <c r="E39" s="65"/>
      <c r="F39" s="65"/>
      <c r="G39" s="65"/>
      <c r="H39" s="65"/>
      <c r="I39" s="65"/>
      <c r="J39" s="65"/>
      <c r="K39" s="65"/>
      <c r="L39" s="65">
        <v>8.89</v>
      </c>
      <c r="M39" s="65"/>
      <c r="N39" s="65"/>
      <c r="O39" s="65"/>
      <c r="P39" s="440"/>
      <c r="Q39" s="65"/>
      <c r="R39" s="65">
        <v>8.89</v>
      </c>
    </row>
    <row r="40" spans="1:18" x14ac:dyDescent="0.25">
      <c r="A40" s="127" t="s">
        <v>312</v>
      </c>
      <c r="B40" s="436" t="s">
        <v>218</v>
      </c>
      <c r="C40" s="32" t="s">
        <v>420</v>
      </c>
      <c r="D40" s="65"/>
      <c r="E40" s="65"/>
      <c r="F40" s="65"/>
      <c r="G40" s="65"/>
      <c r="H40" s="65"/>
      <c r="I40" s="65"/>
      <c r="J40" s="65"/>
      <c r="K40" s="65"/>
      <c r="L40" s="65">
        <v>6.15</v>
      </c>
      <c r="M40" s="65"/>
      <c r="N40" s="65"/>
      <c r="O40" s="65"/>
      <c r="P40" s="300"/>
      <c r="Q40" s="440"/>
      <c r="R40" s="65">
        <v>6.15</v>
      </c>
    </row>
    <row r="41" spans="1:18" x14ac:dyDescent="0.25">
      <c r="A41" s="127" t="s">
        <v>312</v>
      </c>
      <c r="B41" s="130" t="s">
        <v>219</v>
      </c>
      <c r="C41" s="32" t="s">
        <v>419</v>
      </c>
      <c r="D41" s="65"/>
      <c r="E41" s="65"/>
      <c r="F41" s="65"/>
      <c r="G41" s="65"/>
      <c r="H41" s="65"/>
      <c r="I41" s="65"/>
      <c r="J41" s="65"/>
      <c r="K41" s="65"/>
      <c r="L41" s="65">
        <v>1.19</v>
      </c>
      <c r="M41" s="65"/>
      <c r="N41" s="65"/>
      <c r="O41" s="65"/>
      <c r="P41" s="440"/>
      <c r="Q41" s="65"/>
      <c r="R41" s="65">
        <v>1.19</v>
      </c>
    </row>
    <row r="42" spans="1:18" x14ac:dyDescent="0.25">
      <c r="A42" s="127" t="s">
        <v>312</v>
      </c>
      <c r="B42" s="130" t="s">
        <v>219</v>
      </c>
      <c r="C42" s="32" t="s">
        <v>420</v>
      </c>
      <c r="D42" s="65"/>
      <c r="E42" s="65"/>
      <c r="F42" s="65"/>
      <c r="G42" s="65"/>
      <c r="H42" s="65"/>
      <c r="I42" s="65"/>
      <c r="J42" s="65"/>
      <c r="K42" s="65"/>
      <c r="L42" s="65">
        <v>0.04</v>
      </c>
      <c r="M42" s="65"/>
      <c r="N42" s="65"/>
      <c r="O42" s="65"/>
      <c r="P42" s="300"/>
      <c r="Q42" s="440"/>
      <c r="R42" s="65">
        <v>0.04</v>
      </c>
    </row>
    <row r="43" spans="1:18" ht="45" x14ac:dyDescent="0.25">
      <c r="A43" s="434" t="s">
        <v>28</v>
      </c>
      <c r="B43" s="127" t="s">
        <v>320</v>
      </c>
      <c r="C43" s="32" t="s">
        <v>419</v>
      </c>
      <c r="D43" s="65"/>
      <c r="E43" s="65">
        <v>1.58</v>
      </c>
      <c r="F43" s="65">
        <v>20.03</v>
      </c>
      <c r="G43" s="65"/>
      <c r="H43" s="65"/>
      <c r="I43" s="65"/>
      <c r="J43" s="65"/>
      <c r="K43" s="65"/>
      <c r="L43" s="65">
        <v>11.48</v>
      </c>
      <c r="M43" s="65"/>
      <c r="N43" s="65">
        <v>1.7</v>
      </c>
      <c r="O43" s="65"/>
      <c r="P43" s="440"/>
      <c r="Q43" s="440">
        <v>27.85</v>
      </c>
      <c r="R43" s="65">
        <v>62.640000000000008</v>
      </c>
    </row>
    <row r="44" spans="1:18" ht="45" x14ac:dyDescent="0.25">
      <c r="A44" s="434" t="s">
        <v>28</v>
      </c>
      <c r="B44" s="127" t="s">
        <v>320</v>
      </c>
      <c r="C44" s="32" t="s">
        <v>420</v>
      </c>
      <c r="D44" s="65"/>
      <c r="E44" s="65"/>
      <c r="F44" s="65">
        <v>1.36</v>
      </c>
      <c r="G44" s="65"/>
      <c r="H44" s="65"/>
      <c r="I44" s="65"/>
      <c r="J44" s="65"/>
      <c r="K44" s="65"/>
      <c r="L44" s="65">
        <v>10.28</v>
      </c>
      <c r="M44" s="65"/>
      <c r="N44" s="65">
        <v>0.09</v>
      </c>
      <c r="O44" s="65"/>
      <c r="P44" s="300"/>
      <c r="Q44" s="65"/>
      <c r="R44" s="65">
        <v>11.729999999999999</v>
      </c>
    </row>
    <row r="45" spans="1:18" ht="30" x14ac:dyDescent="0.25">
      <c r="A45" s="434" t="s">
        <v>28</v>
      </c>
      <c r="B45" s="32" t="s">
        <v>29</v>
      </c>
      <c r="C45" s="32" t="s">
        <v>419</v>
      </c>
      <c r="D45" s="65">
        <v>2222.5</v>
      </c>
      <c r="E45" s="65">
        <v>844.29</v>
      </c>
      <c r="F45" s="65"/>
      <c r="G45" s="65"/>
      <c r="H45" s="65"/>
      <c r="I45" s="65"/>
      <c r="J45" s="65"/>
      <c r="K45" s="65">
        <v>149.25</v>
      </c>
      <c r="L45" s="65"/>
      <c r="M45" s="65">
        <v>217.49</v>
      </c>
      <c r="N45" s="65"/>
      <c r="O45" s="65"/>
      <c r="P45" s="440">
        <v>52</v>
      </c>
      <c r="Q45" s="440">
        <v>138.02000000000001</v>
      </c>
      <c r="R45" s="65">
        <v>3623.5499999999997</v>
      </c>
    </row>
    <row r="46" spans="1:18" ht="30" x14ac:dyDescent="0.25">
      <c r="A46" s="434" t="s">
        <v>28</v>
      </c>
      <c r="B46" s="32" t="s">
        <v>29</v>
      </c>
      <c r="C46" s="32" t="s">
        <v>420</v>
      </c>
      <c r="D46" s="65">
        <v>93.56</v>
      </c>
      <c r="E46" s="65"/>
      <c r="F46" s="65"/>
      <c r="G46" s="65"/>
      <c r="H46" s="65"/>
      <c r="I46" s="65"/>
      <c r="J46" s="65"/>
      <c r="K46" s="65">
        <v>15.78</v>
      </c>
      <c r="L46" s="65"/>
      <c r="M46" s="65">
        <v>7.96</v>
      </c>
      <c r="N46" s="65"/>
      <c r="O46" s="65"/>
      <c r="P46" s="300"/>
      <c r="Q46" s="65">
        <v>2.62</v>
      </c>
      <c r="R46" s="65">
        <v>119.92</v>
      </c>
    </row>
    <row r="47" spans="1:18" ht="60" x14ac:dyDescent="0.25">
      <c r="A47" s="434" t="s">
        <v>30</v>
      </c>
      <c r="B47" s="127" t="s">
        <v>33</v>
      </c>
      <c r="C47" s="32" t="s">
        <v>419</v>
      </c>
      <c r="D47" s="65"/>
      <c r="E47" s="65"/>
      <c r="F47" s="65"/>
      <c r="G47" s="65"/>
      <c r="H47" s="65"/>
      <c r="I47" s="65"/>
      <c r="J47" s="65"/>
      <c r="K47" s="65"/>
      <c r="L47" s="66"/>
      <c r="M47" s="66">
        <v>893.35773846999996</v>
      </c>
      <c r="N47" s="65"/>
      <c r="O47" s="65"/>
      <c r="P47" s="66">
        <v>18.962427590000001</v>
      </c>
      <c r="Q47" s="440"/>
      <c r="R47" s="65">
        <v>912.32016605999991</v>
      </c>
    </row>
    <row r="48" spans="1:18" ht="60" x14ac:dyDescent="0.25">
      <c r="A48" s="434" t="s">
        <v>30</v>
      </c>
      <c r="B48" s="127" t="s">
        <v>33</v>
      </c>
      <c r="C48" s="32" t="s">
        <v>420</v>
      </c>
      <c r="D48" s="65"/>
      <c r="E48" s="65"/>
      <c r="F48" s="65"/>
      <c r="G48" s="65"/>
      <c r="H48" s="65"/>
      <c r="I48" s="65"/>
      <c r="J48" s="65"/>
      <c r="K48" s="65"/>
      <c r="L48" s="66"/>
      <c r="M48" s="66">
        <v>84.678761100000003</v>
      </c>
      <c r="N48" s="65"/>
      <c r="O48" s="65"/>
      <c r="P48" s="300"/>
      <c r="Q48" s="65"/>
      <c r="R48" s="65">
        <v>84.678761100000003</v>
      </c>
    </row>
    <row r="49" spans="1:18" ht="75" x14ac:dyDescent="0.25">
      <c r="A49" s="434" t="s">
        <v>30</v>
      </c>
      <c r="B49" s="127" t="s">
        <v>36</v>
      </c>
      <c r="C49" s="32" t="s">
        <v>419</v>
      </c>
      <c r="D49" s="65"/>
      <c r="E49" s="65"/>
      <c r="F49" s="65"/>
      <c r="G49" s="65"/>
      <c r="H49" s="65"/>
      <c r="I49" s="65"/>
      <c r="J49" s="65"/>
      <c r="K49" s="65"/>
      <c r="L49" s="66"/>
      <c r="M49" s="66">
        <v>6.1461199999999998</v>
      </c>
      <c r="N49" s="65"/>
      <c r="O49" s="65"/>
      <c r="P49" s="458">
        <v>0.83700200000000002</v>
      </c>
      <c r="Q49" s="440"/>
      <c r="R49" s="65">
        <v>6.9831219999999998</v>
      </c>
    </row>
    <row r="50" spans="1:18" ht="75" x14ac:dyDescent="0.25">
      <c r="A50" s="434" t="s">
        <v>30</v>
      </c>
      <c r="B50" s="127" t="s">
        <v>36</v>
      </c>
      <c r="C50" s="32" t="s">
        <v>420</v>
      </c>
      <c r="D50" s="65"/>
      <c r="E50" s="65"/>
      <c r="F50" s="65"/>
      <c r="G50" s="65"/>
      <c r="H50" s="65"/>
      <c r="I50" s="65"/>
      <c r="J50" s="65"/>
      <c r="K50" s="65"/>
      <c r="L50" s="66"/>
      <c r="M50" s="66">
        <v>1.972375</v>
      </c>
      <c r="N50" s="65"/>
      <c r="O50" s="65"/>
      <c r="P50" s="300"/>
      <c r="Q50" s="65"/>
      <c r="R50" s="65">
        <v>1.972375</v>
      </c>
    </row>
    <row r="51" spans="1:18" ht="30" x14ac:dyDescent="0.25">
      <c r="A51" s="434" t="s">
        <v>30</v>
      </c>
      <c r="B51" s="127" t="s">
        <v>275</v>
      </c>
      <c r="C51" s="32" t="s">
        <v>419</v>
      </c>
      <c r="D51" s="65"/>
      <c r="E51" s="65"/>
      <c r="F51" s="65"/>
      <c r="G51" s="65"/>
      <c r="H51" s="65"/>
      <c r="I51" s="65"/>
      <c r="J51" s="65"/>
      <c r="K51" s="65"/>
      <c r="L51" s="66">
        <v>8.8069999999999989E-5</v>
      </c>
      <c r="M51" s="66"/>
      <c r="N51" s="65"/>
      <c r="O51" s="65"/>
      <c r="P51" s="441"/>
      <c r="Q51" s="440"/>
      <c r="R51" s="65">
        <v>8.8069999999999989E-5</v>
      </c>
    </row>
    <row r="52" spans="1:18" ht="30" x14ac:dyDescent="0.25">
      <c r="A52" s="434" t="s">
        <v>30</v>
      </c>
      <c r="B52" s="127" t="s">
        <v>275</v>
      </c>
      <c r="C52" s="32" t="s">
        <v>420</v>
      </c>
      <c r="D52" s="65"/>
      <c r="E52" s="65"/>
      <c r="F52" s="65"/>
      <c r="G52" s="65"/>
      <c r="H52" s="65"/>
      <c r="I52" s="65"/>
      <c r="J52" s="65"/>
      <c r="K52" s="65"/>
      <c r="L52" s="66">
        <v>1.8944E-4</v>
      </c>
      <c r="M52" s="66"/>
      <c r="N52" s="65"/>
      <c r="O52" s="65"/>
      <c r="P52" s="300"/>
      <c r="Q52" s="65"/>
      <c r="R52" s="65">
        <v>1.8944E-4</v>
      </c>
    </row>
    <row r="53" spans="1:18" x14ac:dyDescent="0.25">
      <c r="A53" s="434" t="s">
        <v>39</v>
      </c>
      <c r="B53" s="435" t="s">
        <v>40</v>
      </c>
      <c r="C53" s="435" t="s">
        <v>419</v>
      </c>
      <c r="D53" s="65"/>
      <c r="E53" s="65"/>
      <c r="F53" s="65"/>
      <c r="G53" s="65"/>
      <c r="H53" s="65">
        <v>82.54</v>
      </c>
      <c r="I53" s="65"/>
      <c r="J53" s="65"/>
      <c r="K53" s="65"/>
      <c r="L53" s="65"/>
      <c r="M53" s="65"/>
      <c r="N53" s="65">
        <v>3455.43</v>
      </c>
      <c r="O53" s="65"/>
      <c r="P53" s="65"/>
      <c r="Q53" s="65"/>
      <c r="R53" s="65">
        <v>3537.97</v>
      </c>
    </row>
    <row r="54" spans="1:18" x14ac:dyDescent="0.25">
      <c r="A54" s="434" t="s">
        <v>39</v>
      </c>
      <c r="B54" s="435" t="s">
        <v>40</v>
      </c>
      <c r="C54" s="435" t="s">
        <v>420</v>
      </c>
      <c r="D54" s="65"/>
      <c r="E54" s="65"/>
      <c r="F54" s="65"/>
      <c r="G54" s="65"/>
      <c r="H54" s="65">
        <v>2.0299999999999998</v>
      </c>
      <c r="I54" s="65"/>
      <c r="J54" s="65"/>
      <c r="K54" s="65"/>
      <c r="L54" s="65"/>
      <c r="M54" s="65"/>
      <c r="N54" s="65">
        <v>212.89</v>
      </c>
      <c r="O54" s="65"/>
      <c r="P54" s="300"/>
      <c r="Q54" s="65"/>
      <c r="R54" s="65">
        <v>214.92</v>
      </c>
    </row>
    <row r="55" spans="1:18" x14ac:dyDescent="0.25">
      <c r="A55" s="434" t="s">
        <v>39</v>
      </c>
      <c r="B55" s="436" t="s">
        <v>174</v>
      </c>
      <c r="C55" s="435" t="s">
        <v>419</v>
      </c>
      <c r="D55" s="65"/>
      <c r="E55" s="65"/>
      <c r="F55" s="65"/>
      <c r="G55" s="65"/>
      <c r="H55" s="65">
        <v>105.76</v>
      </c>
      <c r="I55" s="65"/>
      <c r="J55" s="65"/>
      <c r="K55" s="65"/>
      <c r="L55" s="65"/>
      <c r="M55" s="65"/>
      <c r="N55" s="65">
        <v>2117.7600000000002</v>
      </c>
      <c r="O55" s="65"/>
      <c r="P55" s="65"/>
      <c r="Q55" s="65"/>
      <c r="R55" s="65">
        <v>2223.5200000000004</v>
      </c>
    </row>
    <row r="56" spans="1:18" x14ac:dyDescent="0.25">
      <c r="A56" s="434" t="s">
        <v>39</v>
      </c>
      <c r="B56" s="436" t="s">
        <v>174</v>
      </c>
      <c r="C56" s="435" t="s">
        <v>420</v>
      </c>
      <c r="D56" s="65"/>
      <c r="E56" s="65"/>
      <c r="F56" s="65"/>
      <c r="G56" s="65"/>
      <c r="H56" s="65">
        <v>18.739999999999998</v>
      </c>
      <c r="I56" s="65"/>
      <c r="J56" s="65"/>
      <c r="K56" s="65"/>
      <c r="L56" s="65"/>
      <c r="M56" s="65"/>
      <c r="N56" s="65">
        <v>60.1</v>
      </c>
      <c r="O56" s="65"/>
      <c r="P56" s="300"/>
      <c r="Q56" s="65"/>
      <c r="R56" s="65">
        <v>78.84</v>
      </c>
    </row>
    <row r="57" spans="1:18" x14ac:dyDescent="0.25">
      <c r="A57" s="434" t="s">
        <v>42</v>
      </c>
      <c r="B57" s="127" t="s">
        <v>130</v>
      </c>
      <c r="C57" s="32" t="s">
        <v>419</v>
      </c>
      <c r="D57" s="65"/>
      <c r="E57" s="65"/>
      <c r="F57" s="65"/>
      <c r="G57" s="65"/>
      <c r="H57" s="65"/>
      <c r="I57" s="65"/>
      <c r="J57" s="65"/>
      <c r="K57" s="65"/>
      <c r="L57" s="65"/>
      <c r="M57" s="65"/>
      <c r="N57" s="66">
        <v>0.31</v>
      </c>
      <c r="O57" s="65"/>
      <c r="P57" s="441"/>
      <c r="Q57" s="440"/>
      <c r="R57" s="65">
        <v>0.31</v>
      </c>
    </row>
    <row r="58" spans="1:18" x14ac:dyDescent="0.25">
      <c r="A58" s="434" t="s">
        <v>42</v>
      </c>
      <c r="B58" s="127" t="s">
        <v>130</v>
      </c>
      <c r="C58" s="32" t="s">
        <v>420</v>
      </c>
      <c r="D58" s="65"/>
      <c r="E58" s="65"/>
      <c r="F58" s="65"/>
      <c r="G58" s="65"/>
      <c r="H58" s="65"/>
      <c r="I58" s="65"/>
      <c r="J58" s="65"/>
      <c r="K58" s="65"/>
      <c r="L58" s="65"/>
      <c r="M58" s="65"/>
      <c r="N58" s="65"/>
      <c r="O58" s="65"/>
      <c r="P58" s="300"/>
      <c r="Q58" s="65"/>
      <c r="R58" s="65">
        <v>0</v>
      </c>
    </row>
    <row r="59" spans="1:18" x14ac:dyDescent="0.25">
      <c r="A59" s="434" t="s">
        <v>42</v>
      </c>
      <c r="B59" s="127" t="s">
        <v>45</v>
      </c>
      <c r="C59" s="32" t="s">
        <v>419</v>
      </c>
      <c r="D59" s="65"/>
      <c r="E59" s="65"/>
      <c r="F59" s="65"/>
      <c r="G59" s="65"/>
      <c r="H59" s="65"/>
      <c r="I59" s="65"/>
      <c r="J59" s="65"/>
      <c r="K59" s="65"/>
      <c r="L59" s="65"/>
      <c r="M59" s="65"/>
      <c r="N59" s="65"/>
      <c r="O59" s="65"/>
      <c r="P59" s="440"/>
      <c r="Q59" s="440"/>
      <c r="R59" s="65">
        <v>0</v>
      </c>
    </row>
    <row r="60" spans="1:18" x14ac:dyDescent="0.25">
      <c r="A60" s="434" t="s">
        <v>42</v>
      </c>
      <c r="B60" s="127" t="s">
        <v>45</v>
      </c>
      <c r="C60" s="32" t="s">
        <v>420</v>
      </c>
      <c r="D60" s="65"/>
      <c r="E60" s="65"/>
      <c r="F60" s="65"/>
      <c r="G60" s="65"/>
      <c r="H60" s="65"/>
      <c r="I60" s="65"/>
      <c r="J60" s="65"/>
      <c r="K60" s="65"/>
      <c r="L60" s="65"/>
      <c r="M60" s="65"/>
      <c r="N60" s="65"/>
      <c r="O60" s="65"/>
      <c r="P60" s="300"/>
      <c r="Q60" s="65"/>
      <c r="R60" s="65">
        <v>0</v>
      </c>
    </row>
    <row r="61" spans="1:18" ht="30" x14ac:dyDescent="0.25">
      <c r="A61" s="434" t="s">
        <v>46</v>
      </c>
      <c r="B61" s="127" t="s">
        <v>428</v>
      </c>
      <c r="C61" s="32" t="s">
        <v>419</v>
      </c>
      <c r="D61" s="67"/>
      <c r="E61" s="67"/>
      <c r="F61" s="67"/>
      <c r="G61" s="67"/>
      <c r="H61" s="67"/>
      <c r="I61" s="67"/>
      <c r="J61" s="67"/>
      <c r="K61" s="67"/>
      <c r="L61" s="67"/>
      <c r="M61" s="67"/>
      <c r="N61" s="67">
        <v>0.28999999999999998</v>
      </c>
      <c r="O61" s="67"/>
      <c r="P61" s="459" t="s">
        <v>429</v>
      </c>
      <c r="Q61" s="459"/>
      <c r="R61" s="65">
        <v>0.28999999999999998</v>
      </c>
    </row>
    <row r="62" spans="1:18" ht="30" x14ac:dyDescent="0.25">
      <c r="A62" s="434" t="s">
        <v>46</v>
      </c>
      <c r="B62" s="127" t="s">
        <v>428</v>
      </c>
      <c r="C62" s="32" t="s">
        <v>420</v>
      </c>
      <c r="D62" s="67"/>
      <c r="E62" s="67"/>
      <c r="F62" s="67"/>
      <c r="G62" s="67"/>
      <c r="H62" s="67"/>
      <c r="I62" s="67"/>
      <c r="J62" s="67"/>
      <c r="K62" s="67"/>
      <c r="L62" s="67"/>
      <c r="M62" s="67"/>
      <c r="N62" s="67">
        <v>0.05</v>
      </c>
      <c r="O62" s="67"/>
      <c r="P62" s="300"/>
      <c r="Q62" s="67"/>
      <c r="R62" s="65">
        <v>0.05</v>
      </c>
    </row>
    <row r="63" spans="1:18" x14ac:dyDescent="0.25">
      <c r="A63" s="434" t="s">
        <v>46</v>
      </c>
      <c r="B63" s="127" t="s">
        <v>430</v>
      </c>
      <c r="C63" s="32" t="s">
        <v>419</v>
      </c>
      <c r="D63" s="67"/>
      <c r="E63" s="67"/>
      <c r="F63" s="67"/>
      <c r="G63" s="67"/>
      <c r="H63" s="67"/>
      <c r="I63" s="67"/>
      <c r="J63" s="67"/>
      <c r="K63" s="67"/>
      <c r="L63" s="67"/>
      <c r="M63" s="67"/>
      <c r="N63" s="67"/>
      <c r="O63" s="67"/>
      <c r="P63" s="459"/>
      <c r="Q63" s="233">
        <v>0.05</v>
      </c>
      <c r="R63" s="65">
        <v>0.05</v>
      </c>
    </row>
    <row r="64" spans="1:18" x14ac:dyDescent="0.25">
      <c r="A64" s="434" t="s">
        <v>46</v>
      </c>
      <c r="B64" s="127" t="s">
        <v>430</v>
      </c>
      <c r="C64" s="32" t="s">
        <v>420</v>
      </c>
      <c r="D64" s="67"/>
      <c r="E64" s="67"/>
      <c r="F64" s="67"/>
      <c r="G64" s="67"/>
      <c r="H64" s="67"/>
      <c r="I64" s="67"/>
      <c r="J64" s="67"/>
      <c r="K64" s="67"/>
      <c r="L64" s="67"/>
      <c r="M64" s="67"/>
      <c r="N64" s="67"/>
      <c r="O64" s="67"/>
      <c r="P64" s="300"/>
      <c r="Q64" s="460">
        <v>1.1499999999999999</v>
      </c>
      <c r="R64" s="65">
        <v>1.1499999999999999</v>
      </c>
    </row>
    <row r="65" spans="1:18" x14ac:dyDescent="0.25">
      <c r="A65" s="434" t="s">
        <v>46</v>
      </c>
      <c r="B65" s="127" t="s">
        <v>431</v>
      </c>
      <c r="C65" s="32" t="s">
        <v>419</v>
      </c>
      <c r="D65" s="67"/>
      <c r="E65" s="67"/>
      <c r="F65" s="67"/>
      <c r="G65" s="67"/>
      <c r="H65" s="67"/>
      <c r="I65" s="67"/>
      <c r="J65" s="67"/>
      <c r="K65" s="67"/>
      <c r="L65" s="67"/>
      <c r="M65" s="67"/>
      <c r="N65" s="67"/>
      <c r="O65" s="67"/>
      <c r="P65" s="459">
        <v>222.2</v>
      </c>
      <c r="Q65" s="459">
        <v>4.82</v>
      </c>
      <c r="R65" s="65">
        <v>227.01999999999998</v>
      </c>
    </row>
    <row r="66" spans="1:18" x14ac:dyDescent="0.25">
      <c r="A66" s="434" t="s">
        <v>46</v>
      </c>
      <c r="B66" s="127" t="s">
        <v>431</v>
      </c>
      <c r="C66" s="32" t="s">
        <v>420</v>
      </c>
      <c r="D66" s="67"/>
      <c r="E66" s="67"/>
      <c r="F66" s="67"/>
      <c r="G66" s="67"/>
      <c r="H66" s="67"/>
      <c r="I66" s="67"/>
      <c r="J66" s="67"/>
      <c r="K66" s="67"/>
      <c r="L66" s="67"/>
      <c r="M66" s="67"/>
      <c r="N66" s="67"/>
      <c r="O66" s="67"/>
      <c r="P66" s="300"/>
      <c r="Q66" s="67"/>
      <c r="R66" s="65">
        <v>0</v>
      </c>
    </row>
    <row r="67" spans="1:18" ht="30" x14ac:dyDescent="0.25">
      <c r="A67" s="434" t="s">
        <v>46</v>
      </c>
      <c r="B67" s="127" t="s">
        <v>432</v>
      </c>
      <c r="C67" s="32" t="s">
        <v>419</v>
      </c>
      <c r="D67" s="67"/>
      <c r="E67" s="67"/>
      <c r="F67" s="67"/>
      <c r="G67" s="67"/>
      <c r="H67" s="67"/>
      <c r="I67" s="67"/>
      <c r="J67" s="67"/>
      <c r="K67" s="67"/>
      <c r="L67" s="67"/>
      <c r="M67" s="67"/>
      <c r="N67" s="67">
        <v>19.670000000000002</v>
      </c>
      <c r="O67" s="67"/>
      <c r="P67" s="459"/>
      <c r="Q67" s="459">
        <v>48.32</v>
      </c>
      <c r="R67" s="65">
        <v>67.990000000000009</v>
      </c>
    </row>
    <row r="68" spans="1:18" ht="30" x14ac:dyDescent="0.25">
      <c r="A68" s="434" t="s">
        <v>46</v>
      </c>
      <c r="B68" s="127" t="s">
        <v>432</v>
      </c>
      <c r="C68" s="32" t="s">
        <v>420</v>
      </c>
      <c r="D68" s="67"/>
      <c r="E68" s="67"/>
      <c r="F68" s="67"/>
      <c r="G68" s="67"/>
      <c r="H68" s="67"/>
      <c r="I68" s="67"/>
      <c r="J68" s="67"/>
      <c r="K68" s="67"/>
      <c r="L68" s="67"/>
      <c r="M68" s="67"/>
      <c r="N68" s="67"/>
      <c r="O68" s="67"/>
      <c r="P68" s="300"/>
      <c r="Q68" s="67"/>
      <c r="R68" s="65">
        <v>0</v>
      </c>
    </row>
    <row r="69" spans="1:18" x14ac:dyDescent="0.25">
      <c r="A69" s="434" t="s">
        <v>51</v>
      </c>
      <c r="B69" s="127" t="s">
        <v>52</v>
      </c>
      <c r="C69" s="452" t="s">
        <v>419</v>
      </c>
      <c r="D69" s="461"/>
      <c r="E69" s="461"/>
      <c r="F69" s="461"/>
      <c r="G69" s="461"/>
      <c r="H69" s="461"/>
      <c r="I69" s="461"/>
      <c r="J69" s="461"/>
      <c r="K69" s="461"/>
      <c r="L69" s="461">
        <v>14.46</v>
      </c>
      <c r="M69" s="461"/>
      <c r="N69" s="461"/>
      <c r="O69" s="461"/>
      <c r="P69" s="462"/>
      <c r="Q69" s="462">
        <v>2.1</v>
      </c>
      <c r="R69" s="65">
        <v>16.560000000000002</v>
      </c>
    </row>
    <row r="70" spans="1:18" x14ac:dyDescent="0.25">
      <c r="A70" s="434" t="s">
        <v>51</v>
      </c>
      <c r="B70" s="127" t="s">
        <v>52</v>
      </c>
      <c r="C70" s="452" t="s">
        <v>420</v>
      </c>
      <c r="D70" s="461"/>
      <c r="E70" s="461"/>
      <c r="F70" s="461"/>
      <c r="G70" s="461"/>
      <c r="H70" s="461"/>
      <c r="I70" s="461"/>
      <c r="J70" s="461"/>
      <c r="K70" s="461"/>
      <c r="L70" s="461">
        <v>0.14000000000000001</v>
      </c>
      <c r="M70" s="461"/>
      <c r="N70" s="461"/>
      <c r="O70" s="461"/>
      <c r="P70" s="300"/>
      <c r="Q70" s="461"/>
      <c r="R70" s="65">
        <v>0.14000000000000001</v>
      </c>
    </row>
    <row r="71" spans="1:18" x14ac:dyDescent="0.25">
      <c r="A71" s="453" t="s">
        <v>54</v>
      </c>
      <c r="B71" s="306" t="s">
        <v>60</v>
      </c>
      <c r="C71" s="451" t="s">
        <v>419</v>
      </c>
      <c r="D71" s="463"/>
      <c r="E71" s="463"/>
      <c r="F71" s="463"/>
      <c r="G71" s="463"/>
      <c r="H71" s="463"/>
      <c r="I71" s="463"/>
      <c r="J71" s="463"/>
      <c r="K71" s="463"/>
      <c r="L71" s="463"/>
      <c r="M71" s="463">
        <v>104.75</v>
      </c>
      <c r="N71" s="463"/>
      <c r="O71" s="463"/>
      <c r="P71" s="463">
        <v>176.92</v>
      </c>
      <c r="Q71" s="463"/>
      <c r="R71" s="65">
        <v>281.66999999999996</v>
      </c>
    </row>
    <row r="72" spans="1:18" x14ac:dyDescent="0.25">
      <c r="A72" s="453" t="s">
        <v>54</v>
      </c>
      <c r="B72" s="306" t="s">
        <v>60</v>
      </c>
      <c r="C72" s="37" t="s">
        <v>1093</v>
      </c>
      <c r="D72" s="463"/>
      <c r="E72" s="463"/>
      <c r="F72" s="463"/>
      <c r="G72" s="463"/>
      <c r="H72" s="463"/>
      <c r="I72" s="463"/>
      <c r="J72" s="463"/>
      <c r="K72" s="463"/>
      <c r="L72" s="463"/>
      <c r="M72" s="463">
        <v>20.32</v>
      </c>
      <c r="N72" s="463"/>
      <c r="O72" s="463"/>
      <c r="P72" s="300"/>
      <c r="Q72" s="463"/>
      <c r="R72" s="65">
        <v>20.32</v>
      </c>
    </row>
    <row r="73" spans="1:18" x14ac:dyDescent="0.25">
      <c r="A73" s="434" t="s">
        <v>54</v>
      </c>
      <c r="B73" s="438" t="s">
        <v>59</v>
      </c>
      <c r="C73" s="32" t="s">
        <v>419</v>
      </c>
      <c r="D73" s="74"/>
      <c r="E73" s="74">
        <v>655.28222228254504</v>
      </c>
      <c r="F73" s="74"/>
      <c r="G73" s="74"/>
      <c r="H73" s="74"/>
      <c r="I73" s="74"/>
      <c r="J73" s="74"/>
      <c r="K73" s="74"/>
      <c r="L73" s="74"/>
      <c r="M73" s="74">
        <v>583.49022960619197</v>
      </c>
      <c r="N73" s="74">
        <v>8.4469228965348506</v>
      </c>
      <c r="O73" s="74">
        <v>1.4164229034208701E-2</v>
      </c>
      <c r="P73" s="74">
        <v>130.823489895606</v>
      </c>
      <c r="Q73" s="74"/>
      <c r="R73" s="65">
        <v>1378.0570289099121</v>
      </c>
    </row>
    <row r="74" spans="1:18" x14ac:dyDescent="0.25">
      <c r="A74" s="434" t="s">
        <v>54</v>
      </c>
      <c r="B74" s="438" t="s">
        <v>59</v>
      </c>
      <c r="C74" s="32" t="s">
        <v>420</v>
      </c>
      <c r="D74" s="74"/>
      <c r="E74" s="74">
        <v>6.7153656402269917</v>
      </c>
      <c r="F74" s="74"/>
      <c r="G74" s="74"/>
      <c r="H74" s="74"/>
      <c r="I74" s="74"/>
      <c r="J74" s="74"/>
      <c r="K74" s="74"/>
      <c r="L74" s="74"/>
      <c r="M74" s="74">
        <v>4.75</v>
      </c>
      <c r="N74" s="74">
        <v>0.107913622369</v>
      </c>
      <c r="O74" s="74"/>
      <c r="P74" s="300"/>
      <c r="Q74" s="74"/>
      <c r="R74" s="65">
        <v>11.573279262595992</v>
      </c>
    </row>
    <row r="75" spans="1:18" x14ac:dyDescent="0.25">
      <c r="A75" s="434" t="s">
        <v>54</v>
      </c>
      <c r="B75" s="307" t="s">
        <v>61</v>
      </c>
      <c r="C75" s="32" t="s">
        <v>419</v>
      </c>
      <c r="D75" s="74"/>
      <c r="E75" s="74"/>
      <c r="F75" s="74"/>
      <c r="G75" s="74"/>
      <c r="H75" s="74"/>
      <c r="I75" s="74"/>
      <c r="J75" s="74"/>
      <c r="K75" s="74"/>
      <c r="L75" s="74"/>
      <c r="M75" s="74">
        <v>29.32</v>
      </c>
      <c r="N75" s="74"/>
      <c r="O75" s="74"/>
      <c r="P75" s="74"/>
      <c r="Q75" s="74"/>
      <c r="R75" s="65">
        <v>29.32</v>
      </c>
    </row>
    <row r="76" spans="1:18" x14ac:dyDescent="0.25">
      <c r="A76" s="434" t="s">
        <v>54</v>
      </c>
      <c r="B76" s="307" t="s">
        <v>61</v>
      </c>
      <c r="C76" s="32" t="s">
        <v>420</v>
      </c>
      <c r="D76" s="74"/>
      <c r="E76" s="74"/>
      <c r="F76" s="74"/>
      <c r="G76" s="74"/>
      <c r="H76" s="74"/>
      <c r="I76" s="74"/>
      <c r="J76" s="74"/>
      <c r="K76" s="74"/>
      <c r="L76" s="74"/>
      <c r="M76" s="74">
        <v>0.47</v>
      </c>
      <c r="N76" s="74"/>
      <c r="O76" s="74"/>
      <c r="P76" s="300"/>
      <c r="Q76" s="74"/>
      <c r="R76" s="65">
        <v>0.47</v>
      </c>
    </row>
    <row r="77" spans="1:18" x14ac:dyDescent="0.25">
      <c r="A77" s="434" t="s">
        <v>54</v>
      </c>
      <c r="B77" s="438" t="s">
        <v>56</v>
      </c>
      <c r="C77" s="32" t="s">
        <v>419</v>
      </c>
      <c r="D77" s="74"/>
      <c r="E77" s="74">
        <v>11596.649504777884</v>
      </c>
      <c r="F77" s="74"/>
      <c r="G77" s="74">
        <v>29.727149469741502</v>
      </c>
      <c r="H77" s="74"/>
      <c r="I77" s="74"/>
      <c r="J77" s="74"/>
      <c r="K77" s="74"/>
      <c r="L77" s="74"/>
      <c r="M77" s="74">
        <v>16570.5310530729</v>
      </c>
      <c r="N77" s="74">
        <v>162.45221092186401</v>
      </c>
      <c r="O77" s="74"/>
      <c r="P77" s="74">
        <v>7601.1207739629299</v>
      </c>
      <c r="Q77" s="74"/>
      <c r="R77" s="65">
        <v>35960.480692205318</v>
      </c>
    </row>
    <row r="78" spans="1:18" x14ac:dyDescent="0.25">
      <c r="A78" s="434" t="s">
        <v>54</v>
      </c>
      <c r="B78" s="438" t="s">
        <v>56</v>
      </c>
      <c r="C78" s="32" t="s">
        <v>420</v>
      </c>
      <c r="D78" s="74"/>
      <c r="E78" s="74">
        <v>281.09504948834365</v>
      </c>
      <c r="F78" s="74"/>
      <c r="G78" s="74"/>
      <c r="H78" s="74"/>
      <c r="I78" s="74"/>
      <c r="J78" s="74"/>
      <c r="K78" s="74"/>
      <c r="L78" s="74"/>
      <c r="M78" s="74">
        <v>8.1204699445495603</v>
      </c>
      <c r="N78" s="74"/>
      <c r="O78" s="74"/>
      <c r="P78" s="300"/>
      <c r="Q78" s="74"/>
      <c r="R78" s="65">
        <v>289.21551943289319</v>
      </c>
    </row>
    <row r="79" spans="1:18" x14ac:dyDescent="0.25">
      <c r="A79" s="434" t="s">
        <v>54</v>
      </c>
      <c r="B79" s="307" t="s">
        <v>55</v>
      </c>
      <c r="C79" s="32" t="s">
        <v>419</v>
      </c>
      <c r="D79" s="74"/>
      <c r="E79" s="74"/>
      <c r="F79" s="74"/>
      <c r="G79" s="74"/>
      <c r="H79" s="74"/>
      <c r="I79" s="74"/>
      <c r="J79" s="74"/>
      <c r="K79" s="74"/>
      <c r="L79" s="74"/>
      <c r="M79" s="74"/>
      <c r="N79" s="74">
        <v>4695.96</v>
      </c>
      <c r="O79" s="74">
        <v>6739.63</v>
      </c>
      <c r="P79" s="74">
        <v>19132.439999999999</v>
      </c>
      <c r="Q79" s="74"/>
      <c r="R79" s="65">
        <v>30568.03</v>
      </c>
    </row>
    <row r="80" spans="1:18" x14ac:dyDescent="0.25">
      <c r="A80" s="434" t="s">
        <v>54</v>
      </c>
      <c r="B80" s="307" t="s">
        <v>55</v>
      </c>
      <c r="C80" s="32" t="s">
        <v>420</v>
      </c>
      <c r="D80" s="74"/>
      <c r="E80" s="74"/>
      <c r="F80" s="74"/>
      <c r="G80" s="74"/>
      <c r="H80" s="74"/>
      <c r="I80" s="74"/>
      <c r="J80" s="74"/>
      <c r="K80" s="74"/>
      <c r="L80" s="74"/>
      <c r="M80" s="74"/>
      <c r="N80" s="74">
        <v>1048.94</v>
      </c>
      <c r="O80" s="74">
        <v>0.97</v>
      </c>
      <c r="P80" s="300"/>
      <c r="Q80" s="74"/>
      <c r="R80" s="65">
        <v>1049.9100000000001</v>
      </c>
    </row>
    <row r="81" spans="1:18" x14ac:dyDescent="0.25">
      <c r="A81" s="434" t="s">
        <v>54</v>
      </c>
      <c r="B81" s="307" t="s">
        <v>57</v>
      </c>
      <c r="C81" s="32" t="s">
        <v>419</v>
      </c>
      <c r="D81" s="74"/>
      <c r="E81" s="74"/>
      <c r="F81" s="74"/>
      <c r="G81" s="74"/>
      <c r="H81" s="74"/>
      <c r="I81" s="74"/>
      <c r="J81" s="74"/>
      <c r="K81" s="74"/>
      <c r="L81" s="74"/>
      <c r="M81" s="74"/>
      <c r="N81" s="74"/>
      <c r="O81" s="74"/>
      <c r="P81" s="74">
        <v>9094.9699999999993</v>
      </c>
      <c r="Q81" s="74"/>
      <c r="R81" s="65">
        <v>9094.9699999999993</v>
      </c>
    </row>
    <row r="82" spans="1:18" x14ac:dyDescent="0.25">
      <c r="A82" s="434" t="s">
        <v>54</v>
      </c>
      <c r="B82" s="307" t="s">
        <v>57</v>
      </c>
      <c r="C82" s="32" t="s">
        <v>420</v>
      </c>
      <c r="D82" s="74"/>
      <c r="E82" s="74"/>
      <c r="F82" s="74"/>
      <c r="G82" s="74"/>
      <c r="H82" s="74"/>
      <c r="I82" s="74"/>
      <c r="J82" s="74"/>
      <c r="K82" s="74"/>
      <c r="L82" s="74"/>
      <c r="M82" s="74"/>
      <c r="N82" s="74">
        <v>6459.34</v>
      </c>
      <c r="O82" s="74"/>
      <c r="P82" s="300"/>
      <c r="Q82" s="74"/>
      <c r="R82" s="65">
        <v>6459.34</v>
      </c>
    </row>
    <row r="83" spans="1:18" x14ac:dyDescent="0.25">
      <c r="A83" s="434" t="s">
        <v>54</v>
      </c>
      <c r="B83" s="438" t="s">
        <v>58</v>
      </c>
      <c r="C83" s="32" t="s">
        <v>419</v>
      </c>
      <c r="D83" s="74"/>
      <c r="E83" s="74"/>
      <c r="F83" s="74"/>
      <c r="G83" s="74"/>
      <c r="H83" s="74"/>
      <c r="I83" s="74"/>
      <c r="J83" s="74"/>
      <c r="K83" s="74"/>
      <c r="L83" s="74"/>
      <c r="M83" s="74"/>
      <c r="N83" s="74"/>
      <c r="O83" s="74"/>
      <c r="P83" s="74">
        <v>681.78</v>
      </c>
      <c r="Q83" s="74"/>
      <c r="R83" s="65">
        <v>681.78</v>
      </c>
    </row>
    <row r="84" spans="1:18" x14ac:dyDescent="0.25">
      <c r="A84" s="434" t="s">
        <v>54</v>
      </c>
      <c r="B84" s="438" t="s">
        <v>58</v>
      </c>
      <c r="C84" s="32" t="s">
        <v>420</v>
      </c>
      <c r="D84" s="74"/>
      <c r="E84" s="74"/>
      <c r="F84" s="74"/>
      <c r="G84" s="74"/>
      <c r="H84" s="74"/>
      <c r="I84" s="74"/>
      <c r="J84" s="74"/>
      <c r="K84" s="74"/>
      <c r="L84" s="74"/>
      <c r="M84" s="74"/>
      <c r="N84" s="74">
        <v>637.14</v>
      </c>
      <c r="O84" s="74"/>
      <c r="P84" s="300"/>
      <c r="Q84" s="74"/>
      <c r="R84" s="65">
        <v>637.14</v>
      </c>
    </row>
    <row r="85" spans="1:18" x14ac:dyDescent="0.25">
      <c r="A85" s="434" t="s">
        <v>65</v>
      </c>
      <c r="B85" s="306" t="s">
        <v>236</v>
      </c>
      <c r="C85" s="32" t="s">
        <v>419</v>
      </c>
      <c r="D85" s="65"/>
      <c r="E85" s="65"/>
      <c r="F85" s="65"/>
      <c r="G85" s="65"/>
      <c r="H85" s="65"/>
      <c r="I85" s="65"/>
      <c r="J85" s="65"/>
      <c r="K85" s="65"/>
      <c r="L85" s="65"/>
      <c r="M85" s="65"/>
      <c r="N85" s="65"/>
      <c r="O85" s="65"/>
      <c r="P85" s="440">
        <v>14.68</v>
      </c>
      <c r="Q85" s="440"/>
      <c r="R85" s="65">
        <v>14.68</v>
      </c>
    </row>
    <row r="86" spans="1:18" x14ac:dyDescent="0.25">
      <c r="A86" s="434" t="s">
        <v>65</v>
      </c>
      <c r="B86" s="306" t="s">
        <v>236</v>
      </c>
      <c r="C86" s="32" t="s">
        <v>420</v>
      </c>
      <c r="D86" s="65"/>
      <c r="E86" s="65"/>
      <c r="F86" s="65"/>
      <c r="G86" s="65"/>
      <c r="H86" s="65"/>
      <c r="I86" s="65"/>
      <c r="J86" s="65"/>
      <c r="K86" s="65"/>
      <c r="L86" s="65"/>
      <c r="M86" s="65"/>
      <c r="N86" s="65"/>
      <c r="O86" s="65"/>
      <c r="P86" s="300"/>
      <c r="Q86" s="65"/>
      <c r="R86" s="65">
        <v>0</v>
      </c>
    </row>
    <row r="87" spans="1:18" ht="30" x14ac:dyDescent="0.25">
      <c r="A87" s="434" t="s">
        <v>65</v>
      </c>
      <c r="B87" s="128" t="s">
        <v>395</v>
      </c>
      <c r="C87" s="32" t="s">
        <v>419</v>
      </c>
      <c r="D87" s="65"/>
      <c r="E87" s="65"/>
      <c r="F87" s="65"/>
      <c r="G87" s="65"/>
      <c r="H87" s="65"/>
      <c r="I87" s="65"/>
      <c r="J87" s="65"/>
      <c r="K87" s="65"/>
      <c r="L87" s="65"/>
      <c r="M87" s="65"/>
      <c r="N87" s="65"/>
      <c r="O87" s="65"/>
      <c r="P87" s="65">
        <v>16.399999999999999</v>
      </c>
      <c r="Q87" s="65"/>
      <c r="R87" s="65">
        <v>16.399999999999999</v>
      </c>
    </row>
    <row r="88" spans="1:18" ht="30" x14ac:dyDescent="0.25">
      <c r="A88" s="434" t="s">
        <v>65</v>
      </c>
      <c r="B88" s="128" t="s">
        <v>395</v>
      </c>
      <c r="C88" s="32" t="s">
        <v>420</v>
      </c>
      <c r="D88" s="65"/>
      <c r="E88" s="65"/>
      <c r="F88" s="65"/>
      <c r="G88" s="65"/>
      <c r="H88" s="65"/>
      <c r="I88" s="65"/>
      <c r="J88" s="65"/>
      <c r="K88" s="65"/>
      <c r="L88" s="65"/>
      <c r="M88" s="65"/>
      <c r="N88" s="65"/>
      <c r="O88" s="65"/>
      <c r="P88" s="300"/>
      <c r="Q88" s="65"/>
      <c r="R88" s="65">
        <v>0</v>
      </c>
    </row>
    <row r="89" spans="1:18" ht="30" x14ac:dyDescent="0.25">
      <c r="A89" s="434" t="s">
        <v>65</v>
      </c>
      <c r="B89" s="128" t="s">
        <v>356</v>
      </c>
      <c r="C89" s="32" t="s">
        <v>419</v>
      </c>
      <c r="D89" s="65"/>
      <c r="E89" s="65"/>
      <c r="F89" s="65"/>
      <c r="G89" s="65"/>
      <c r="H89" s="65"/>
      <c r="I89" s="65"/>
      <c r="J89" s="65"/>
      <c r="K89" s="65"/>
      <c r="L89" s="65"/>
      <c r="M89" s="65"/>
      <c r="N89" s="65"/>
      <c r="O89" s="65"/>
      <c r="P89" s="76">
        <v>54.731744190000001</v>
      </c>
      <c r="Q89" s="440"/>
      <c r="R89" s="65">
        <v>54.731744190000001</v>
      </c>
    </row>
    <row r="90" spans="1:18" ht="30" x14ac:dyDescent="0.25">
      <c r="A90" s="434" t="s">
        <v>65</v>
      </c>
      <c r="B90" s="128" t="s">
        <v>356</v>
      </c>
      <c r="C90" s="32" t="s">
        <v>420</v>
      </c>
      <c r="D90" s="65"/>
      <c r="E90" s="65"/>
      <c r="F90" s="65"/>
      <c r="G90" s="65"/>
      <c r="H90" s="65"/>
      <c r="I90" s="65"/>
      <c r="J90" s="65"/>
      <c r="K90" s="65"/>
      <c r="L90" s="65"/>
      <c r="M90" s="65"/>
      <c r="N90" s="65"/>
      <c r="O90" s="65"/>
      <c r="P90" s="300"/>
      <c r="Q90" s="65"/>
      <c r="R90" s="65">
        <v>0</v>
      </c>
    </row>
    <row r="91" spans="1:18" ht="60" x14ac:dyDescent="0.25">
      <c r="A91" s="434" t="s">
        <v>65</v>
      </c>
      <c r="B91" s="437" t="s">
        <v>314</v>
      </c>
      <c r="C91" s="32" t="s">
        <v>419</v>
      </c>
      <c r="D91" s="65"/>
      <c r="E91" s="65"/>
      <c r="F91" s="65"/>
      <c r="G91" s="65"/>
      <c r="H91" s="65"/>
      <c r="I91" s="65"/>
      <c r="J91" s="65"/>
      <c r="K91" s="65"/>
      <c r="L91" s="65"/>
      <c r="M91" s="65"/>
      <c r="N91" s="65"/>
      <c r="O91" s="65"/>
      <c r="P91" s="440"/>
      <c r="Q91" s="440"/>
      <c r="R91" s="65">
        <v>0</v>
      </c>
    </row>
    <row r="92" spans="1:18" ht="60" x14ac:dyDescent="0.25">
      <c r="A92" s="434" t="s">
        <v>65</v>
      </c>
      <c r="B92" s="437" t="s">
        <v>314</v>
      </c>
      <c r="C92" s="32" t="s">
        <v>420</v>
      </c>
      <c r="D92" s="65"/>
      <c r="E92" s="65"/>
      <c r="F92" s="65"/>
      <c r="G92" s="65"/>
      <c r="H92" s="65"/>
      <c r="I92" s="65"/>
      <c r="J92" s="65"/>
      <c r="K92" s="65"/>
      <c r="L92" s="65"/>
      <c r="M92" s="65"/>
      <c r="N92" s="65"/>
      <c r="O92" s="65"/>
      <c r="P92" s="300"/>
      <c r="Q92" s="65"/>
      <c r="R92" s="65">
        <v>0</v>
      </c>
    </row>
    <row r="93" spans="1:18" x14ac:dyDescent="0.25">
      <c r="A93" s="127" t="s">
        <v>69</v>
      </c>
      <c r="B93" s="92" t="s">
        <v>240</v>
      </c>
      <c r="C93" s="32" t="s">
        <v>419</v>
      </c>
      <c r="D93" s="65"/>
      <c r="E93" s="65"/>
      <c r="F93" s="65"/>
      <c r="G93" s="65"/>
      <c r="H93" s="65"/>
      <c r="I93" s="65"/>
      <c r="J93" s="65"/>
      <c r="K93" s="65"/>
      <c r="L93" s="65"/>
      <c r="M93" s="65"/>
      <c r="N93" s="65">
        <v>53.540258999999999</v>
      </c>
      <c r="O93" s="65"/>
      <c r="P93" s="440"/>
      <c r="Q93" s="440">
        <v>17.812254199999995</v>
      </c>
      <c r="R93" s="65">
        <v>71.35251319999999</v>
      </c>
    </row>
    <row r="94" spans="1:18" x14ac:dyDescent="0.25">
      <c r="A94" s="127" t="s">
        <v>69</v>
      </c>
      <c r="B94" s="92" t="s">
        <v>240</v>
      </c>
      <c r="C94" s="32" t="s">
        <v>420</v>
      </c>
      <c r="D94" s="65"/>
      <c r="E94" s="65"/>
      <c r="F94" s="65"/>
      <c r="G94" s="65"/>
      <c r="H94" s="65"/>
      <c r="I94" s="65"/>
      <c r="J94" s="65"/>
      <c r="K94" s="65"/>
      <c r="L94" s="65"/>
      <c r="M94" s="65"/>
      <c r="N94" s="65">
        <v>8.6604E-2</v>
      </c>
      <c r="O94" s="65"/>
      <c r="P94" s="300"/>
      <c r="Q94" s="65"/>
      <c r="R94" s="65">
        <v>8.6604E-2</v>
      </c>
    </row>
    <row r="95" spans="1:18" x14ac:dyDescent="0.25">
      <c r="A95" s="127" t="s">
        <v>69</v>
      </c>
      <c r="B95" s="92" t="s">
        <v>239</v>
      </c>
      <c r="C95" s="32" t="s">
        <v>419</v>
      </c>
      <c r="D95" s="65"/>
      <c r="E95" s="65"/>
      <c r="F95" s="65"/>
      <c r="G95" s="65">
        <v>118.34</v>
      </c>
      <c r="H95" s="65"/>
      <c r="I95" s="65"/>
      <c r="J95" s="65"/>
      <c r="K95" s="65" t="s">
        <v>429</v>
      </c>
      <c r="L95" s="65"/>
      <c r="M95" s="65"/>
      <c r="N95" s="65"/>
      <c r="O95" s="65"/>
      <c r="P95" s="440"/>
      <c r="Q95" s="440">
        <v>94.1</v>
      </c>
      <c r="R95" s="65">
        <v>212.44</v>
      </c>
    </row>
    <row r="96" spans="1:18" x14ac:dyDescent="0.25">
      <c r="A96" s="127" t="s">
        <v>69</v>
      </c>
      <c r="B96" s="92" t="s">
        <v>239</v>
      </c>
      <c r="C96" s="32" t="s">
        <v>420</v>
      </c>
      <c r="D96" s="65"/>
      <c r="E96" s="65"/>
      <c r="F96" s="65"/>
      <c r="G96" s="65"/>
      <c r="H96" s="65"/>
      <c r="I96" s="65"/>
      <c r="J96" s="65"/>
      <c r="K96" s="65"/>
      <c r="L96" s="65">
        <v>71.64</v>
      </c>
      <c r="M96" s="65"/>
      <c r="N96" s="65"/>
      <c r="O96" s="65"/>
      <c r="P96" s="300"/>
      <c r="Q96" s="65"/>
      <c r="R96" s="65">
        <v>71.64</v>
      </c>
    </row>
    <row r="97" spans="1:18" x14ac:dyDescent="0.25">
      <c r="A97" s="434" t="s">
        <v>70</v>
      </c>
      <c r="B97" s="130" t="s">
        <v>396</v>
      </c>
      <c r="C97" s="32" t="s">
        <v>419</v>
      </c>
      <c r="D97" s="65"/>
      <c r="E97" s="65"/>
      <c r="F97" s="65"/>
      <c r="G97" s="65"/>
      <c r="H97" s="65"/>
      <c r="I97" s="65"/>
      <c r="J97" s="65"/>
      <c r="K97" s="65"/>
      <c r="L97" s="65">
        <v>18.5</v>
      </c>
      <c r="M97" s="65"/>
      <c r="N97" s="65"/>
      <c r="O97" s="65"/>
      <c r="P97" s="440">
        <v>69.540000000000006</v>
      </c>
      <c r="Q97" s="440"/>
      <c r="R97" s="65">
        <v>88.04</v>
      </c>
    </row>
    <row r="98" spans="1:18" x14ac:dyDescent="0.25">
      <c r="A98" s="434" t="s">
        <v>70</v>
      </c>
      <c r="B98" s="435" t="s">
        <v>396</v>
      </c>
      <c r="C98" s="32" t="s">
        <v>420</v>
      </c>
      <c r="D98" s="65"/>
      <c r="E98" s="65"/>
      <c r="F98" s="65"/>
      <c r="G98" s="65"/>
      <c r="H98" s="65"/>
      <c r="I98" s="65"/>
      <c r="J98" s="65"/>
      <c r="K98" s="65"/>
      <c r="L98" s="65">
        <v>1.74</v>
      </c>
      <c r="M98" s="65"/>
      <c r="N98" s="65"/>
      <c r="O98" s="65"/>
      <c r="P98" s="300"/>
      <c r="Q98" s="65"/>
      <c r="R98" s="65">
        <v>1.74</v>
      </c>
    </row>
    <row r="99" spans="1:18" x14ac:dyDescent="0.25">
      <c r="A99" s="434" t="s">
        <v>70</v>
      </c>
      <c r="B99" s="435" t="s">
        <v>433</v>
      </c>
      <c r="C99" s="32" t="s">
        <v>420</v>
      </c>
      <c r="D99" s="65"/>
      <c r="E99" s="65"/>
      <c r="F99" s="65"/>
      <c r="G99" s="65"/>
      <c r="H99" s="65"/>
      <c r="I99" s="65"/>
      <c r="J99" s="65"/>
      <c r="K99" s="65"/>
      <c r="L99" s="65"/>
      <c r="M99" s="65"/>
      <c r="N99" s="65"/>
      <c r="O99" s="65"/>
      <c r="P99" s="300"/>
      <c r="Q99" s="65"/>
      <c r="R99" s="65">
        <v>0</v>
      </c>
    </row>
    <row r="100" spans="1:18" x14ac:dyDescent="0.25">
      <c r="A100" s="434" t="s">
        <v>70</v>
      </c>
      <c r="B100" s="435" t="s">
        <v>434</v>
      </c>
      <c r="C100" s="32" t="s">
        <v>420</v>
      </c>
      <c r="D100" s="65"/>
      <c r="E100" s="65"/>
      <c r="F100" s="65"/>
      <c r="G100" s="65"/>
      <c r="H100" s="65"/>
      <c r="I100" s="65"/>
      <c r="J100" s="65"/>
      <c r="K100" s="65"/>
      <c r="L100" s="65"/>
      <c r="M100" s="65"/>
      <c r="N100" s="65"/>
      <c r="O100" s="65"/>
      <c r="P100" s="300"/>
      <c r="Q100" s="65"/>
      <c r="R100" s="65">
        <v>0</v>
      </c>
    </row>
    <row r="101" spans="1:18" ht="30" x14ac:dyDescent="0.25">
      <c r="A101" s="434" t="s">
        <v>73</v>
      </c>
      <c r="B101" s="130" t="s">
        <v>75</v>
      </c>
      <c r="C101" s="32" t="s">
        <v>419</v>
      </c>
      <c r="D101" s="65"/>
      <c r="E101" s="65">
        <v>118.14</v>
      </c>
      <c r="F101" s="65"/>
      <c r="G101" s="65"/>
      <c r="H101" s="65"/>
      <c r="I101" s="65"/>
      <c r="J101" s="65"/>
      <c r="K101" s="66"/>
      <c r="L101" s="65"/>
      <c r="M101" s="65"/>
      <c r="N101" s="65"/>
      <c r="O101" s="65"/>
      <c r="P101" s="440"/>
      <c r="Q101" s="440"/>
      <c r="R101" s="65">
        <v>118.14</v>
      </c>
    </row>
    <row r="102" spans="1:18" ht="30" x14ac:dyDescent="0.25">
      <c r="A102" s="434" t="s">
        <v>73</v>
      </c>
      <c r="B102" s="130" t="s">
        <v>75</v>
      </c>
      <c r="C102" s="32" t="s">
        <v>420</v>
      </c>
      <c r="D102" s="65"/>
      <c r="E102" s="65">
        <v>0</v>
      </c>
      <c r="F102" s="65"/>
      <c r="G102" s="65"/>
      <c r="H102" s="65"/>
      <c r="I102" s="65"/>
      <c r="J102" s="65"/>
      <c r="K102" s="65"/>
      <c r="L102" s="65"/>
      <c r="M102" s="65"/>
      <c r="N102" s="65"/>
      <c r="O102" s="65"/>
      <c r="P102" s="300"/>
      <c r="Q102" s="65"/>
      <c r="R102" s="65">
        <v>0</v>
      </c>
    </row>
    <row r="103" spans="1:18" ht="30" x14ac:dyDescent="0.25">
      <c r="A103" s="434" t="s">
        <v>73</v>
      </c>
      <c r="B103" s="130" t="s">
        <v>74</v>
      </c>
      <c r="C103" s="32" t="s">
        <v>419</v>
      </c>
      <c r="D103" s="65"/>
      <c r="E103" s="65">
        <v>519.4</v>
      </c>
      <c r="F103" s="65"/>
      <c r="G103" s="65"/>
      <c r="H103" s="65"/>
      <c r="I103" s="65"/>
      <c r="J103" s="65"/>
      <c r="K103" s="66"/>
      <c r="L103" s="65"/>
      <c r="M103" s="65"/>
      <c r="N103" s="65"/>
      <c r="O103" s="65"/>
      <c r="P103" s="440"/>
      <c r="Q103" s="440"/>
      <c r="R103" s="65">
        <v>519.4</v>
      </c>
    </row>
    <row r="104" spans="1:18" ht="30" x14ac:dyDescent="0.25">
      <c r="A104" s="434" t="s">
        <v>73</v>
      </c>
      <c r="B104" s="130" t="s">
        <v>74</v>
      </c>
      <c r="C104" s="32" t="s">
        <v>420</v>
      </c>
      <c r="D104" s="65"/>
      <c r="E104" s="65">
        <v>0</v>
      </c>
      <c r="F104" s="65"/>
      <c r="G104" s="65"/>
      <c r="H104" s="65"/>
      <c r="I104" s="65"/>
      <c r="J104" s="65"/>
      <c r="K104" s="66"/>
      <c r="L104" s="65"/>
      <c r="M104" s="65"/>
      <c r="N104" s="65"/>
      <c r="O104" s="65"/>
      <c r="P104" s="300"/>
      <c r="Q104" s="65"/>
      <c r="R104" s="65">
        <v>0</v>
      </c>
    </row>
    <row r="105" spans="1:18" ht="30" x14ac:dyDescent="0.25">
      <c r="A105" s="434" t="s">
        <v>73</v>
      </c>
      <c r="B105" s="130" t="s">
        <v>78</v>
      </c>
      <c r="C105" s="32" t="s">
        <v>419</v>
      </c>
      <c r="D105" s="65"/>
      <c r="E105" s="65"/>
      <c r="F105" s="65"/>
      <c r="G105" s="65"/>
      <c r="H105" s="65"/>
      <c r="I105" s="65"/>
      <c r="J105" s="65"/>
      <c r="K105" s="65"/>
      <c r="L105" s="65">
        <v>17.57</v>
      </c>
      <c r="M105" s="65"/>
      <c r="N105" s="65"/>
      <c r="O105" s="65"/>
      <c r="P105" s="440"/>
      <c r="Q105" s="440"/>
      <c r="R105" s="65">
        <v>17.57</v>
      </c>
    </row>
    <row r="106" spans="1:18" ht="30" x14ac:dyDescent="0.25">
      <c r="A106" s="434" t="s">
        <v>73</v>
      </c>
      <c r="B106" s="130" t="s">
        <v>78</v>
      </c>
      <c r="C106" s="32" t="s">
        <v>420</v>
      </c>
      <c r="D106" s="65"/>
      <c r="E106" s="65"/>
      <c r="F106" s="65"/>
      <c r="G106" s="65"/>
      <c r="H106" s="65"/>
      <c r="I106" s="65"/>
      <c r="J106" s="65"/>
      <c r="K106" s="65"/>
      <c r="L106" s="65">
        <v>4.6100000000000003</v>
      </c>
      <c r="M106" s="65"/>
      <c r="N106" s="65"/>
      <c r="O106" s="65"/>
      <c r="P106" s="300"/>
      <c r="Q106" s="65"/>
      <c r="R106" s="65">
        <v>4.6100000000000003</v>
      </c>
    </row>
    <row r="107" spans="1:18" ht="30" x14ac:dyDescent="0.25">
      <c r="A107" s="434" t="s">
        <v>73</v>
      </c>
      <c r="B107" s="130" t="s">
        <v>76</v>
      </c>
      <c r="C107" s="32" t="s">
        <v>419</v>
      </c>
      <c r="D107" s="65"/>
      <c r="E107" s="65">
        <v>136.52000000000001</v>
      </c>
      <c r="F107" s="65"/>
      <c r="G107" s="65"/>
      <c r="H107" s="65"/>
      <c r="I107" s="65"/>
      <c r="J107" s="65"/>
      <c r="K107" s="65"/>
      <c r="L107" s="65">
        <v>130.71</v>
      </c>
      <c r="M107" s="65"/>
      <c r="N107" s="65"/>
      <c r="O107" s="65"/>
      <c r="P107" s="65"/>
      <c r="Q107" s="65"/>
      <c r="R107" s="65">
        <v>267.23</v>
      </c>
    </row>
    <row r="108" spans="1:18" ht="30" x14ac:dyDescent="0.25">
      <c r="A108" s="434" t="s">
        <v>73</v>
      </c>
      <c r="B108" s="130" t="s">
        <v>76</v>
      </c>
      <c r="C108" s="32" t="s">
        <v>420</v>
      </c>
      <c r="D108" s="65"/>
      <c r="E108" s="65">
        <v>7.18</v>
      </c>
      <c r="F108" s="65"/>
      <c r="G108" s="65"/>
      <c r="H108" s="65"/>
      <c r="I108" s="65"/>
      <c r="J108" s="65"/>
      <c r="K108" s="65"/>
      <c r="L108" s="65"/>
      <c r="M108" s="65"/>
      <c r="N108" s="65"/>
      <c r="O108" s="65"/>
      <c r="P108" s="300"/>
      <c r="Q108" s="65"/>
      <c r="R108" s="65">
        <v>7.18</v>
      </c>
    </row>
    <row r="109" spans="1:18" ht="30" x14ac:dyDescent="0.25">
      <c r="A109" s="434" t="s">
        <v>73</v>
      </c>
      <c r="B109" s="307" t="s">
        <v>77</v>
      </c>
      <c r="C109" s="32" t="s">
        <v>419</v>
      </c>
      <c r="D109" s="65"/>
      <c r="E109" s="65"/>
      <c r="F109" s="65"/>
      <c r="G109" s="65"/>
      <c r="H109" s="65"/>
      <c r="I109" s="65"/>
      <c r="J109" s="65"/>
      <c r="K109" s="65"/>
      <c r="L109" s="65">
        <v>1.56</v>
      </c>
      <c r="M109" s="65"/>
      <c r="N109" s="65"/>
      <c r="O109" s="65"/>
      <c r="P109" s="440">
        <v>0.66</v>
      </c>
      <c r="Q109" s="440"/>
      <c r="R109" s="65">
        <v>2.2200000000000002</v>
      </c>
    </row>
    <row r="110" spans="1:18" ht="30" x14ac:dyDescent="0.25">
      <c r="A110" s="434" t="s">
        <v>73</v>
      </c>
      <c r="B110" s="307" t="s">
        <v>77</v>
      </c>
      <c r="C110" s="32" t="s">
        <v>420</v>
      </c>
      <c r="D110" s="65"/>
      <c r="E110" s="65"/>
      <c r="F110" s="65"/>
      <c r="G110" s="65"/>
      <c r="H110" s="65"/>
      <c r="I110" s="65"/>
      <c r="J110" s="65"/>
      <c r="K110" s="65"/>
      <c r="L110" s="65">
        <v>0.04</v>
      </c>
      <c r="M110" s="65"/>
      <c r="N110" s="65"/>
      <c r="O110" s="65"/>
      <c r="P110" s="300"/>
      <c r="Q110" s="65"/>
      <c r="R110" s="65">
        <v>0.04</v>
      </c>
    </row>
    <row r="111" spans="1:18" x14ac:dyDescent="0.25">
      <c r="A111" s="434" t="s">
        <v>79</v>
      </c>
      <c r="B111" s="127" t="s">
        <v>80</v>
      </c>
      <c r="C111" s="32" t="s">
        <v>419</v>
      </c>
      <c r="D111" s="66"/>
      <c r="E111" s="66">
        <v>460.36</v>
      </c>
      <c r="F111" s="66"/>
      <c r="G111" s="66">
        <v>795.53</v>
      </c>
      <c r="H111" s="66"/>
      <c r="I111" s="66"/>
      <c r="J111" s="66"/>
      <c r="K111" s="66">
        <v>4031.55</v>
      </c>
      <c r="L111" s="66">
        <v>576.59</v>
      </c>
      <c r="M111" s="66"/>
      <c r="N111" s="66"/>
      <c r="O111" s="66"/>
      <c r="P111" s="441"/>
      <c r="Q111" s="441"/>
      <c r="R111" s="65">
        <v>5864.0300000000007</v>
      </c>
    </row>
    <row r="112" spans="1:18" x14ac:dyDescent="0.25">
      <c r="A112" s="434" t="s">
        <v>79</v>
      </c>
      <c r="B112" s="130" t="s">
        <v>80</v>
      </c>
      <c r="C112" s="32" t="s">
        <v>420</v>
      </c>
      <c r="D112" s="66"/>
      <c r="E112" s="66"/>
      <c r="F112" s="66"/>
      <c r="G112" s="66"/>
      <c r="H112" s="66"/>
      <c r="I112" s="66"/>
      <c r="J112" s="66"/>
      <c r="K112" s="66">
        <v>30.26</v>
      </c>
      <c r="L112" s="66">
        <v>263.52999999999997</v>
      </c>
      <c r="M112" s="66"/>
      <c r="N112" s="66"/>
      <c r="O112" s="66"/>
      <c r="P112" s="300"/>
      <c r="Q112" s="66"/>
      <c r="R112" s="65">
        <v>293.78999999999996</v>
      </c>
    </row>
    <row r="113" spans="1:18" x14ac:dyDescent="0.25">
      <c r="A113" s="434" t="s">
        <v>79</v>
      </c>
      <c r="B113" s="127" t="s">
        <v>81</v>
      </c>
      <c r="C113" s="32" t="s">
        <v>419</v>
      </c>
      <c r="D113" s="66"/>
      <c r="E113" s="66">
        <v>3540.68</v>
      </c>
      <c r="F113" s="66">
        <v>303.52999999999997</v>
      </c>
      <c r="G113" s="66">
        <v>8.23</v>
      </c>
      <c r="H113" s="66">
        <v>43.94</v>
      </c>
      <c r="I113" s="66"/>
      <c r="J113" s="66"/>
      <c r="K113" s="66">
        <v>40.81</v>
      </c>
      <c r="L113" s="66">
        <v>183.83</v>
      </c>
      <c r="M113" s="66"/>
      <c r="N113" s="66"/>
      <c r="O113" s="66"/>
      <c r="P113" s="441"/>
      <c r="Q113" s="441"/>
      <c r="R113" s="65">
        <v>4121.0200000000004</v>
      </c>
    </row>
    <row r="114" spans="1:18" x14ac:dyDescent="0.25">
      <c r="A114" s="434" t="s">
        <v>79</v>
      </c>
      <c r="B114" s="130" t="s">
        <v>81</v>
      </c>
      <c r="C114" s="32" t="s">
        <v>420</v>
      </c>
      <c r="D114" s="66"/>
      <c r="E114" s="66">
        <v>278.5</v>
      </c>
      <c r="F114" s="66">
        <v>241.82</v>
      </c>
      <c r="G114" s="66"/>
      <c r="H114" s="66">
        <v>29.04</v>
      </c>
      <c r="I114" s="66"/>
      <c r="J114" s="66"/>
      <c r="K114" s="66">
        <v>40</v>
      </c>
      <c r="L114" s="66">
        <v>47.06</v>
      </c>
      <c r="M114" s="66"/>
      <c r="N114" s="66"/>
      <c r="O114" s="66"/>
      <c r="P114" s="300"/>
      <c r="Q114" s="66"/>
      <c r="R114" s="65">
        <v>636.41999999999985</v>
      </c>
    </row>
    <row r="115" spans="1:18" x14ac:dyDescent="0.25">
      <c r="A115" s="434" t="s">
        <v>82</v>
      </c>
      <c r="B115" s="127" t="s">
        <v>175</v>
      </c>
      <c r="C115" s="32" t="s">
        <v>419</v>
      </c>
      <c r="D115" s="65">
        <v>1106.6099999999999</v>
      </c>
      <c r="E115" s="65"/>
      <c r="F115" s="65">
        <v>17336.87</v>
      </c>
      <c r="G115" s="65"/>
      <c r="H115" s="65"/>
      <c r="I115" s="65"/>
      <c r="J115" s="65"/>
      <c r="K115" s="65"/>
      <c r="L115" s="65"/>
      <c r="M115" s="65"/>
      <c r="N115" s="65"/>
      <c r="O115" s="65"/>
      <c r="P115" s="440"/>
      <c r="Q115" s="440"/>
      <c r="R115" s="65">
        <v>18443.48</v>
      </c>
    </row>
    <row r="116" spans="1:18" x14ac:dyDescent="0.25">
      <c r="A116" s="434" t="s">
        <v>82</v>
      </c>
      <c r="B116" s="130" t="s">
        <v>175</v>
      </c>
      <c r="C116" s="32" t="s">
        <v>420</v>
      </c>
      <c r="D116" s="65"/>
      <c r="E116" s="65"/>
      <c r="F116" s="65"/>
      <c r="G116" s="65"/>
      <c r="H116" s="65"/>
      <c r="I116" s="65"/>
      <c r="J116" s="65"/>
      <c r="K116" s="65"/>
      <c r="L116" s="65"/>
      <c r="M116" s="65"/>
      <c r="N116" s="65"/>
      <c r="O116" s="65"/>
      <c r="P116" s="300"/>
      <c r="Q116" s="65"/>
      <c r="R116" s="65">
        <v>0</v>
      </c>
    </row>
    <row r="117" spans="1:18" ht="30" x14ac:dyDescent="0.25">
      <c r="A117" s="434" t="s">
        <v>84</v>
      </c>
      <c r="B117" s="307" t="s">
        <v>254</v>
      </c>
      <c r="C117" s="454" t="s">
        <v>419</v>
      </c>
      <c r="D117" s="464"/>
      <c r="E117" s="464"/>
      <c r="F117" s="464"/>
      <c r="G117" s="464"/>
      <c r="H117" s="464"/>
      <c r="I117" s="464"/>
      <c r="J117" s="464"/>
      <c r="K117" s="464"/>
      <c r="L117" s="464"/>
      <c r="M117" s="464">
        <v>2.93</v>
      </c>
      <c r="N117" s="464"/>
      <c r="O117" s="464"/>
      <c r="P117" s="465"/>
      <c r="Q117" s="465"/>
      <c r="R117" s="65">
        <v>2.93</v>
      </c>
    </row>
    <row r="118" spans="1:18" ht="30" x14ac:dyDescent="0.25">
      <c r="A118" s="434" t="s">
        <v>84</v>
      </c>
      <c r="B118" s="307" t="s">
        <v>254</v>
      </c>
      <c r="C118" s="454" t="s">
        <v>420</v>
      </c>
      <c r="D118" s="464"/>
      <c r="E118" s="464"/>
      <c r="F118" s="464"/>
      <c r="G118" s="464"/>
      <c r="H118" s="464"/>
      <c r="I118" s="464"/>
      <c r="J118" s="464"/>
      <c r="K118" s="464"/>
      <c r="L118" s="464"/>
      <c r="M118" s="464">
        <v>0.96</v>
      </c>
      <c r="N118" s="464"/>
      <c r="O118" s="464"/>
      <c r="P118" s="300"/>
      <c r="Q118" s="464"/>
      <c r="R118" s="65">
        <v>0.96</v>
      </c>
    </row>
    <row r="119" spans="1:18" ht="60" x14ac:dyDescent="0.25">
      <c r="A119" s="434" t="s">
        <v>84</v>
      </c>
      <c r="B119" s="307" t="s">
        <v>177</v>
      </c>
      <c r="C119" s="454" t="s">
        <v>419</v>
      </c>
      <c r="D119" s="464">
        <v>430.85</v>
      </c>
      <c r="E119" s="464"/>
      <c r="F119" s="464"/>
      <c r="G119" s="464"/>
      <c r="H119" s="464"/>
      <c r="I119" s="464"/>
      <c r="J119" s="464"/>
      <c r="K119" s="464"/>
      <c r="L119" s="464"/>
      <c r="M119" s="464">
        <v>368.59</v>
      </c>
      <c r="N119" s="464"/>
      <c r="O119" s="464"/>
      <c r="P119" s="465"/>
      <c r="Q119" s="465"/>
      <c r="R119" s="65">
        <v>799.44</v>
      </c>
    </row>
    <row r="120" spans="1:18" ht="60" x14ac:dyDescent="0.25">
      <c r="A120" s="434" t="s">
        <v>84</v>
      </c>
      <c r="B120" s="307" t="s">
        <v>177</v>
      </c>
      <c r="C120" s="454" t="s">
        <v>420</v>
      </c>
      <c r="D120" s="464">
        <v>257.31</v>
      </c>
      <c r="E120" s="464"/>
      <c r="F120" s="464"/>
      <c r="G120" s="464"/>
      <c r="H120" s="464"/>
      <c r="I120" s="464"/>
      <c r="J120" s="464"/>
      <c r="K120" s="464"/>
      <c r="L120" s="464"/>
      <c r="M120" s="464">
        <v>98.65</v>
      </c>
      <c r="N120" s="464"/>
      <c r="O120" s="464"/>
      <c r="P120" s="300"/>
      <c r="Q120" s="464"/>
      <c r="R120" s="65">
        <v>355.96000000000004</v>
      </c>
    </row>
    <row r="121" spans="1:18" ht="45" x14ac:dyDescent="0.25">
      <c r="A121" s="434" t="s">
        <v>84</v>
      </c>
      <c r="B121" s="307" t="s">
        <v>178</v>
      </c>
      <c r="C121" s="454" t="s">
        <v>419</v>
      </c>
      <c r="D121" s="464">
        <v>151.09</v>
      </c>
      <c r="E121" s="464"/>
      <c r="F121" s="464"/>
      <c r="G121" s="464"/>
      <c r="H121" s="464"/>
      <c r="I121" s="464"/>
      <c r="J121" s="464"/>
      <c r="K121" s="464"/>
      <c r="L121" s="464"/>
      <c r="M121" s="465">
        <v>147.57</v>
      </c>
      <c r="N121" s="464"/>
      <c r="O121" s="464"/>
      <c r="P121" s="465"/>
      <c r="Q121" s="465"/>
      <c r="R121" s="65">
        <v>298.65999999999997</v>
      </c>
    </row>
    <row r="122" spans="1:18" ht="45" x14ac:dyDescent="0.25">
      <c r="A122" s="434" t="s">
        <v>84</v>
      </c>
      <c r="B122" s="307" t="s">
        <v>178</v>
      </c>
      <c r="C122" s="454" t="s">
        <v>420</v>
      </c>
      <c r="D122" s="464">
        <v>113.89</v>
      </c>
      <c r="E122" s="464"/>
      <c r="F122" s="464"/>
      <c r="G122" s="464"/>
      <c r="H122" s="464"/>
      <c r="I122" s="464"/>
      <c r="J122" s="464"/>
      <c r="K122" s="464"/>
      <c r="L122" s="464"/>
      <c r="M122" s="464">
        <v>56.76</v>
      </c>
      <c r="N122" s="464"/>
      <c r="O122" s="464"/>
      <c r="P122" s="300"/>
      <c r="Q122" s="464"/>
      <c r="R122" s="65">
        <v>170.65</v>
      </c>
    </row>
    <row r="123" spans="1:18" ht="90" x14ac:dyDescent="0.25">
      <c r="A123" s="434" t="s">
        <v>84</v>
      </c>
      <c r="B123" s="307" t="s">
        <v>250</v>
      </c>
      <c r="C123" s="454" t="s">
        <v>419</v>
      </c>
      <c r="D123" s="464"/>
      <c r="E123" s="464"/>
      <c r="F123" s="464"/>
      <c r="G123" s="464"/>
      <c r="H123" s="464"/>
      <c r="I123" s="464"/>
      <c r="J123" s="464"/>
      <c r="K123" s="464"/>
      <c r="L123" s="464"/>
      <c r="M123" s="464">
        <v>108.01</v>
      </c>
      <c r="N123" s="464"/>
      <c r="O123" s="464"/>
      <c r="P123" s="464"/>
      <c r="Q123" s="464"/>
      <c r="R123" s="65">
        <v>108.01</v>
      </c>
    </row>
    <row r="124" spans="1:18" ht="90" x14ac:dyDescent="0.25">
      <c r="A124" s="434" t="s">
        <v>84</v>
      </c>
      <c r="B124" s="307" t="s">
        <v>250</v>
      </c>
      <c r="C124" s="454" t="s">
        <v>420</v>
      </c>
      <c r="D124" s="464"/>
      <c r="E124" s="464"/>
      <c r="F124" s="464"/>
      <c r="G124" s="464"/>
      <c r="H124" s="464"/>
      <c r="I124" s="464"/>
      <c r="J124" s="464"/>
      <c r="K124" s="464"/>
      <c r="L124" s="464"/>
      <c r="M124" s="464">
        <v>86.22</v>
      </c>
      <c r="N124" s="464"/>
      <c r="O124" s="464"/>
      <c r="P124" s="300"/>
      <c r="Q124" s="464"/>
      <c r="R124" s="65">
        <v>86.22</v>
      </c>
    </row>
    <row r="125" spans="1:18" ht="45" x14ac:dyDescent="0.25">
      <c r="A125" s="434" t="s">
        <v>84</v>
      </c>
      <c r="B125" s="307" t="s">
        <v>176</v>
      </c>
      <c r="C125" s="454" t="s">
        <v>419</v>
      </c>
      <c r="D125" s="464"/>
      <c r="E125" s="464"/>
      <c r="F125" s="464"/>
      <c r="G125" s="464"/>
      <c r="H125" s="464"/>
      <c r="I125" s="464"/>
      <c r="J125" s="464"/>
      <c r="K125" s="464"/>
      <c r="L125" s="464"/>
      <c r="M125" s="464">
        <v>1527.33</v>
      </c>
      <c r="N125" s="464"/>
      <c r="O125" s="464"/>
      <c r="P125" s="465"/>
      <c r="Q125" s="465">
        <v>1773.8</v>
      </c>
      <c r="R125" s="65">
        <v>3301.13</v>
      </c>
    </row>
    <row r="126" spans="1:18" ht="45" x14ac:dyDescent="0.25">
      <c r="A126" s="434" t="s">
        <v>84</v>
      </c>
      <c r="B126" s="307" t="s">
        <v>176</v>
      </c>
      <c r="C126" s="454" t="s">
        <v>420</v>
      </c>
      <c r="D126" s="464"/>
      <c r="E126" s="464"/>
      <c r="F126" s="464"/>
      <c r="G126" s="464"/>
      <c r="H126" s="464"/>
      <c r="I126" s="464"/>
      <c r="J126" s="464"/>
      <c r="K126" s="464"/>
      <c r="L126" s="464"/>
      <c r="M126" s="464">
        <v>608.13</v>
      </c>
      <c r="N126" s="464"/>
      <c r="O126" s="464"/>
      <c r="P126" s="300"/>
      <c r="Q126" s="464">
        <v>98.51</v>
      </c>
      <c r="R126" s="65">
        <v>706.64</v>
      </c>
    </row>
    <row r="127" spans="1:18" ht="45" x14ac:dyDescent="0.25">
      <c r="A127" s="434" t="s">
        <v>84</v>
      </c>
      <c r="B127" s="307" t="s">
        <v>251</v>
      </c>
      <c r="C127" s="454" t="s">
        <v>419</v>
      </c>
      <c r="D127" s="464"/>
      <c r="E127" s="464"/>
      <c r="F127" s="464">
        <v>11.87</v>
      </c>
      <c r="G127" s="464"/>
      <c r="H127" s="464">
        <v>0.38</v>
      </c>
      <c r="I127" s="464"/>
      <c r="J127" s="464"/>
      <c r="K127" s="464"/>
      <c r="L127" s="464">
        <v>14.47</v>
      </c>
      <c r="M127" s="464"/>
      <c r="N127" s="464"/>
      <c r="O127" s="464"/>
      <c r="P127" s="465">
        <v>14.93</v>
      </c>
      <c r="Q127" s="465"/>
      <c r="R127" s="65">
        <v>41.65</v>
      </c>
    </row>
    <row r="128" spans="1:18" ht="45" x14ac:dyDescent="0.25">
      <c r="A128" s="434" t="s">
        <v>84</v>
      </c>
      <c r="B128" s="307" t="s">
        <v>251</v>
      </c>
      <c r="C128" s="454" t="s">
        <v>420</v>
      </c>
      <c r="D128" s="464"/>
      <c r="E128" s="464"/>
      <c r="F128" s="464">
        <v>0.03</v>
      </c>
      <c r="G128" s="464"/>
      <c r="H128" s="464"/>
      <c r="I128" s="464"/>
      <c r="J128" s="464"/>
      <c r="K128" s="464"/>
      <c r="L128" s="464">
        <v>0.43</v>
      </c>
      <c r="M128" s="464"/>
      <c r="N128" s="464"/>
      <c r="O128" s="464"/>
      <c r="P128" s="300"/>
      <c r="Q128" s="464"/>
      <c r="R128" s="65">
        <v>0.45999999999999996</v>
      </c>
    </row>
    <row r="129" spans="1:18" ht="60" x14ac:dyDescent="0.25">
      <c r="A129" s="434" t="s">
        <v>84</v>
      </c>
      <c r="B129" s="307" t="s">
        <v>253</v>
      </c>
      <c r="C129" s="454" t="s">
        <v>419</v>
      </c>
      <c r="D129" s="464"/>
      <c r="E129" s="464"/>
      <c r="F129" s="464">
        <v>0.68</v>
      </c>
      <c r="G129" s="464"/>
      <c r="H129" s="464">
        <v>0.21</v>
      </c>
      <c r="I129" s="464"/>
      <c r="J129" s="464"/>
      <c r="K129" s="464"/>
      <c r="L129" s="464">
        <v>15.2</v>
      </c>
      <c r="M129" s="464"/>
      <c r="N129" s="464"/>
      <c r="O129" s="464"/>
      <c r="P129" s="465">
        <v>9.9600000000000009</v>
      </c>
      <c r="Q129" s="465"/>
      <c r="R129" s="65">
        <v>26.05</v>
      </c>
    </row>
    <row r="130" spans="1:18" ht="60" x14ac:dyDescent="0.25">
      <c r="A130" s="434" t="s">
        <v>84</v>
      </c>
      <c r="B130" s="307" t="s">
        <v>253</v>
      </c>
      <c r="C130" s="454" t="s">
        <v>420</v>
      </c>
      <c r="D130" s="464"/>
      <c r="E130" s="464"/>
      <c r="F130" s="464"/>
      <c r="G130" s="464"/>
      <c r="H130" s="464"/>
      <c r="I130" s="464"/>
      <c r="J130" s="464"/>
      <c r="K130" s="464"/>
      <c r="L130" s="464">
        <v>0.59</v>
      </c>
      <c r="M130" s="464"/>
      <c r="N130" s="464"/>
      <c r="O130" s="464"/>
      <c r="P130" s="300"/>
      <c r="Q130" s="464"/>
      <c r="R130" s="65">
        <v>0.59</v>
      </c>
    </row>
    <row r="131" spans="1:18" ht="60" x14ac:dyDescent="0.25">
      <c r="A131" s="434" t="s">
        <v>84</v>
      </c>
      <c r="B131" s="307" t="s">
        <v>249</v>
      </c>
      <c r="C131" s="454" t="s">
        <v>419</v>
      </c>
      <c r="D131" s="464"/>
      <c r="E131" s="464"/>
      <c r="F131" s="464"/>
      <c r="G131" s="464"/>
      <c r="H131" s="464"/>
      <c r="I131" s="464"/>
      <c r="J131" s="464"/>
      <c r="K131" s="464">
        <v>12.12</v>
      </c>
      <c r="L131" s="464">
        <v>9.15</v>
      </c>
      <c r="M131" s="464"/>
      <c r="N131" s="464"/>
      <c r="O131" s="464"/>
      <c r="P131" s="465"/>
      <c r="Q131" s="465"/>
      <c r="R131" s="65">
        <v>21.27</v>
      </c>
    </row>
    <row r="132" spans="1:18" ht="60" x14ac:dyDescent="0.25">
      <c r="A132" s="434" t="s">
        <v>84</v>
      </c>
      <c r="B132" s="307" t="s">
        <v>249</v>
      </c>
      <c r="C132" s="454" t="s">
        <v>420</v>
      </c>
      <c r="D132" s="464"/>
      <c r="E132" s="464"/>
      <c r="F132" s="464"/>
      <c r="G132" s="464"/>
      <c r="H132" s="464"/>
      <c r="I132" s="464"/>
      <c r="J132" s="464"/>
      <c r="K132" s="464"/>
      <c r="L132" s="464"/>
      <c r="M132" s="464"/>
      <c r="N132" s="464"/>
      <c r="O132" s="464"/>
      <c r="P132" s="300"/>
      <c r="Q132" s="464"/>
      <c r="R132" s="65">
        <v>0</v>
      </c>
    </row>
    <row r="133" spans="1:18" ht="60" x14ac:dyDescent="0.25">
      <c r="A133" s="434" t="s">
        <v>84</v>
      </c>
      <c r="B133" s="307" t="s">
        <v>179</v>
      </c>
      <c r="C133" s="454" t="s">
        <v>419</v>
      </c>
      <c r="D133" s="464"/>
      <c r="E133" s="464"/>
      <c r="F133" s="464">
        <v>108.22</v>
      </c>
      <c r="G133" s="464"/>
      <c r="H133" s="464"/>
      <c r="I133" s="464"/>
      <c r="J133" s="464"/>
      <c r="K133" s="464"/>
      <c r="L133" s="464"/>
      <c r="M133" s="464"/>
      <c r="N133" s="464">
        <v>45.57</v>
      </c>
      <c r="O133" s="464"/>
      <c r="P133" s="465"/>
      <c r="Q133" s="465"/>
      <c r="R133" s="65">
        <v>153.79</v>
      </c>
    </row>
    <row r="134" spans="1:18" ht="60" x14ac:dyDescent="0.25">
      <c r="A134" s="434" t="s">
        <v>84</v>
      </c>
      <c r="B134" s="307" t="s">
        <v>179</v>
      </c>
      <c r="C134" s="454" t="s">
        <v>420</v>
      </c>
      <c r="D134" s="464"/>
      <c r="E134" s="464"/>
      <c r="F134" s="464">
        <v>15.66</v>
      </c>
      <c r="G134" s="464"/>
      <c r="H134" s="464"/>
      <c r="I134" s="464"/>
      <c r="J134" s="464"/>
      <c r="K134" s="464"/>
      <c r="L134" s="464"/>
      <c r="M134" s="464"/>
      <c r="N134" s="464">
        <v>14.71</v>
      </c>
      <c r="O134" s="464"/>
      <c r="P134" s="300"/>
      <c r="Q134" s="464"/>
      <c r="R134" s="65">
        <v>30.37</v>
      </c>
    </row>
    <row r="135" spans="1:18" x14ac:dyDescent="0.25">
      <c r="A135" s="127" t="s">
        <v>85</v>
      </c>
      <c r="B135" s="436" t="s">
        <v>278</v>
      </c>
      <c r="C135" s="32" t="s">
        <v>419</v>
      </c>
      <c r="D135" s="65"/>
      <c r="E135" s="65"/>
      <c r="F135" s="65"/>
      <c r="G135" s="65"/>
      <c r="H135" s="65"/>
      <c r="I135" s="65"/>
      <c r="J135" s="65"/>
      <c r="K135" s="65">
        <v>5.26</v>
      </c>
      <c r="L135" s="65">
        <v>131.9</v>
      </c>
      <c r="M135" s="65"/>
      <c r="N135" s="65"/>
      <c r="O135" s="65"/>
      <c r="P135" s="440">
        <v>72.98</v>
      </c>
      <c r="Q135" s="440"/>
      <c r="R135" s="65">
        <v>210.14</v>
      </c>
    </row>
    <row r="136" spans="1:18" x14ac:dyDescent="0.25">
      <c r="A136" s="127" t="s">
        <v>85</v>
      </c>
      <c r="B136" s="436" t="s">
        <v>278</v>
      </c>
      <c r="C136" s="32" t="s">
        <v>420</v>
      </c>
      <c r="D136" s="65"/>
      <c r="E136" s="65"/>
      <c r="F136" s="65"/>
      <c r="G136" s="65"/>
      <c r="H136" s="65"/>
      <c r="I136" s="65"/>
      <c r="J136" s="65"/>
      <c r="K136" s="65"/>
      <c r="L136" s="65">
        <v>5.83</v>
      </c>
      <c r="M136" s="65"/>
      <c r="N136" s="65"/>
      <c r="O136" s="65"/>
      <c r="P136" s="300"/>
      <c r="Q136" s="65"/>
      <c r="R136" s="65">
        <v>5.83</v>
      </c>
    </row>
    <row r="137" spans="1:18" x14ac:dyDescent="0.25">
      <c r="A137" s="127" t="s">
        <v>85</v>
      </c>
      <c r="B137" s="436" t="s">
        <v>90</v>
      </c>
      <c r="C137" s="32" t="s">
        <v>419</v>
      </c>
      <c r="D137" s="65">
        <v>16.95</v>
      </c>
      <c r="E137" s="65"/>
      <c r="F137" s="65"/>
      <c r="G137" s="65"/>
      <c r="H137" s="65"/>
      <c r="I137" s="65"/>
      <c r="J137" s="65"/>
      <c r="K137" s="65"/>
      <c r="L137" s="65">
        <v>66.400000000000006</v>
      </c>
      <c r="M137" s="65"/>
      <c r="N137" s="65"/>
      <c r="O137" s="65"/>
      <c r="P137" s="440"/>
      <c r="Q137" s="440"/>
      <c r="R137" s="65">
        <v>83.350000000000009</v>
      </c>
    </row>
    <row r="138" spans="1:18" x14ac:dyDescent="0.25">
      <c r="A138" s="127" t="s">
        <v>85</v>
      </c>
      <c r="B138" s="436" t="s">
        <v>90</v>
      </c>
      <c r="C138" s="32" t="s">
        <v>420</v>
      </c>
      <c r="D138" s="65"/>
      <c r="E138" s="65"/>
      <c r="F138" s="65"/>
      <c r="G138" s="65"/>
      <c r="H138" s="65"/>
      <c r="I138" s="65"/>
      <c r="J138" s="65"/>
      <c r="K138" s="65"/>
      <c r="L138" s="65">
        <v>1.9</v>
      </c>
      <c r="M138" s="65"/>
      <c r="N138" s="65"/>
      <c r="O138" s="65"/>
      <c r="P138" s="300"/>
      <c r="Q138" s="65"/>
      <c r="R138" s="65">
        <v>1.9</v>
      </c>
    </row>
    <row r="139" spans="1:18" ht="45" x14ac:dyDescent="0.25">
      <c r="A139" s="127" t="s">
        <v>85</v>
      </c>
      <c r="B139" s="438" t="s">
        <v>315</v>
      </c>
      <c r="C139" s="32" t="s">
        <v>419</v>
      </c>
      <c r="D139" s="65"/>
      <c r="E139" s="65"/>
      <c r="F139" s="65"/>
      <c r="G139" s="65"/>
      <c r="H139" s="65"/>
      <c r="I139" s="65"/>
      <c r="J139" s="65"/>
      <c r="K139" s="65"/>
      <c r="L139" s="65">
        <v>517.86</v>
      </c>
      <c r="M139" s="65"/>
      <c r="N139" s="65"/>
      <c r="O139" s="65"/>
      <c r="P139" s="440">
        <v>480.85</v>
      </c>
      <c r="Q139" s="440"/>
      <c r="R139" s="65">
        <v>998.71</v>
      </c>
    </row>
    <row r="140" spans="1:18" ht="45" x14ac:dyDescent="0.25">
      <c r="A140" s="127" t="s">
        <v>85</v>
      </c>
      <c r="B140" s="438" t="s">
        <v>315</v>
      </c>
      <c r="C140" s="32" t="s">
        <v>420</v>
      </c>
      <c r="D140" s="65"/>
      <c r="E140" s="65"/>
      <c r="F140" s="65"/>
      <c r="G140" s="65"/>
      <c r="H140" s="65"/>
      <c r="I140" s="65"/>
      <c r="J140" s="65"/>
      <c r="K140" s="65"/>
      <c r="L140" s="65"/>
      <c r="M140" s="65"/>
      <c r="N140" s="65"/>
      <c r="O140" s="65"/>
      <c r="P140" s="300"/>
      <c r="Q140" s="65"/>
      <c r="R140" s="65">
        <v>0</v>
      </c>
    </row>
    <row r="141" spans="1:18" x14ac:dyDescent="0.25">
      <c r="A141" s="127" t="s">
        <v>85</v>
      </c>
      <c r="B141" s="436" t="s">
        <v>87</v>
      </c>
      <c r="C141" s="32" t="s">
        <v>419</v>
      </c>
      <c r="D141" s="65"/>
      <c r="E141" s="65"/>
      <c r="F141" s="65"/>
      <c r="G141" s="65"/>
      <c r="H141" s="65">
        <v>71</v>
      </c>
      <c r="I141" s="65"/>
      <c r="J141" s="65"/>
      <c r="K141" s="65"/>
      <c r="L141" s="65">
        <v>167.72</v>
      </c>
      <c r="M141" s="466"/>
      <c r="N141" s="65"/>
      <c r="O141" s="65"/>
      <c r="P141" s="440"/>
      <c r="Q141" s="440"/>
      <c r="R141" s="65">
        <v>238.72</v>
      </c>
    </row>
    <row r="142" spans="1:18" x14ac:dyDescent="0.25">
      <c r="A142" s="127" t="s">
        <v>85</v>
      </c>
      <c r="B142" s="436" t="s">
        <v>87</v>
      </c>
      <c r="C142" s="32" t="s">
        <v>420</v>
      </c>
      <c r="D142" s="65"/>
      <c r="E142" s="65"/>
      <c r="F142" s="65"/>
      <c r="G142" s="65"/>
      <c r="H142" s="65"/>
      <c r="I142" s="65"/>
      <c r="J142" s="65"/>
      <c r="K142" s="65"/>
      <c r="L142" s="65">
        <v>160.43</v>
      </c>
      <c r="M142" s="466"/>
      <c r="N142" s="65"/>
      <c r="O142" s="65"/>
      <c r="P142" s="300"/>
      <c r="Q142" s="440"/>
      <c r="R142" s="65">
        <v>160.43</v>
      </c>
    </row>
    <row r="143" spans="1:18" ht="30" x14ac:dyDescent="0.25">
      <c r="A143" s="127" t="s">
        <v>85</v>
      </c>
      <c r="B143" s="436" t="s">
        <v>269</v>
      </c>
      <c r="C143" s="32" t="s">
        <v>419</v>
      </c>
      <c r="D143" s="65"/>
      <c r="E143" s="65"/>
      <c r="F143" s="65"/>
      <c r="G143" s="65"/>
      <c r="H143" s="65"/>
      <c r="I143" s="65"/>
      <c r="J143" s="65"/>
      <c r="K143" s="65"/>
      <c r="L143" s="65">
        <v>71.739999999999995</v>
      </c>
      <c r="M143" s="466"/>
      <c r="N143" s="65"/>
      <c r="O143" s="65"/>
      <c r="P143" s="440"/>
      <c r="Q143" s="440"/>
      <c r="R143" s="65">
        <v>71.739999999999995</v>
      </c>
    </row>
    <row r="144" spans="1:18" ht="30" x14ac:dyDescent="0.25">
      <c r="A144" s="127" t="s">
        <v>85</v>
      </c>
      <c r="B144" s="436" t="s">
        <v>269</v>
      </c>
      <c r="C144" s="32" t="s">
        <v>420</v>
      </c>
      <c r="D144" s="65"/>
      <c r="E144" s="65"/>
      <c r="F144" s="65"/>
      <c r="G144" s="65"/>
      <c r="H144" s="65"/>
      <c r="I144" s="65"/>
      <c r="J144" s="65"/>
      <c r="K144" s="65"/>
      <c r="L144" s="65"/>
      <c r="M144" s="65"/>
      <c r="N144" s="65">
        <v>2.23</v>
      </c>
      <c r="O144" s="65"/>
      <c r="P144" s="300"/>
      <c r="Q144" s="440"/>
      <c r="R144" s="65">
        <v>2.23</v>
      </c>
    </row>
    <row r="145" spans="1:18" ht="45" x14ac:dyDescent="0.25">
      <c r="A145" s="127" t="s">
        <v>85</v>
      </c>
      <c r="B145" s="455" t="s">
        <v>316</v>
      </c>
      <c r="C145" s="32" t="s">
        <v>419</v>
      </c>
      <c r="D145" s="65"/>
      <c r="E145" s="65"/>
      <c r="F145" s="65"/>
      <c r="G145" s="65"/>
      <c r="H145" s="65"/>
      <c r="I145" s="65"/>
      <c r="J145" s="65"/>
      <c r="K145" s="65"/>
      <c r="L145" s="65">
        <v>291.02</v>
      </c>
      <c r="M145" s="65"/>
      <c r="N145" s="65"/>
      <c r="O145" s="65"/>
      <c r="P145" s="440">
        <v>344.89</v>
      </c>
      <c r="Q145" s="440"/>
      <c r="R145" s="65">
        <v>635.91</v>
      </c>
    </row>
    <row r="146" spans="1:18" ht="45" x14ac:dyDescent="0.25">
      <c r="A146" s="127" t="s">
        <v>85</v>
      </c>
      <c r="B146" s="455" t="s">
        <v>316</v>
      </c>
      <c r="C146" s="32" t="s">
        <v>420</v>
      </c>
      <c r="D146" s="65"/>
      <c r="E146" s="65"/>
      <c r="F146" s="65"/>
      <c r="G146" s="65"/>
      <c r="H146" s="65"/>
      <c r="I146" s="65"/>
      <c r="J146" s="65"/>
      <c r="K146" s="65"/>
      <c r="L146" s="65"/>
      <c r="M146" s="65"/>
      <c r="N146" s="65"/>
      <c r="O146" s="65"/>
      <c r="P146" s="300"/>
      <c r="Q146" s="65"/>
      <c r="R146" s="65">
        <v>0</v>
      </c>
    </row>
    <row r="147" spans="1:18" x14ac:dyDescent="0.25">
      <c r="A147" s="127" t="s">
        <v>85</v>
      </c>
      <c r="B147" s="456" t="s">
        <v>89</v>
      </c>
      <c r="C147" s="32" t="s">
        <v>419</v>
      </c>
      <c r="D147" s="65">
        <v>0.04</v>
      </c>
      <c r="E147" s="65"/>
      <c r="F147" s="65"/>
      <c r="G147" s="65">
        <v>14.56</v>
      </c>
      <c r="H147" s="65">
        <v>250.27</v>
      </c>
      <c r="I147" s="65"/>
      <c r="J147" s="65">
        <v>12.42</v>
      </c>
      <c r="K147" s="65">
        <v>0.82</v>
      </c>
      <c r="L147" s="65">
        <v>25.95</v>
      </c>
      <c r="M147" s="466"/>
      <c r="N147" s="65"/>
      <c r="O147" s="65"/>
      <c r="P147" s="65">
        <v>26.41</v>
      </c>
      <c r="Q147" s="65">
        <v>33.92</v>
      </c>
      <c r="R147" s="65">
        <v>364.39000000000004</v>
      </c>
    </row>
    <row r="148" spans="1:18" x14ac:dyDescent="0.25">
      <c r="A148" s="127" t="s">
        <v>85</v>
      </c>
      <c r="B148" s="456" t="s">
        <v>89</v>
      </c>
      <c r="C148" s="32" t="s">
        <v>420</v>
      </c>
      <c r="D148" s="65"/>
      <c r="E148" s="65"/>
      <c r="F148" s="65"/>
      <c r="G148" s="65"/>
      <c r="H148" s="65">
        <v>0.54</v>
      </c>
      <c r="I148" s="65"/>
      <c r="J148" s="65"/>
      <c r="K148" s="65"/>
      <c r="L148" s="65">
        <v>10.57</v>
      </c>
      <c r="M148" s="466"/>
      <c r="N148" s="65"/>
      <c r="O148" s="65"/>
      <c r="P148" s="300"/>
      <c r="Q148" s="440"/>
      <c r="R148" s="65">
        <v>11.11</v>
      </c>
    </row>
    <row r="149" spans="1:18" x14ac:dyDescent="0.25">
      <c r="A149" s="127" t="s">
        <v>85</v>
      </c>
      <c r="B149" s="455" t="s">
        <v>317</v>
      </c>
      <c r="C149" s="32" t="s">
        <v>419</v>
      </c>
      <c r="D149" s="65"/>
      <c r="E149" s="65"/>
      <c r="F149" s="65"/>
      <c r="G149" s="65"/>
      <c r="H149" s="65"/>
      <c r="I149" s="65"/>
      <c r="J149" s="65"/>
      <c r="K149" s="65"/>
      <c r="L149" s="65">
        <v>479.2</v>
      </c>
      <c r="M149" s="65"/>
      <c r="N149" s="65"/>
      <c r="O149" s="65"/>
      <c r="P149" s="440">
        <v>540.73</v>
      </c>
      <c r="Q149" s="440"/>
      <c r="R149" s="65">
        <v>1019.9300000000001</v>
      </c>
    </row>
    <row r="150" spans="1:18" x14ac:dyDescent="0.25">
      <c r="A150" s="127" t="s">
        <v>85</v>
      </c>
      <c r="B150" s="455" t="s">
        <v>317</v>
      </c>
      <c r="C150" s="32" t="s">
        <v>420</v>
      </c>
      <c r="D150" s="65"/>
      <c r="E150" s="65"/>
      <c r="F150" s="65"/>
      <c r="G150" s="65"/>
      <c r="H150" s="65"/>
      <c r="I150" s="65"/>
      <c r="J150" s="65"/>
      <c r="K150" s="65"/>
      <c r="L150" s="65">
        <v>0.8</v>
      </c>
      <c r="M150" s="65"/>
      <c r="N150" s="65"/>
      <c r="O150" s="65"/>
      <c r="P150" s="300"/>
      <c r="Q150" s="65"/>
      <c r="R150" s="65">
        <v>0.8</v>
      </c>
    </row>
    <row r="151" spans="1:18" ht="45" x14ac:dyDescent="0.25">
      <c r="A151" s="127" t="s">
        <v>85</v>
      </c>
      <c r="B151" s="456" t="s">
        <v>88</v>
      </c>
      <c r="C151" s="32" t="s">
        <v>419</v>
      </c>
      <c r="D151" s="65">
        <v>600.63</v>
      </c>
      <c r="E151" s="65"/>
      <c r="F151" s="65"/>
      <c r="G151" s="65"/>
      <c r="H151" s="65"/>
      <c r="I151" s="65"/>
      <c r="J151" s="65"/>
      <c r="K151" s="65">
        <v>3.27</v>
      </c>
      <c r="L151" s="65">
        <v>1051.55</v>
      </c>
      <c r="M151" s="65"/>
      <c r="N151" s="65"/>
      <c r="O151" s="65"/>
      <c r="P151" s="65">
        <v>403.69</v>
      </c>
      <c r="Q151" s="65"/>
      <c r="R151" s="65">
        <v>2059.14</v>
      </c>
    </row>
    <row r="152" spans="1:18" ht="45" x14ac:dyDescent="0.25">
      <c r="A152" s="127" t="s">
        <v>85</v>
      </c>
      <c r="B152" s="456" t="s">
        <v>88</v>
      </c>
      <c r="C152" s="32" t="s">
        <v>420</v>
      </c>
      <c r="D152" s="65"/>
      <c r="E152" s="65"/>
      <c r="F152" s="65"/>
      <c r="G152" s="65"/>
      <c r="H152" s="65"/>
      <c r="I152" s="65"/>
      <c r="J152" s="65"/>
      <c r="K152" s="65"/>
      <c r="L152" s="65"/>
      <c r="M152" s="65"/>
      <c r="N152" s="65"/>
      <c r="O152" s="65"/>
      <c r="P152" s="300"/>
      <c r="Q152" s="65"/>
      <c r="R152" s="65">
        <v>0</v>
      </c>
    </row>
    <row r="153" spans="1:18" ht="30" x14ac:dyDescent="0.25">
      <c r="A153" s="127" t="s">
        <v>85</v>
      </c>
      <c r="B153" s="456" t="s">
        <v>93</v>
      </c>
      <c r="C153" s="32" t="s">
        <v>419</v>
      </c>
      <c r="D153" s="65"/>
      <c r="E153" s="65"/>
      <c r="F153" s="65"/>
      <c r="G153" s="65"/>
      <c r="H153" s="65"/>
      <c r="I153" s="65"/>
      <c r="J153" s="65"/>
      <c r="K153" s="65">
        <v>2.67</v>
      </c>
      <c r="L153" s="65">
        <v>1.4</v>
      </c>
      <c r="M153" s="65">
        <v>1</v>
      </c>
      <c r="N153" s="65"/>
      <c r="O153" s="65"/>
      <c r="P153" s="440">
        <v>31.16</v>
      </c>
      <c r="Q153" s="440"/>
      <c r="R153" s="65">
        <v>36.230000000000004</v>
      </c>
    </row>
    <row r="154" spans="1:18" ht="30" x14ac:dyDescent="0.25">
      <c r="A154" s="127" t="s">
        <v>85</v>
      </c>
      <c r="B154" s="456" t="s">
        <v>93</v>
      </c>
      <c r="C154" s="32" t="s">
        <v>420</v>
      </c>
      <c r="D154" s="65"/>
      <c r="E154" s="65"/>
      <c r="F154" s="65"/>
      <c r="G154" s="65"/>
      <c r="H154" s="65"/>
      <c r="I154" s="65"/>
      <c r="J154" s="65"/>
      <c r="K154" s="65"/>
      <c r="L154" s="66">
        <v>7.17</v>
      </c>
      <c r="M154" s="65">
        <v>0.03</v>
      </c>
      <c r="N154" s="65"/>
      <c r="O154" s="65"/>
      <c r="P154" s="300"/>
      <c r="Q154" s="65"/>
      <c r="R154" s="65">
        <v>7.2</v>
      </c>
    </row>
    <row r="155" spans="1:18" ht="30" x14ac:dyDescent="0.25">
      <c r="A155" s="127" t="s">
        <v>85</v>
      </c>
      <c r="B155" s="456" t="s">
        <v>92</v>
      </c>
      <c r="C155" s="32" t="s">
        <v>419</v>
      </c>
      <c r="D155" s="65"/>
      <c r="E155" s="65"/>
      <c r="F155" s="65"/>
      <c r="G155" s="65"/>
      <c r="H155" s="65"/>
      <c r="I155" s="65"/>
      <c r="J155" s="65"/>
      <c r="K155" s="65"/>
      <c r="L155" s="65">
        <v>365.07</v>
      </c>
      <c r="M155" s="65"/>
      <c r="N155" s="65"/>
      <c r="O155" s="65"/>
      <c r="P155" s="440">
        <v>464.11</v>
      </c>
      <c r="Q155" s="440"/>
      <c r="R155" s="65">
        <v>829.18000000000006</v>
      </c>
    </row>
    <row r="156" spans="1:18" ht="30" x14ac:dyDescent="0.25">
      <c r="A156" s="127" t="s">
        <v>85</v>
      </c>
      <c r="B156" s="456" t="s">
        <v>92</v>
      </c>
      <c r="C156" s="32" t="s">
        <v>420</v>
      </c>
      <c r="D156" s="65"/>
      <c r="E156" s="65"/>
      <c r="F156" s="65"/>
      <c r="G156" s="65"/>
      <c r="H156" s="65"/>
      <c r="I156" s="65"/>
      <c r="J156" s="65"/>
      <c r="K156" s="65"/>
      <c r="L156" s="65"/>
      <c r="M156" s="65"/>
      <c r="N156" s="65"/>
      <c r="O156" s="65"/>
      <c r="P156" s="300"/>
      <c r="Q156" s="65"/>
      <c r="R156" s="65">
        <v>0</v>
      </c>
    </row>
    <row r="157" spans="1:18" x14ac:dyDescent="0.25">
      <c r="A157" s="127" t="s">
        <v>85</v>
      </c>
      <c r="B157" s="457" t="s">
        <v>86</v>
      </c>
      <c r="C157" s="32" t="s">
        <v>419</v>
      </c>
      <c r="D157" s="65">
        <v>649.22</v>
      </c>
      <c r="E157" s="65"/>
      <c r="F157" s="65"/>
      <c r="G157" s="65"/>
      <c r="H157" s="65"/>
      <c r="I157" s="65"/>
      <c r="J157" s="65"/>
      <c r="K157" s="65"/>
      <c r="L157" s="65">
        <v>6755.46</v>
      </c>
      <c r="M157" s="65"/>
      <c r="N157" s="65"/>
      <c r="O157" s="65"/>
      <c r="P157" s="440">
        <v>161.1</v>
      </c>
      <c r="Q157" s="440"/>
      <c r="R157" s="65">
        <v>7565.7800000000007</v>
      </c>
    </row>
    <row r="158" spans="1:18" x14ac:dyDescent="0.25">
      <c r="A158" s="127" t="s">
        <v>85</v>
      </c>
      <c r="B158" s="457" t="s">
        <v>86</v>
      </c>
      <c r="C158" s="32" t="s">
        <v>420</v>
      </c>
      <c r="D158" s="65"/>
      <c r="E158" s="65"/>
      <c r="F158" s="65"/>
      <c r="G158" s="65"/>
      <c r="H158" s="65"/>
      <c r="I158" s="65"/>
      <c r="J158" s="65"/>
      <c r="K158" s="65"/>
      <c r="L158" s="65">
        <v>432.36</v>
      </c>
      <c r="M158" s="65"/>
      <c r="N158" s="65"/>
      <c r="O158" s="65"/>
      <c r="P158" s="300"/>
      <c r="Q158" s="65"/>
      <c r="R158" s="65">
        <v>432.36</v>
      </c>
    </row>
    <row r="160" spans="1:18" x14ac:dyDescent="0.25">
      <c r="B160" s="145" t="s">
        <v>435</v>
      </c>
    </row>
    <row r="161" spans="2:2" x14ac:dyDescent="0.25">
      <c r="B161" s="298" t="s">
        <v>436</v>
      </c>
    </row>
    <row r="162" spans="2:2" x14ac:dyDescent="0.25">
      <c r="B162" s="477" t="s">
        <v>1093</v>
      </c>
    </row>
  </sheetData>
  <autoFilter ref="A2:R158"/>
  <mergeCells count="1">
    <mergeCell ref="A1:R1"/>
  </mergeCells>
  <pageMargins left="0.25" right="0.25" top="0.75" bottom="0.75" header="0.3" footer="0.3"/>
  <pageSetup scale="94" orientation="landscape" horizontalDpi="300" verticalDpi="300" r:id="rId1"/>
  <headerFooter>
    <oddHeader>&amp;CFY 2018 Root Cause Results ($ in millions)</oddHeader>
    <oddFooter>&amp;RAs of &amp;T &amp;D
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116"/>
  <sheetViews>
    <sheetView tabSelected="1" zoomScale="115" zoomScaleNormal="115" zoomScaleSheetLayoutView="55" workbookViewId="0">
      <pane xSplit="1" ySplit="5" topLeftCell="B81" activePane="bottomRight" state="frozen"/>
      <selection activeCell="B23" sqref="B23"/>
      <selection pane="topRight" activeCell="B23" sqref="B23"/>
      <selection pane="bottomLeft" activeCell="B23" sqref="B23"/>
      <selection pane="bottomRight" sqref="A1:F1"/>
    </sheetView>
  </sheetViews>
  <sheetFormatPr defaultColWidth="9" defaultRowHeight="15" x14ac:dyDescent="0.25"/>
  <cols>
    <col min="1" max="1" width="8" style="25" bestFit="1" customWidth="1"/>
    <col min="2" max="2" width="40.5703125" style="25" customWidth="1"/>
    <col min="3" max="3" width="23.85546875" style="25" bestFit="1" customWidth="1"/>
    <col min="4" max="4" width="18.85546875" style="25" bestFit="1" customWidth="1"/>
    <col min="5" max="5" width="23.85546875" style="25" bestFit="1" customWidth="1"/>
    <col min="6" max="6" width="18.85546875" style="25" bestFit="1" customWidth="1"/>
    <col min="7" max="16384" width="9" style="25"/>
  </cols>
  <sheetData>
    <row r="1" spans="1:6" ht="15.75" x14ac:dyDescent="0.25">
      <c r="A1" s="525" t="s">
        <v>359</v>
      </c>
      <c r="B1" s="525"/>
      <c r="C1" s="526"/>
      <c r="D1" s="525"/>
      <c r="E1" s="525"/>
      <c r="F1" s="525"/>
    </row>
    <row r="2" spans="1:6" ht="15.75" x14ac:dyDescent="0.25">
      <c r="A2" s="527" t="s">
        <v>113</v>
      </c>
      <c r="B2" s="527"/>
      <c r="C2" s="527"/>
      <c r="D2" s="527"/>
      <c r="E2" s="527"/>
      <c r="F2" s="527"/>
    </row>
    <row r="3" spans="1:6" ht="15.75" x14ac:dyDescent="0.25">
      <c r="A3" s="524" t="s">
        <v>339</v>
      </c>
      <c r="B3" s="524"/>
      <c r="C3" s="524"/>
      <c r="D3" s="524"/>
      <c r="E3" s="524"/>
      <c r="F3" s="524"/>
    </row>
    <row r="4" spans="1:6" ht="15.75" x14ac:dyDescent="0.25">
      <c r="A4" s="58"/>
      <c r="B4" s="58"/>
      <c r="C4" s="260"/>
      <c r="E4" s="58"/>
    </row>
    <row r="5" spans="1:6" ht="57" x14ac:dyDescent="0.25">
      <c r="A5" s="126" t="s">
        <v>4</v>
      </c>
      <c r="B5" s="126" t="s">
        <v>289</v>
      </c>
      <c r="C5" s="126" t="s">
        <v>340</v>
      </c>
      <c r="D5" s="126" t="s">
        <v>341</v>
      </c>
      <c r="E5" s="126" t="s">
        <v>376</v>
      </c>
      <c r="F5" s="126" t="s">
        <v>377</v>
      </c>
    </row>
    <row r="6" spans="1:6" x14ac:dyDescent="0.25">
      <c r="A6" s="92" t="s">
        <v>17</v>
      </c>
      <c r="B6" s="64" t="s">
        <v>18</v>
      </c>
      <c r="C6" s="96">
        <v>6.2E-2</v>
      </c>
      <c r="D6" s="94">
        <v>26.782</v>
      </c>
      <c r="E6" s="111">
        <v>8.0000000000000002E-3</v>
      </c>
      <c r="F6" s="65">
        <v>1.5</v>
      </c>
    </row>
    <row r="7" spans="1:6" x14ac:dyDescent="0.25">
      <c r="A7" s="92" t="s">
        <v>17</v>
      </c>
      <c r="B7" s="64" t="s">
        <v>298</v>
      </c>
      <c r="C7" s="96">
        <v>2.9000000000000001E-2</v>
      </c>
      <c r="D7" s="94">
        <v>14.066000000000001</v>
      </c>
      <c r="E7" s="111">
        <v>8.9999999999999993E-3</v>
      </c>
      <c r="F7" s="65">
        <v>0.84</v>
      </c>
    </row>
    <row r="8" spans="1:6" x14ac:dyDescent="0.25">
      <c r="A8" s="92" t="s">
        <v>17</v>
      </c>
      <c r="B8" s="64" t="s">
        <v>299</v>
      </c>
      <c r="C8" s="96">
        <v>0.02</v>
      </c>
      <c r="D8" s="94">
        <v>3.0170279999999998</v>
      </c>
      <c r="E8" s="111">
        <v>4.0000000000000001E-3</v>
      </c>
      <c r="F8" s="65">
        <v>0.66</v>
      </c>
    </row>
    <row r="9" spans="1:6" x14ac:dyDescent="0.25">
      <c r="A9" s="92" t="s">
        <v>17</v>
      </c>
      <c r="B9" s="64" t="s">
        <v>300</v>
      </c>
      <c r="C9" s="96">
        <v>4.2000000000000003E-2</v>
      </c>
      <c r="D9" s="94">
        <v>5.6760000000000002</v>
      </c>
      <c r="E9" s="111">
        <v>1.2999999999999999E-2</v>
      </c>
      <c r="F9" s="65">
        <v>0.98</v>
      </c>
    </row>
    <row r="10" spans="1:6" x14ac:dyDescent="0.25">
      <c r="A10" s="92" t="s">
        <v>19</v>
      </c>
      <c r="B10" s="69" t="s">
        <v>187</v>
      </c>
      <c r="C10" s="66">
        <v>1.31</v>
      </c>
      <c r="D10" s="66">
        <v>14.82</v>
      </c>
      <c r="E10" s="111">
        <v>2.5999999999999999E-3</v>
      </c>
      <c r="F10" s="65">
        <v>0.188</v>
      </c>
    </row>
    <row r="11" spans="1:6" x14ac:dyDescent="0.25">
      <c r="A11" s="92" t="s">
        <v>19</v>
      </c>
      <c r="B11" s="69" t="s">
        <v>192</v>
      </c>
      <c r="C11" s="66">
        <v>0.01</v>
      </c>
      <c r="D11" s="66">
        <v>0.22</v>
      </c>
      <c r="E11" s="111">
        <v>0</v>
      </c>
      <c r="F11" s="65">
        <v>0</v>
      </c>
    </row>
    <row r="12" spans="1:6" x14ac:dyDescent="0.25">
      <c r="A12" s="92" t="s">
        <v>19</v>
      </c>
      <c r="B12" s="130" t="s">
        <v>422</v>
      </c>
      <c r="C12" s="299"/>
      <c r="D12" s="300"/>
      <c r="E12" s="111">
        <v>0</v>
      </c>
      <c r="F12" s="65">
        <v>0</v>
      </c>
    </row>
    <row r="13" spans="1:6" x14ac:dyDescent="0.25">
      <c r="A13" s="92" t="s">
        <v>19</v>
      </c>
      <c r="B13" s="69" t="s">
        <v>195</v>
      </c>
      <c r="C13" s="66">
        <v>0.53</v>
      </c>
      <c r="D13" s="66">
        <v>4.8600000000000003</v>
      </c>
      <c r="E13" s="111">
        <v>3.0000000000000001E-3</v>
      </c>
      <c r="F13" s="65">
        <v>2.64E-2</v>
      </c>
    </row>
    <row r="14" spans="1:6" x14ac:dyDescent="0.25">
      <c r="A14" s="92" t="s">
        <v>19</v>
      </c>
      <c r="B14" s="69" t="s">
        <v>197</v>
      </c>
      <c r="C14" s="112">
        <v>1E-3</v>
      </c>
      <c r="D14" s="66">
        <v>0.28999999999999998</v>
      </c>
      <c r="E14" s="111">
        <v>8.9999999999999998E-4</v>
      </c>
      <c r="F14" s="65">
        <v>0.17150000000000001</v>
      </c>
    </row>
    <row r="15" spans="1:6" x14ac:dyDescent="0.25">
      <c r="A15" s="92" t="s">
        <v>19</v>
      </c>
      <c r="B15" s="69" t="s">
        <v>199</v>
      </c>
      <c r="C15" s="66">
        <v>0.04</v>
      </c>
      <c r="D15" s="70">
        <v>34.11</v>
      </c>
      <c r="E15" s="111">
        <v>0.41470000000000001</v>
      </c>
      <c r="F15" s="65">
        <v>26.410599999999999</v>
      </c>
    </row>
    <row r="16" spans="1:6" x14ac:dyDescent="0.25">
      <c r="A16" s="92" t="s">
        <v>19</v>
      </c>
      <c r="B16" s="69" t="s">
        <v>201</v>
      </c>
      <c r="C16" s="66">
        <v>0.01</v>
      </c>
      <c r="D16" s="66">
        <v>7.0000000000000007E-2</v>
      </c>
      <c r="E16" s="111">
        <v>4.9858000000000002</v>
      </c>
      <c r="F16" s="65">
        <v>24.019100000000002</v>
      </c>
    </row>
    <row r="17" spans="1:6" x14ac:dyDescent="0.25">
      <c r="A17" s="92" t="s">
        <v>19</v>
      </c>
      <c r="B17" s="71" t="s">
        <v>206</v>
      </c>
      <c r="C17" s="66">
        <v>0.01</v>
      </c>
      <c r="D17" s="66">
        <v>0.33</v>
      </c>
      <c r="E17" s="111">
        <v>1.1999999999999999E-3</v>
      </c>
      <c r="F17" s="65">
        <v>6.2700000000000006E-2</v>
      </c>
    </row>
    <row r="18" spans="1:6" x14ac:dyDescent="0.25">
      <c r="A18" s="92" t="s">
        <v>312</v>
      </c>
      <c r="B18" s="71" t="s">
        <v>22</v>
      </c>
      <c r="C18" s="97">
        <v>68.099999999999994</v>
      </c>
      <c r="D18" s="98">
        <v>68.099999999999994</v>
      </c>
      <c r="E18" s="111">
        <v>85.01</v>
      </c>
      <c r="F18" s="65">
        <v>85.01</v>
      </c>
    </row>
    <row r="19" spans="1:6" x14ac:dyDescent="0.25">
      <c r="A19" s="92" t="s">
        <v>312</v>
      </c>
      <c r="B19" s="71" t="s">
        <v>213</v>
      </c>
      <c r="C19" s="102">
        <v>3.1E-4</v>
      </c>
      <c r="D19" s="103">
        <v>0.16</v>
      </c>
      <c r="E19" s="111">
        <v>0.6</v>
      </c>
      <c r="F19" s="65">
        <v>15.03</v>
      </c>
    </row>
    <row r="20" spans="1:6" x14ac:dyDescent="0.25">
      <c r="A20" s="92" t="s">
        <v>312</v>
      </c>
      <c r="B20" s="71" t="s">
        <v>214</v>
      </c>
      <c r="C20" s="105">
        <v>3.1514850000000001</v>
      </c>
      <c r="D20" s="103">
        <v>151.27848500000002</v>
      </c>
      <c r="E20" s="111">
        <v>1.98</v>
      </c>
      <c r="F20" s="65">
        <v>126.16</v>
      </c>
    </row>
    <row r="21" spans="1:6" x14ac:dyDescent="0.25">
      <c r="A21" s="92" t="s">
        <v>312</v>
      </c>
      <c r="B21" s="71" t="s">
        <v>215</v>
      </c>
      <c r="C21" s="97">
        <v>4.0019118999999996</v>
      </c>
      <c r="D21" s="98">
        <v>74.053402966002807</v>
      </c>
      <c r="E21" s="111">
        <v>4.1399999999999997</v>
      </c>
      <c r="F21" s="65">
        <v>72.38</v>
      </c>
    </row>
    <row r="22" spans="1:6" x14ac:dyDescent="0.25">
      <c r="A22" s="92" t="s">
        <v>312</v>
      </c>
      <c r="B22" s="71" t="s">
        <v>23</v>
      </c>
      <c r="C22" s="97">
        <v>174.24</v>
      </c>
      <c r="D22" s="98">
        <v>175.6</v>
      </c>
      <c r="E22" s="111">
        <v>276.66000000000003</v>
      </c>
      <c r="F22" s="65">
        <v>288.64</v>
      </c>
    </row>
    <row r="23" spans="1:6" x14ac:dyDescent="0.25">
      <c r="A23" s="92" t="s">
        <v>312</v>
      </c>
      <c r="B23" s="69" t="s">
        <v>216</v>
      </c>
      <c r="C23" s="97">
        <v>8.52</v>
      </c>
      <c r="D23" s="98">
        <v>78.44</v>
      </c>
      <c r="E23" s="111">
        <v>76.239999999999995</v>
      </c>
      <c r="F23" s="65">
        <v>76.45</v>
      </c>
    </row>
    <row r="24" spans="1:6" x14ac:dyDescent="0.25">
      <c r="A24" s="92" t="s">
        <v>312</v>
      </c>
      <c r="B24" s="305" t="s">
        <v>437</v>
      </c>
      <c r="C24" s="299"/>
      <c r="D24" s="300"/>
      <c r="E24" s="111">
        <v>0</v>
      </c>
      <c r="F24" s="65">
        <v>0</v>
      </c>
    </row>
    <row r="25" spans="1:6" x14ac:dyDescent="0.25">
      <c r="A25" s="92" t="s">
        <v>312</v>
      </c>
      <c r="B25" s="71" t="s">
        <v>219</v>
      </c>
      <c r="C25" s="105">
        <v>1.187297E-2</v>
      </c>
      <c r="D25" s="103">
        <v>1.12686631</v>
      </c>
      <c r="E25" s="111">
        <v>0.03</v>
      </c>
      <c r="F25" s="65">
        <v>1.19</v>
      </c>
    </row>
    <row r="26" spans="1:6" x14ac:dyDescent="0.25">
      <c r="A26" s="92" t="s">
        <v>28</v>
      </c>
      <c r="B26" s="73" t="s">
        <v>221</v>
      </c>
      <c r="C26" s="96">
        <v>23</v>
      </c>
      <c r="D26" s="94">
        <v>32.4</v>
      </c>
      <c r="E26" s="111">
        <v>54.83</v>
      </c>
      <c r="F26" s="65">
        <v>62.64</v>
      </c>
    </row>
    <row r="27" spans="1:6" x14ac:dyDescent="0.25">
      <c r="A27" s="92" t="s">
        <v>28</v>
      </c>
      <c r="B27" s="64" t="s">
        <v>29</v>
      </c>
      <c r="C27" s="68">
        <v>26.27</v>
      </c>
      <c r="D27" s="66">
        <v>62.35</v>
      </c>
      <c r="E27" s="111">
        <v>20.38</v>
      </c>
      <c r="F27" s="65">
        <v>88.534000000000006</v>
      </c>
    </row>
    <row r="28" spans="1:6" x14ac:dyDescent="0.25">
      <c r="A28" s="92" t="s">
        <v>30</v>
      </c>
      <c r="B28" s="64" t="s">
        <v>33</v>
      </c>
      <c r="C28" s="107">
        <v>0.32729902</v>
      </c>
      <c r="D28" s="70">
        <v>126.91866277</v>
      </c>
      <c r="E28" s="111">
        <v>8.8930499999999996E-2</v>
      </c>
      <c r="F28" s="65">
        <v>893.35773846999996</v>
      </c>
    </row>
    <row r="29" spans="1:6" x14ac:dyDescent="0.25">
      <c r="A29" s="92" t="s">
        <v>30</v>
      </c>
      <c r="B29" s="64" t="s">
        <v>36</v>
      </c>
      <c r="C29" s="110">
        <v>7.0200999999999998E-4</v>
      </c>
      <c r="D29" s="70">
        <v>4.46767615</v>
      </c>
      <c r="E29" s="111">
        <v>2.1899999999999999E-2</v>
      </c>
      <c r="F29" s="65">
        <v>6.1461199999999998</v>
      </c>
    </row>
    <row r="30" spans="1:6" x14ac:dyDescent="0.25">
      <c r="A30" s="92" t="s">
        <v>30</v>
      </c>
      <c r="B30" s="64" t="s">
        <v>275</v>
      </c>
      <c r="C30" s="116">
        <v>8.4999999999999999E-6</v>
      </c>
      <c r="D30" s="117">
        <v>8.4999999999999999E-6</v>
      </c>
      <c r="E30" s="111">
        <v>8.8069999999999989E-5</v>
      </c>
      <c r="F30" s="65">
        <v>8.8069999999999989E-5</v>
      </c>
    </row>
    <row r="31" spans="1:6" x14ac:dyDescent="0.25">
      <c r="A31" s="92" t="s">
        <v>39</v>
      </c>
      <c r="B31" s="64" t="s">
        <v>40</v>
      </c>
      <c r="C31" s="104">
        <v>8.7701200000000004</v>
      </c>
      <c r="D31" s="66">
        <v>773.66505000000006</v>
      </c>
      <c r="E31" s="111">
        <v>4.5200000000000005</v>
      </c>
      <c r="F31" s="65">
        <v>394.70000000000005</v>
      </c>
    </row>
    <row r="32" spans="1:6" x14ac:dyDescent="0.25">
      <c r="A32" s="92" t="s">
        <v>39</v>
      </c>
      <c r="B32" s="64" t="s">
        <v>174</v>
      </c>
      <c r="C32" s="104">
        <v>10.97</v>
      </c>
      <c r="D32" s="66">
        <v>1609.5</v>
      </c>
      <c r="E32" s="111">
        <v>9.01</v>
      </c>
      <c r="F32" s="65">
        <v>1474.63</v>
      </c>
    </row>
    <row r="33" spans="1:6" x14ac:dyDescent="0.25">
      <c r="A33" s="92" t="s">
        <v>42</v>
      </c>
      <c r="B33" s="127" t="s">
        <v>130</v>
      </c>
      <c r="C33" s="299"/>
      <c r="D33" s="300"/>
      <c r="E33" s="111">
        <v>1E-3</v>
      </c>
      <c r="F33" s="65">
        <v>0.31</v>
      </c>
    </row>
    <row r="34" spans="1:6" x14ac:dyDescent="0.25">
      <c r="A34" s="92" t="s">
        <v>42</v>
      </c>
      <c r="B34" s="127" t="s">
        <v>45</v>
      </c>
      <c r="C34" s="299"/>
      <c r="D34" s="300"/>
      <c r="E34" s="111">
        <v>0</v>
      </c>
      <c r="F34" s="65">
        <v>0</v>
      </c>
    </row>
    <row r="35" spans="1:6" x14ac:dyDescent="0.25">
      <c r="A35" s="92" t="s">
        <v>46</v>
      </c>
      <c r="B35" s="127" t="s">
        <v>438</v>
      </c>
      <c r="C35" s="299"/>
      <c r="D35" s="300"/>
      <c r="E35" s="111">
        <v>0.28999999999999998</v>
      </c>
      <c r="F35" s="65">
        <v>0.28999999999999998</v>
      </c>
    </row>
    <row r="36" spans="1:6" x14ac:dyDescent="0.25">
      <c r="A36" s="92" t="s">
        <v>46</v>
      </c>
      <c r="B36" s="72" t="s">
        <v>49</v>
      </c>
      <c r="C36" s="111">
        <v>1.4E-2</v>
      </c>
      <c r="D36" s="111">
        <v>2.5</v>
      </c>
      <c r="E36" s="111">
        <v>2.5630499999999999E-3</v>
      </c>
      <c r="F36" s="65">
        <v>0.05</v>
      </c>
    </row>
    <row r="37" spans="1:6" x14ac:dyDescent="0.25">
      <c r="A37" s="92" t="s">
        <v>46</v>
      </c>
      <c r="B37" s="72" t="s">
        <v>48</v>
      </c>
      <c r="C37" s="111">
        <v>1.319</v>
      </c>
      <c r="D37" s="111">
        <v>336.39</v>
      </c>
      <c r="E37" s="111">
        <v>7.5074000000000002E-2</v>
      </c>
      <c r="F37" s="65">
        <v>227.02</v>
      </c>
    </row>
    <row r="38" spans="1:6" x14ac:dyDescent="0.25">
      <c r="A38" s="92" t="s">
        <v>46</v>
      </c>
      <c r="B38" s="72" t="s">
        <v>47</v>
      </c>
      <c r="C38" s="111">
        <v>1.357</v>
      </c>
      <c r="D38" s="111">
        <v>103.51</v>
      </c>
      <c r="E38" s="111">
        <v>8.9185508299999974</v>
      </c>
      <c r="F38" s="65">
        <v>67.989999999999995</v>
      </c>
    </row>
    <row r="39" spans="1:6" x14ac:dyDescent="0.25">
      <c r="A39" s="92" t="s">
        <v>51</v>
      </c>
      <c r="B39" s="64" t="s">
        <v>52</v>
      </c>
      <c r="C39" s="123">
        <v>39.43</v>
      </c>
      <c r="D39" s="124">
        <v>39.43</v>
      </c>
      <c r="E39" s="111">
        <v>12.97</v>
      </c>
      <c r="F39" s="65">
        <v>16.559999999999999</v>
      </c>
    </row>
    <row r="40" spans="1:6" x14ac:dyDescent="0.25">
      <c r="A40" s="92" t="s">
        <v>54</v>
      </c>
      <c r="B40" s="64" t="s">
        <v>60</v>
      </c>
      <c r="C40" s="93">
        <f>(28004+20246)/1000000</f>
        <v>4.8250000000000001E-2</v>
      </c>
      <c r="D40" s="93">
        <v>221.14</v>
      </c>
      <c r="E40" s="111">
        <v>0.12</v>
      </c>
      <c r="F40" s="65">
        <v>281.67</v>
      </c>
    </row>
    <row r="41" spans="1:6" x14ac:dyDescent="0.25">
      <c r="A41" s="92" t="s">
        <v>54</v>
      </c>
      <c r="B41" s="64" t="s">
        <v>59</v>
      </c>
      <c r="C41" s="93">
        <v>1.55160801</v>
      </c>
      <c r="D41" s="93">
        <v>217.4</v>
      </c>
      <c r="E41" s="111">
        <v>1.89</v>
      </c>
      <c r="F41" s="65">
        <v>175.36</v>
      </c>
    </row>
    <row r="42" spans="1:6" x14ac:dyDescent="0.25">
      <c r="A42" s="92" t="s">
        <v>54</v>
      </c>
      <c r="B42" s="64" t="s">
        <v>61</v>
      </c>
      <c r="C42" s="93">
        <f>206497.77/1000000</f>
        <v>0.20649777</v>
      </c>
      <c r="D42" s="93">
        <v>51.63</v>
      </c>
      <c r="E42" s="111">
        <v>0.11</v>
      </c>
      <c r="F42" s="65">
        <v>29.32</v>
      </c>
    </row>
    <row r="43" spans="1:6" x14ac:dyDescent="0.25">
      <c r="A43" s="92" t="s">
        <v>54</v>
      </c>
      <c r="B43" s="64" t="s">
        <v>56</v>
      </c>
      <c r="C43" s="93">
        <v>3.05921631</v>
      </c>
      <c r="D43" s="93">
        <v>3786.13</v>
      </c>
      <c r="E43" s="111">
        <v>5.61</v>
      </c>
      <c r="F43" s="65">
        <v>3622.56</v>
      </c>
    </row>
    <row r="44" spans="1:6" x14ac:dyDescent="0.25">
      <c r="A44" s="92" t="s">
        <v>54</v>
      </c>
      <c r="B44" s="64" t="s">
        <v>55</v>
      </c>
      <c r="C44" s="93">
        <v>15.58214033</v>
      </c>
      <c r="D44" s="93">
        <v>11249.916781705801</v>
      </c>
      <c r="E44" s="111">
        <v>12.37</v>
      </c>
      <c r="F44" s="65">
        <v>11435.59</v>
      </c>
    </row>
    <row r="45" spans="1:6" x14ac:dyDescent="0.25">
      <c r="A45" s="92" t="s">
        <v>54</v>
      </c>
      <c r="B45" s="64" t="s">
        <v>57</v>
      </c>
      <c r="C45" s="93">
        <v>1.5</v>
      </c>
      <c r="D45" s="111">
        <v>9311.19</v>
      </c>
      <c r="E45" s="111">
        <v>1.27</v>
      </c>
      <c r="F45" s="65">
        <v>9094.9699999999993</v>
      </c>
    </row>
    <row r="46" spans="1:6" x14ac:dyDescent="0.25">
      <c r="A46" s="92" t="s">
        <v>54</v>
      </c>
      <c r="B46" s="64" t="s">
        <v>58</v>
      </c>
      <c r="C46" s="299"/>
      <c r="D46" s="111">
        <v>450.77</v>
      </c>
      <c r="E46" s="111">
        <v>0</v>
      </c>
      <c r="F46" s="65">
        <v>681.78</v>
      </c>
    </row>
    <row r="47" spans="1:6" x14ac:dyDescent="0.25">
      <c r="A47" s="92" t="s">
        <v>65</v>
      </c>
      <c r="B47" s="306" t="s">
        <v>236</v>
      </c>
      <c r="C47" s="299"/>
      <c r="D47" s="300"/>
      <c r="E47" s="111">
        <v>0</v>
      </c>
      <c r="F47" s="65">
        <v>0</v>
      </c>
    </row>
    <row r="48" spans="1:6" x14ac:dyDescent="0.25">
      <c r="A48" s="92" t="s">
        <v>65</v>
      </c>
      <c r="B48" s="128" t="s">
        <v>395</v>
      </c>
      <c r="C48" s="299"/>
      <c r="D48" s="300"/>
      <c r="E48" s="111">
        <v>0.55000000000000004</v>
      </c>
      <c r="F48" s="65">
        <v>16.399999999999999</v>
      </c>
    </row>
    <row r="49" spans="1:6" x14ac:dyDescent="0.25">
      <c r="A49" s="92" t="s">
        <v>65</v>
      </c>
      <c r="B49" s="128" t="s">
        <v>356</v>
      </c>
      <c r="C49" s="299"/>
      <c r="D49" s="300"/>
      <c r="E49" s="111">
        <v>0</v>
      </c>
      <c r="F49" s="65">
        <v>0</v>
      </c>
    </row>
    <row r="50" spans="1:6" x14ac:dyDescent="0.25">
      <c r="A50" s="92" t="s">
        <v>65</v>
      </c>
      <c r="B50" s="101" t="s">
        <v>314</v>
      </c>
      <c r="C50" s="115">
        <v>5.7899999999999998E-4</v>
      </c>
      <c r="D50" s="74">
        <v>102.69</v>
      </c>
      <c r="E50" s="111">
        <v>0</v>
      </c>
      <c r="F50" s="65">
        <v>0</v>
      </c>
    </row>
    <row r="51" spans="1:6" x14ac:dyDescent="0.25">
      <c r="A51" s="92" t="s">
        <v>69</v>
      </c>
      <c r="B51" s="72" t="s">
        <v>240</v>
      </c>
      <c r="C51" s="111">
        <v>27.61</v>
      </c>
      <c r="D51" s="104">
        <v>27.61</v>
      </c>
      <c r="E51" s="111">
        <v>71.349999999999994</v>
      </c>
      <c r="F51" s="65">
        <v>71.349999999999994</v>
      </c>
    </row>
    <row r="52" spans="1:6" x14ac:dyDescent="0.25">
      <c r="A52" s="92" t="s">
        <v>69</v>
      </c>
      <c r="B52" s="72" t="s">
        <v>239</v>
      </c>
      <c r="C52" s="111">
        <v>238.74</v>
      </c>
      <c r="D52" s="93">
        <v>238.74</v>
      </c>
      <c r="E52" s="111">
        <v>0</v>
      </c>
      <c r="F52" s="65">
        <v>212.44</v>
      </c>
    </row>
    <row r="53" spans="1:6" x14ac:dyDescent="0.25">
      <c r="A53" s="92" t="s">
        <v>73</v>
      </c>
      <c r="B53" s="127" t="s">
        <v>75</v>
      </c>
      <c r="C53" s="299"/>
      <c r="D53" s="300"/>
      <c r="E53" s="111">
        <v>0</v>
      </c>
      <c r="F53" s="65">
        <v>0</v>
      </c>
    </row>
    <row r="54" spans="1:6" x14ac:dyDescent="0.25">
      <c r="A54" s="92" t="s">
        <v>73</v>
      </c>
      <c r="B54" s="127" t="s">
        <v>74</v>
      </c>
      <c r="C54" s="299"/>
      <c r="D54" s="300"/>
      <c r="E54" s="111">
        <v>0</v>
      </c>
      <c r="F54" s="65">
        <v>0</v>
      </c>
    </row>
    <row r="55" spans="1:6" x14ac:dyDescent="0.25">
      <c r="A55" s="92" t="s">
        <v>73</v>
      </c>
      <c r="B55" s="64" t="s">
        <v>78</v>
      </c>
      <c r="C55" s="93">
        <v>3.5395300000000001</v>
      </c>
      <c r="D55" s="94">
        <v>21.692599999999999</v>
      </c>
      <c r="E55" s="111">
        <v>4.8899999999999997</v>
      </c>
      <c r="F55" s="65">
        <v>16.82</v>
      </c>
    </row>
    <row r="56" spans="1:6" x14ac:dyDescent="0.25">
      <c r="A56" s="92" t="s">
        <v>73</v>
      </c>
      <c r="B56" s="64" t="s">
        <v>76</v>
      </c>
      <c r="C56" s="93">
        <v>1.95E-2</v>
      </c>
      <c r="D56" s="94">
        <v>0.106628</v>
      </c>
      <c r="E56" s="111">
        <v>0.1232</v>
      </c>
      <c r="F56" s="65">
        <v>1.93</v>
      </c>
    </row>
    <row r="57" spans="1:6" x14ac:dyDescent="0.25">
      <c r="A57" s="92" t="s">
        <v>73</v>
      </c>
      <c r="B57" s="64" t="s">
        <v>77</v>
      </c>
      <c r="C57" s="93">
        <f>0.00541916</f>
        <v>5.4191600000000001E-3</v>
      </c>
      <c r="D57" s="94">
        <f>0.01682085</f>
        <v>1.6820849999999998E-2</v>
      </c>
      <c r="E57" s="111">
        <v>1.4E-3</v>
      </c>
      <c r="F57" s="65">
        <v>0.22</v>
      </c>
    </row>
    <row r="58" spans="1:6" x14ac:dyDescent="0.25">
      <c r="A58" s="92" t="s">
        <v>79</v>
      </c>
      <c r="B58" s="64" t="s">
        <v>80</v>
      </c>
      <c r="C58" s="104">
        <v>0.01</v>
      </c>
      <c r="D58" s="66">
        <v>1908.33</v>
      </c>
      <c r="E58" s="111">
        <v>0.02</v>
      </c>
      <c r="F58" s="65">
        <v>5864.03</v>
      </c>
    </row>
    <row r="59" spans="1:6" x14ac:dyDescent="0.25">
      <c r="A59" s="92" t="s">
        <v>79</v>
      </c>
      <c r="B59" s="64" t="s">
        <v>81</v>
      </c>
      <c r="C59" s="104">
        <v>0.182</v>
      </c>
      <c r="D59" s="66">
        <v>4323.93</v>
      </c>
      <c r="E59" s="111">
        <v>0.18</v>
      </c>
      <c r="F59" s="65">
        <v>4121.0200000000004</v>
      </c>
    </row>
    <row r="60" spans="1:6" x14ac:dyDescent="0.25">
      <c r="A60" s="92" t="s">
        <v>82</v>
      </c>
      <c r="B60" s="64" t="s">
        <v>175</v>
      </c>
      <c r="C60" s="93">
        <v>2.2799999999999998</v>
      </c>
      <c r="D60" s="65">
        <v>17459.45</v>
      </c>
      <c r="E60" s="111">
        <v>3.01</v>
      </c>
      <c r="F60" s="65">
        <v>18443.48</v>
      </c>
    </row>
    <row r="61" spans="1:6" x14ac:dyDescent="0.25">
      <c r="A61" s="92" t="s">
        <v>84</v>
      </c>
      <c r="B61" s="64" t="s">
        <v>251</v>
      </c>
      <c r="C61" s="113">
        <v>0.41</v>
      </c>
      <c r="D61" s="94">
        <v>9.08</v>
      </c>
      <c r="E61" s="111">
        <v>20</v>
      </c>
      <c r="F61" s="65">
        <v>20</v>
      </c>
    </row>
    <row r="62" spans="1:6" x14ac:dyDescent="0.25">
      <c r="A62" s="92" t="s">
        <v>84</v>
      </c>
      <c r="B62" s="64" t="s">
        <v>253</v>
      </c>
      <c r="C62" s="113">
        <v>2.34</v>
      </c>
      <c r="D62" s="94">
        <v>6.24</v>
      </c>
      <c r="E62" s="111">
        <v>13</v>
      </c>
      <c r="F62" s="65">
        <v>13</v>
      </c>
    </row>
    <row r="63" spans="1:6" x14ac:dyDescent="0.25">
      <c r="A63" s="92" t="s">
        <v>84</v>
      </c>
      <c r="B63" s="64" t="s">
        <v>249</v>
      </c>
      <c r="C63" s="113">
        <v>0.02</v>
      </c>
      <c r="D63" s="94">
        <v>9.19</v>
      </c>
      <c r="E63" s="111">
        <v>0.04</v>
      </c>
      <c r="F63" s="65">
        <v>12.35</v>
      </c>
    </row>
    <row r="64" spans="1:6" x14ac:dyDescent="0.25">
      <c r="A64" s="92" t="s">
        <v>84</v>
      </c>
      <c r="B64" s="64" t="s">
        <v>179</v>
      </c>
      <c r="C64" s="113">
        <v>6.62</v>
      </c>
      <c r="D64" s="65">
        <v>167.74</v>
      </c>
      <c r="E64" s="111">
        <v>2.35</v>
      </c>
      <c r="F64" s="65">
        <v>153.79</v>
      </c>
    </row>
    <row r="65" spans="1:6" x14ac:dyDescent="0.25">
      <c r="A65" s="92" t="s">
        <v>85</v>
      </c>
      <c r="B65" s="64" t="s">
        <v>278</v>
      </c>
      <c r="C65" s="93">
        <v>0.16406499999999999</v>
      </c>
      <c r="D65" s="94">
        <v>81.933852000000002</v>
      </c>
      <c r="E65" s="111">
        <v>1.4999999999999999E-2</v>
      </c>
      <c r="F65" s="65">
        <v>66.7</v>
      </c>
    </row>
    <row r="66" spans="1:6" x14ac:dyDescent="0.25">
      <c r="A66" s="92" t="s">
        <v>85</v>
      </c>
      <c r="B66" s="64" t="s">
        <v>90</v>
      </c>
      <c r="C66" s="93">
        <v>4.7046529999999996E-2</v>
      </c>
      <c r="D66" s="94">
        <v>17.817707429999999</v>
      </c>
      <c r="E66" s="111">
        <v>0.09</v>
      </c>
      <c r="F66" s="65">
        <v>83.35</v>
      </c>
    </row>
    <row r="67" spans="1:6" x14ac:dyDescent="0.25">
      <c r="A67" s="92" t="s">
        <v>85</v>
      </c>
      <c r="B67" s="64" t="s">
        <v>315</v>
      </c>
      <c r="C67" s="99">
        <v>2.7000000000000001E-7</v>
      </c>
      <c r="D67" s="100">
        <v>1.6147999999999998E-4</v>
      </c>
      <c r="E67" s="111">
        <v>5.7000000000000002E-2</v>
      </c>
      <c r="F67" s="65">
        <v>5.79</v>
      </c>
    </row>
    <row r="68" spans="1:6" x14ac:dyDescent="0.25">
      <c r="A68" s="92" t="s">
        <v>85</v>
      </c>
      <c r="B68" s="69" t="s">
        <v>87</v>
      </c>
      <c r="C68" s="93">
        <v>6.81264E-3</v>
      </c>
      <c r="D68" s="94">
        <v>276.02886375999998</v>
      </c>
      <c r="E68" s="111">
        <v>2E-3</v>
      </c>
      <c r="F68" s="65">
        <v>238.72</v>
      </c>
    </row>
    <row r="69" spans="1:6" x14ac:dyDescent="0.25">
      <c r="A69" s="92" t="s">
        <v>85</v>
      </c>
      <c r="B69" s="69" t="s">
        <v>269</v>
      </c>
      <c r="C69" s="106">
        <v>1.962E-4</v>
      </c>
      <c r="D69" s="94">
        <v>16.159966539999999</v>
      </c>
      <c r="E69" s="111">
        <v>4.1899999999999999E-4</v>
      </c>
      <c r="F69" s="65">
        <v>71.739999999999995</v>
      </c>
    </row>
    <row r="70" spans="1:6" x14ac:dyDescent="0.25">
      <c r="A70" s="92" t="s">
        <v>85</v>
      </c>
      <c r="B70" s="64" t="s">
        <v>316</v>
      </c>
      <c r="C70" s="106">
        <v>5.0179999999999997E-5</v>
      </c>
      <c r="D70" s="114">
        <v>9.6730999999999998E-4</v>
      </c>
      <c r="E70" s="111">
        <v>0.28599999999999998</v>
      </c>
      <c r="F70" s="65">
        <v>7.18</v>
      </c>
    </row>
    <row r="71" spans="1:6" x14ac:dyDescent="0.25">
      <c r="A71" s="92" t="s">
        <v>85</v>
      </c>
      <c r="B71" s="64" t="s">
        <v>89</v>
      </c>
      <c r="C71" s="95">
        <v>4.7330000000000002E-3</v>
      </c>
      <c r="D71" s="94">
        <v>24.574959</v>
      </c>
      <c r="E71" s="111">
        <v>0.04</v>
      </c>
      <c r="F71" s="65">
        <v>328.23</v>
      </c>
    </row>
    <row r="72" spans="1:6" x14ac:dyDescent="0.25">
      <c r="A72" s="92" t="s">
        <v>85</v>
      </c>
      <c r="B72" s="64" t="s">
        <v>317</v>
      </c>
      <c r="C72" s="111">
        <v>7.8378990000000009E-2</v>
      </c>
      <c r="D72" s="65">
        <v>57.038214840000002</v>
      </c>
      <c r="E72" s="111">
        <v>1.2999999999999999E-2</v>
      </c>
      <c r="F72" s="65">
        <v>10.38</v>
      </c>
    </row>
    <row r="73" spans="1:6" x14ac:dyDescent="0.25">
      <c r="A73" s="92" t="s">
        <v>85</v>
      </c>
      <c r="B73" s="64" t="s">
        <v>88</v>
      </c>
      <c r="C73" s="111">
        <v>5.0235000000000002E-3</v>
      </c>
      <c r="D73" s="65">
        <v>8.4362145900000005</v>
      </c>
      <c r="E73" s="111">
        <v>5.0000000000000001E-3</v>
      </c>
      <c r="F73" s="65">
        <v>32.200000000000003</v>
      </c>
    </row>
    <row r="74" spans="1:6" x14ac:dyDescent="0.25">
      <c r="A74" s="92" t="s">
        <v>85</v>
      </c>
      <c r="B74" s="64" t="s">
        <v>93</v>
      </c>
      <c r="C74" s="93">
        <v>9.4461149999999994E-2</v>
      </c>
      <c r="D74" s="94">
        <v>0.96114605000000009</v>
      </c>
      <c r="E74" s="111">
        <v>0.31</v>
      </c>
      <c r="F74" s="65">
        <v>5.07</v>
      </c>
    </row>
    <row r="75" spans="1:6" x14ac:dyDescent="0.25">
      <c r="A75" s="92" t="s">
        <v>85</v>
      </c>
      <c r="B75" s="64" t="s">
        <v>92</v>
      </c>
      <c r="C75" s="95">
        <v>2.00848E-3</v>
      </c>
      <c r="D75" s="94">
        <v>8.0934243200000004</v>
      </c>
      <c r="E75" s="111">
        <v>1E-3</v>
      </c>
      <c r="F75" s="65">
        <v>4.1399999999999997</v>
      </c>
    </row>
    <row r="76" spans="1:6" x14ac:dyDescent="0.25">
      <c r="A76" s="92" t="s">
        <v>85</v>
      </c>
      <c r="B76" s="64" t="s">
        <v>86</v>
      </c>
      <c r="C76" s="93">
        <v>0.82112828000000004</v>
      </c>
      <c r="D76" s="94">
        <v>316.08973811999999</v>
      </c>
      <c r="E76" s="111">
        <v>6.9000000000000006E-2</v>
      </c>
      <c r="F76" s="65">
        <v>1020.6</v>
      </c>
    </row>
    <row r="77" spans="1:6" x14ac:dyDescent="0.25">
      <c r="A77" s="92" t="s">
        <v>184</v>
      </c>
      <c r="B77" s="64" t="s">
        <v>274</v>
      </c>
      <c r="C77" s="299"/>
      <c r="D77" s="66">
        <v>1.2999999999999999E-2</v>
      </c>
      <c r="E77" s="299"/>
      <c r="F77" s="300"/>
    </row>
    <row r="78" spans="1:6" x14ac:dyDescent="0.25">
      <c r="A78" s="92" t="s">
        <v>20</v>
      </c>
      <c r="B78" s="72" t="s">
        <v>212</v>
      </c>
      <c r="C78" s="95">
        <v>1E-3</v>
      </c>
      <c r="D78" s="94">
        <v>5.2999999999999999E-2</v>
      </c>
      <c r="E78" s="299"/>
      <c r="F78" s="300"/>
    </row>
    <row r="79" spans="1:6" x14ac:dyDescent="0.25">
      <c r="A79" s="92" t="s">
        <v>30</v>
      </c>
      <c r="B79" s="64" t="s">
        <v>35</v>
      </c>
      <c r="C79" s="108">
        <v>3.7E-7</v>
      </c>
      <c r="D79" s="109">
        <v>3.6443999999999999E-3</v>
      </c>
      <c r="E79" s="299"/>
      <c r="F79" s="300"/>
    </row>
    <row r="80" spans="1:6" x14ac:dyDescent="0.25">
      <c r="A80" s="92" t="s">
        <v>51</v>
      </c>
      <c r="B80" s="64" t="s">
        <v>53</v>
      </c>
      <c r="C80" s="123">
        <v>1.4999999999999999E-2</v>
      </c>
      <c r="D80" s="124">
        <v>0.06</v>
      </c>
      <c r="E80" s="299"/>
      <c r="F80" s="300"/>
    </row>
    <row r="81" spans="1:6" x14ac:dyDescent="0.25">
      <c r="A81" s="92" t="s">
        <v>54</v>
      </c>
      <c r="B81" s="64" t="s">
        <v>232</v>
      </c>
      <c r="C81" s="95">
        <f>1275/1000000</f>
        <v>1.2750000000000001E-3</v>
      </c>
      <c r="D81" s="93">
        <v>0.01</v>
      </c>
      <c r="E81" s="299"/>
      <c r="F81" s="300"/>
    </row>
    <row r="82" spans="1:6" x14ac:dyDescent="0.25">
      <c r="A82" s="92" t="s">
        <v>70</v>
      </c>
      <c r="B82" s="128" t="s">
        <v>350</v>
      </c>
      <c r="C82" s="299"/>
      <c r="D82" s="300"/>
      <c r="E82" s="300"/>
      <c r="F82" s="65">
        <v>88.04</v>
      </c>
    </row>
    <row r="83" spans="1:6" x14ac:dyDescent="0.25">
      <c r="A83" s="92" t="s">
        <v>70</v>
      </c>
      <c r="B83" s="64" t="s">
        <v>71</v>
      </c>
      <c r="C83" s="299"/>
      <c r="D83" s="94">
        <v>55.89</v>
      </c>
      <c r="E83" s="299"/>
      <c r="F83" s="300"/>
    </row>
    <row r="84" spans="1:6" x14ac:dyDescent="0.25">
      <c r="A84" s="92" t="s">
        <v>70</v>
      </c>
      <c r="B84" s="64" t="s">
        <v>72</v>
      </c>
      <c r="C84" s="299"/>
      <c r="D84" s="94">
        <v>2.35</v>
      </c>
      <c r="E84" s="299"/>
      <c r="F84" s="300"/>
    </row>
    <row r="85" spans="1:6" x14ac:dyDescent="0.25">
      <c r="A85" s="92" t="s">
        <v>84</v>
      </c>
      <c r="B85" s="75" t="s">
        <v>254</v>
      </c>
      <c r="C85" s="299"/>
      <c r="D85" s="111">
        <v>4.5599999999999996</v>
      </c>
      <c r="E85" s="299"/>
      <c r="F85" s="65">
        <v>2.93</v>
      </c>
    </row>
    <row r="86" spans="1:6" x14ac:dyDescent="0.25">
      <c r="A86" s="92" t="s">
        <v>84</v>
      </c>
      <c r="B86" s="72" t="s">
        <v>177</v>
      </c>
      <c r="C86" s="299"/>
      <c r="D86" s="111">
        <v>1875.49</v>
      </c>
      <c r="E86" s="299"/>
      <c r="F86" s="65">
        <v>799.44</v>
      </c>
    </row>
    <row r="87" spans="1:6" x14ac:dyDescent="0.25">
      <c r="A87" s="92" t="s">
        <v>84</v>
      </c>
      <c r="B87" s="64" t="s">
        <v>178</v>
      </c>
      <c r="C87" s="299"/>
      <c r="D87" s="111">
        <v>958.36</v>
      </c>
      <c r="E87" s="299"/>
      <c r="F87" s="65">
        <v>298.66000000000003</v>
      </c>
    </row>
    <row r="88" spans="1:6" x14ac:dyDescent="0.25">
      <c r="A88" s="92" t="s">
        <v>84</v>
      </c>
      <c r="B88" s="64" t="s">
        <v>250</v>
      </c>
      <c r="C88" s="299"/>
      <c r="D88" s="111">
        <v>197.07</v>
      </c>
      <c r="E88" s="299"/>
      <c r="F88" s="65">
        <v>108.01</v>
      </c>
    </row>
    <row r="89" spans="1:6" ht="30" x14ac:dyDescent="0.25">
      <c r="A89" s="92" t="s">
        <v>84</v>
      </c>
      <c r="B89" s="307" t="s">
        <v>176</v>
      </c>
      <c r="C89" s="299"/>
      <c r="D89" s="300"/>
      <c r="E89" s="300"/>
      <c r="F89" s="65">
        <v>3301.13</v>
      </c>
    </row>
    <row r="90" spans="1:6" x14ac:dyDescent="0.25">
      <c r="A90" s="92" t="s">
        <v>84</v>
      </c>
      <c r="B90" s="64" t="s">
        <v>266</v>
      </c>
      <c r="C90" s="113">
        <v>0.15</v>
      </c>
      <c r="D90" s="94">
        <v>2.02</v>
      </c>
      <c r="E90" s="299"/>
      <c r="F90" s="300"/>
    </row>
    <row r="91" spans="1:6" x14ac:dyDescent="0.25">
      <c r="A91" s="261"/>
      <c r="B91" s="261"/>
      <c r="C91" s="261"/>
      <c r="D91" s="261"/>
      <c r="E91" s="261"/>
      <c r="F91" s="261"/>
    </row>
    <row r="92" spans="1:6" x14ac:dyDescent="0.25">
      <c r="B92" s="118"/>
      <c r="C92" s="261"/>
      <c r="D92" s="261"/>
      <c r="E92" s="261"/>
      <c r="F92" s="261"/>
    </row>
    <row r="93" spans="1:6" x14ac:dyDescent="0.25">
      <c r="B93" s="26" t="s">
        <v>361</v>
      </c>
      <c r="C93" s="261"/>
      <c r="D93" s="261"/>
      <c r="E93" s="261"/>
      <c r="F93" s="261"/>
    </row>
    <row r="94" spans="1:6" s="121" customFormat="1" x14ac:dyDescent="0.25">
      <c r="B94" s="120" t="s">
        <v>440</v>
      </c>
      <c r="C94" s="261"/>
      <c r="D94" s="261"/>
      <c r="E94" s="261"/>
      <c r="F94" s="261"/>
    </row>
    <row r="95" spans="1:6" s="121" customFormat="1" x14ac:dyDescent="0.25">
      <c r="B95" s="477" t="s">
        <v>1093</v>
      </c>
      <c r="C95" s="261"/>
      <c r="D95" s="261"/>
      <c r="E95" s="261"/>
      <c r="F95" s="261"/>
    </row>
    <row r="96" spans="1:6" s="121" customFormat="1" x14ac:dyDescent="0.25">
      <c r="B96" s="25" t="s">
        <v>441</v>
      </c>
      <c r="C96" s="262"/>
      <c r="D96" s="262"/>
      <c r="E96" s="262"/>
      <c r="F96" s="262"/>
    </row>
    <row r="97" spans="2:6" s="121" customFormat="1" x14ac:dyDescent="0.25">
      <c r="B97" s="25" t="s">
        <v>442</v>
      </c>
      <c r="C97" s="263"/>
      <c r="D97" s="263"/>
      <c r="E97" s="263"/>
      <c r="F97" s="263"/>
    </row>
    <row r="98" spans="2:6" s="121" customFormat="1" x14ac:dyDescent="0.25">
      <c r="B98" s="25" t="s">
        <v>443</v>
      </c>
      <c r="C98" s="122"/>
      <c r="D98" s="122"/>
      <c r="E98" s="122"/>
      <c r="F98" s="122"/>
    </row>
    <row r="99" spans="2:6" s="121" customFormat="1" x14ac:dyDescent="0.25">
      <c r="B99" s="25" t="s">
        <v>444</v>
      </c>
      <c r="C99" s="122"/>
      <c r="D99" s="122"/>
      <c r="E99" s="122"/>
      <c r="F99" s="122"/>
    </row>
    <row r="100" spans="2:6" s="121" customFormat="1" x14ac:dyDescent="0.25">
      <c r="B100" s="25" t="s">
        <v>445</v>
      </c>
      <c r="C100" s="122"/>
      <c r="D100" s="122"/>
      <c r="E100" s="122"/>
      <c r="F100" s="122"/>
    </row>
    <row r="101" spans="2:6" s="121" customFormat="1" x14ac:dyDescent="0.25">
      <c r="B101" s="293"/>
      <c r="C101" s="122"/>
      <c r="D101" s="122"/>
      <c r="E101" s="122"/>
      <c r="F101" s="122"/>
    </row>
    <row r="102" spans="2:6" s="121" customFormat="1" x14ac:dyDescent="0.25">
      <c r="B102" s="30"/>
      <c r="C102" s="122"/>
      <c r="D102" s="122"/>
      <c r="E102" s="122"/>
      <c r="F102" s="122"/>
    </row>
    <row r="103" spans="2:6" s="121" customFormat="1" x14ac:dyDescent="0.25">
      <c r="B103" s="294"/>
      <c r="C103" s="122"/>
      <c r="D103" s="122"/>
      <c r="E103" s="122"/>
      <c r="F103" s="122"/>
    </row>
    <row r="104" spans="2:6" s="121" customFormat="1" x14ac:dyDescent="0.25">
      <c r="B104" s="292"/>
      <c r="C104" s="122"/>
      <c r="D104" s="122"/>
      <c r="E104" s="122"/>
      <c r="F104" s="122"/>
    </row>
    <row r="105" spans="2:6" s="121" customFormat="1" x14ac:dyDescent="0.25">
      <c r="B105" s="292"/>
      <c r="C105" s="122"/>
      <c r="D105" s="122"/>
      <c r="E105" s="122"/>
      <c r="F105" s="122"/>
    </row>
    <row r="106" spans="2:6" x14ac:dyDescent="0.25">
      <c r="B106" s="201"/>
    </row>
    <row r="107" spans="2:6" x14ac:dyDescent="0.25">
      <c r="B107" s="201"/>
    </row>
    <row r="108" spans="2:6" x14ac:dyDescent="0.25">
      <c r="B108" s="201"/>
    </row>
    <row r="109" spans="2:6" x14ac:dyDescent="0.25">
      <c r="B109" s="295"/>
    </row>
    <row r="110" spans="2:6" x14ac:dyDescent="0.25">
      <c r="B110" s="296"/>
    </row>
    <row r="111" spans="2:6" x14ac:dyDescent="0.25">
      <c r="B111" s="30"/>
    </row>
    <row r="112" spans="2:6" x14ac:dyDescent="0.25">
      <c r="B112" s="292"/>
    </row>
    <row r="113" spans="2:2" x14ac:dyDescent="0.25">
      <c r="B113" s="30"/>
    </row>
    <row r="114" spans="2:2" x14ac:dyDescent="0.25">
      <c r="B114" s="297"/>
    </row>
    <row r="115" spans="2:2" x14ac:dyDescent="0.25">
      <c r="B115" s="30"/>
    </row>
    <row r="116" spans="2:2" x14ac:dyDescent="0.25">
      <c r="B116" s="30"/>
    </row>
  </sheetData>
  <autoFilter ref="A5:F90"/>
  <mergeCells count="3">
    <mergeCell ref="A3:F3"/>
    <mergeCell ref="A1:F1"/>
    <mergeCell ref="A2:F2"/>
  </mergeCells>
  <pageMargins left="0.25" right="0.25" top="0.75" bottom="0.75" header="0.3" footer="0.3"/>
  <pageSetup scale="98" orientation="portrait" horizontalDpi="1200" verticalDpi="1200" r:id="rId1"/>
  <headerFooter>
    <oddHeader>&amp;CImproper Payments Resulting in Monetary Loss to the Government
($ in millions)</oddHeader>
    <oddFooter>&amp;RAs of &amp;T &amp;D
Page &amp;P of &amp;N</oddFooter>
  </headerFooter>
  <rowBreaks count="2" manualBreakCount="2">
    <brk id="39" max="3" man="1"/>
    <brk id="72" max="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34"/>
  <sheetViews>
    <sheetView zoomScale="85" zoomScaleNormal="85" workbookViewId="0">
      <pane xSplit="2" ySplit="5" topLeftCell="C27" activePane="bottomRight" state="frozen"/>
      <selection activeCell="B23" sqref="B23"/>
      <selection pane="topRight" activeCell="B23" sqref="B23"/>
      <selection pane="bottomLeft" activeCell="B23" sqref="B23"/>
      <selection pane="bottomRight" activeCell="B31" sqref="B31"/>
    </sheetView>
  </sheetViews>
  <sheetFormatPr defaultColWidth="9" defaultRowHeight="15" x14ac:dyDescent="0.25"/>
  <cols>
    <col min="1" max="1" width="10" style="447" bestFit="1" customWidth="1"/>
    <col min="2" max="2" width="18.7109375" style="31" customWidth="1"/>
    <col min="3" max="3" width="13.42578125" style="31" customWidth="1"/>
    <col min="4" max="4" width="16.5703125" style="31" bestFit="1" customWidth="1"/>
    <col min="5" max="5" width="19.140625" style="31" bestFit="1" customWidth="1"/>
    <col min="6" max="7" width="11.5703125" style="31" bestFit="1" customWidth="1"/>
    <col min="8" max="8" width="14.28515625" style="31" bestFit="1" customWidth="1"/>
    <col min="9" max="9" width="11.5703125" style="31" bestFit="1" customWidth="1"/>
    <col min="10" max="10" width="14.28515625" style="31" bestFit="1" customWidth="1"/>
    <col min="11" max="12" width="17.140625" style="31" bestFit="1" customWidth="1"/>
    <col min="13" max="13" width="33.5703125" style="31" bestFit="1" customWidth="1"/>
    <col min="14" max="14" width="10.28515625" style="31" bestFit="1" customWidth="1"/>
    <col min="15" max="15" width="14.28515625" style="31" bestFit="1" customWidth="1"/>
    <col min="16" max="16" width="11" style="31" bestFit="1" customWidth="1"/>
    <col min="17" max="18" width="8.85546875" style="31" bestFit="1" customWidth="1"/>
    <col min="19" max="19" width="13.5703125" style="31" bestFit="1" customWidth="1"/>
    <col min="20" max="16384" width="9" style="31"/>
  </cols>
  <sheetData>
    <row r="1" spans="1:19" ht="15.75" x14ac:dyDescent="0.25">
      <c r="B1" s="525"/>
      <c r="C1" s="526"/>
      <c r="D1" s="525"/>
      <c r="E1" s="525"/>
      <c r="F1" s="525"/>
      <c r="G1" s="525"/>
      <c r="H1" s="525"/>
      <c r="I1" s="525"/>
      <c r="J1" s="525"/>
      <c r="K1" s="525"/>
      <c r="L1" s="525"/>
      <c r="M1" s="525"/>
      <c r="N1" s="525"/>
      <c r="O1" s="525"/>
      <c r="P1" s="525"/>
      <c r="Q1" s="525"/>
      <c r="R1" s="525"/>
      <c r="S1" s="525"/>
    </row>
    <row r="2" spans="1:19" ht="15.75" x14ac:dyDescent="0.25">
      <c r="B2" s="525" t="s">
        <v>1081</v>
      </c>
      <c r="C2" s="525"/>
      <c r="D2" s="525"/>
      <c r="E2" s="525"/>
      <c r="F2" s="525"/>
      <c r="G2" s="525"/>
      <c r="H2" s="525"/>
      <c r="I2" s="525"/>
      <c r="J2" s="525"/>
      <c r="K2" s="525"/>
      <c r="L2" s="525"/>
      <c r="M2" s="525"/>
      <c r="N2" s="525"/>
      <c r="O2" s="525"/>
      <c r="P2" s="525"/>
      <c r="Q2" s="525"/>
      <c r="R2" s="525"/>
      <c r="S2" s="525"/>
    </row>
    <row r="3" spans="1:19" ht="15.75" x14ac:dyDescent="0.25">
      <c r="B3" s="527" t="s">
        <v>1082</v>
      </c>
      <c r="C3" s="527"/>
      <c r="D3" s="527"/>
      <c r="E3" s="527"/>
      <c r="F3" s="527"/>
      <c r="G3" s="527"/>
      <c r="H3" s="527"/>
      <c r="I3" s="527"/>
      <c r="J3" s="527"/>
      <c r="K3" s="527"/>
      <c r="L3" s="527"/>
      <c r="M3" s="527"/>
      <c r="N3" s="527"/>
      <c r="O3" s="527"/>
      <c r="P3" s="527"/>
      <c r="Q3" s="527"/>
      <c r="R3" s="527"/>
      <c r="S3" s="527"/>
    </row>
    <row r="5" spans="1:19" s="20" customFormat="1" ht="117" customHeight="1" x14ac:dyDescent="0.25">
      <c r="A5" s="60" t="s">
        <v>4</v>
      </c>
      <c r="B5" s="60" t="s">
        <v>173</v>
      </c>
      <c r="C5" s="432" t="s">
        <v>115</v>
      </c>
      <c r="D5" s="62" t="s">
        <v>374</v>
      </c>
      <c r="E5" s="62" t="s">
        <v>375</v>
      </c>
      <c r="F5" s="432" t="s">
        <v>126</v>
      </c>
      <c r="G5" s="432" t="s">
        <v>125</v>
      </c>
      <c r="H5" s="432" t="s">
        <v>124</v>
      </c>
      <c r="I5" s="432" t="s">
        <v>123</v>
      </c>
      <c r="J5" s="432" t="s">
        <v>122</v>
      </c>
      <c r="K5" s="432" t="s">
        <v>121</v>
      </c>
      <c r="L5" s="432" t="s">
        <v>120</v>
      </c>
      <c r="M5" s="432" t="s">
        <v>119</v>
      </c>
      <c r="N5" s="432" t="s">
        <v>116</v>
      </c>
      <c r="O5" s="432" t="s">
        <v>117</v>
      </c>
      <c r="P5" s="433" t="s">
        <v>1083</v>
      </c>
      <c r="Q5" s="433" t="s">
        <v>1084</v>
      </c>
      <c r="R5" s="433" t="s">
        <v>1085</v>
      </c>
      <c r="S5" s="60" t="s">
        <v>114</v>
      </c>
    </row>
    <row r="6" spans="1:19" x14ac:dyDescent="0.25">
      <c r="A6" s="448" t="s">
        <v>312</v>
      </c>
      <c r="B6" s="305" t="s">
        <v>214</v>
      </c>
      <c r="C6" s="65"/>
      <c r="D6" s="65"/>
      <c r="E6" s="65"/>
      <c r="F6" s="65"/>
      <c r="G6" s="65"/>
      <c r="H6" s="65"/>
      <c r="I6" s="65"/>
      <c r="J6" s="65"/>
      <c r="K6" s="65"/>
      <c r="L6" s="65">
        <v>126.16</v>
      </c>
      <c r="M6" s="65"/>
      <c r="N6" s="65"/>
      <c r="O6" s="440"/>
      <c r="P6" s="440"/>
      <c r="Q6" s="440"/>
      <c r="R6" s="440"/>
      <c r="S6" s="65">
        <v>126.16</v>
      </c>
    </row>
    <row r="7" spans="1:19" x14ac:dyDescent="0.25">
      <c r="A7" s="448" t="s">
        <v>312</v>
      </c>
      <c r="B7" s="305" t="s">
        <v>23</v>
      </c>
      <c r="C7" s="65"/>
      <c r="D7" s="65"/>
      <c r="E7" s="65"/>
      <c r="F7" s="65"/>
      <c r="G7" s="65"/>
      <c r="H7" s="65"/>
      <c r="I7" s="65"/>
      <c r="J7" s="65"/>
      <c r="K7" s="65"/>
      <c r="L7" s="65">
        <v>288.64</v>
      </c>
      <c r="M7" s="65"/>
      <c r="N7" s="65"/>
      <c r="O7" s="440"/>
      <c r="P7" s="440"/>
      <c r="Q7" s="440"/>
      <c r="R7" s="440"/>
      <c r="S7" s="65">
        <v>288.64</v>
      </c>
    </row>
    <row r="8" spans="1:19" ht="30" x14ac:dyDescent="0.25">
      <c r="A8" s="127" t="s">
        <v>28</v>
      </c>
      <c r="B8" s="130" t="s">
        <v>29</v>
      </c>
      <c r="C8" s="65">
        <v>71.676000000000002</v>
      </c>
      <c r="D8" s="65">
        <v>0.22</v>
      </c>
      <c r="E8" s="65"/>
      <c r="F8" s="65"/>
      <c r="G8" s="65"/>
      <c r="H8" s="65"/>
      <c r="I8" s="65"/>
      <c r="J8" s="65">
        <v>4.1420000000000003</v>
      </c>
      <c r="K8" s="65"/>
      <c r="L8" s="65">
        <v>12.43</v>
      </c>
      <c r="M8" s="65"/>
      <c r="N8" s="65"/>
      <c r="O8" s="440">
        <v>0</v>
      </c>
      <c r="P8" s="440">
        <v>6.6000000000000003E-2</v>
      </c>
      <c r="Q8" s="440"/>
      <c r="R8" s="440"/>
      <c r="S8" s="65">
        <v>88.533999999999992</v>
      </c>
    </row>
    <row r="9" spans="1:19" ht="60" x14ac:dyDescent="0.25">
      <c r="A9" s="127" t="s">
        <v>30</v>
      </c>
      <c r="B9" s="128" t="s">
        <v>33</v>
      </c>
      <c r="C9" s="66"/>
      <c r="D9" s="66"/>
      <c r="E9" s="66"/>
      <c r="F9" s="66"/>
      <c r="G9" s="66"/>
      <c r="H9" s="66"/>
      <c r="I9" s="66"/>
      <c r="J9" s="66"/>
      <c r="K9" s="66"/>
      <c r="L9" s="66">
        <v>893.35773846999996</v>
      </c>
      <c r="M9" s="66"/>
      <c r="N9" s="66"/>
      <c r="O9" s="441"/>
      <c r="P9" s="441"/>
      <c r="Q9" s="441"/>
      <c r="R9" s="441"/>
      <c r="S9" s="65">
        <v>893.35773846999996</v>
      </c>
    </row>
    <row r="10" spans="1:19" x14ac:dyDescent="0.25">
      <c r="A10" s="127" t="s">
        <v>39</v>
      </c>
      <c r="B10" s="64" t="s">
        <v>40</v>
      </c>
      <c r="C10" s="65"/>
      <c r="D10" s="65"/>
      <c r="E10" s="65"/>
      <c r="F10" s="66"/>
      <c r="G10" s="66">
        <v>6.55</v>
      </c>
      <c r="H10" s="66"/>
      <c r="I10" s="66"/>
      <c r="J10" s="66"/>
      <c r="K10" s="66"/>
      <c r="L10" s="66"/>
      <c r="M10" s="66">
        <v>388.15</v>
      </c>
      <c r="N10" s="65"/>
      <c r="O10" s="440"/>
      <c r="P10" s="440"/>
      <c r="Q10" s="440"/>
      <c r="R10" s="440"/>
      <c r="S10" s="65">
        <v>394.7</v>
      </c>
    </row>
    <row r="11" spans="1:19" x14ac:dyDescent="0.25">
      <c r="A11" s="127" t="s">
        <v>39</v>
      </c>
      <c r="B11" s="64" t="s">
        <v>647</v>
      </c>
      <c r="C11" s="65"/>
      <c r="D11" s="65"/>
      <c r="E11" s="65"/>
      <c r="F11" s="66"/>
      <c r="G11" s="66">
        <v>13.09</v>
      </c>
      <c r="H11" s="66"/>
      <c r="I11" s="66"/>
      <c r="J11" s="66"/>
      <c r="K11" s="66"/>
      <c r="L11" s="66"/>
      <c r="M11" s="66">
        <v>1461.54</v>
      </c>
      <c r="N11" s="65"/>
      <c r="O11" s="440"/>
      <c r="P11" s="440"/>
      <c r="Q11" s="440"/>
      <c r="R11" s="440"/>
      <c r="S11" s="65">
        <v>1474.6299999999999</v>
      </c>
    </row>
    <row r="12" spans="1:19" x14ac:dyDescent="0.25">
      <c r="A12" s="127" t="s">
        <v>46</v>
      </c>
      <c r="B12" s="130" t="s">
        <v>431</v>
      </c>
      <c r="C12" s="65"/>
      <c r="D12" s="65"/>
      <c r="E12" s="65"/>
      <c r="F12" s="65"/>
      <c r="G12" s="65"/>
      <c r="H12" s="65"/>
      <c r="I12" s="65"/>
      <c r="J12" s="65"/>
      <c r="K12" s="65"/>
      <c r="L12" s="65"/>
      <c r="M12" s="65"/>
      <c r="N12" s="65"/>
      <c r="O12" s="442">
        <v>222.2</v>
      </c>
      <c r="P12" s="442"/>
      <c r="Q12" s="442"/>
      <c r="R12" s="442">
        <v>4.82</v>
      </c>
      <c r="S12" s="65">
        <v>227.01999999999998</v>
      </c>
    </row>
    <row r="13" spans="1:19" x14ac:dyDescent="0.25">
      <c r="A13" s="449" t="s">
        <v>54</v>
      </c>
      <c r="B13" s="306" t="s">
        <v>60</v>
      </c>
      <c r="C13" s="66"/>
      <c r="D13" s="66"/>
      <c r="E13" s="66"/>
      <c r="F13" s="66"/>
      <c r="G13" s="66"/>
      <c r="H13" s="66"/>
      <c r="I13" s="66"/>
      <c r="J13" s="66"/>
      <c r="K13" s="66"/>
      <c r="L13" s="66">
        <v>104.75</v>
      </c>
      <c r="M13" s="66"/>
      <c r="N13" s="66"/>
      <c r="O13" s="441">
        <v>176.92</v>
      </c>
      <c r="P13" s="441"/>
      <c r="Q13" s="441"/>
      <c r="R13" s="441"/>
      <c r="S13" s="66">
        <v>281.66999999999996</v>
      </c>
    </row>
    <row r="14" spans="1:19" x14ac:dyDescent="0.25">
      <c r="A14" s="450" t="s">
        <v>54</v>
      </c>
      <c r="B14" s="438" t="s">
        <v>59</v>
      </c>
      <c r="C14" s="65"/>
      <c r="D14" s="65"/>
      <c r="E14" s="65"/>
      <c r="F14" s="65"/>
      <c r="G14" s="65"/>
      <c r="H14" s="65"/>
      <c r="I14" s="65"/>
      <c r="J14" s="65"/>
      <c r="K14" s="65"/>
      <c r="L14" s="65">
        <v>166.94730585559699</v>
      </c>
      <c r="M14" s="65">
        <v>8.3956244403940996</v>
      </c>
      <c r="N14" s="65">
        <v>1.41642290343875E-2</v>
      </c>
      <c r="O14" s="440"/>
      <c r="P14" s="440"/>
      <c r="Q14" s="440"/>
      <c r="R14" s="440"/>
      <c r="S14" s="65">
        <v>175.35709452502547</v>
      </c>
    </row>
    <row r="15" spans="1:19" x14ac:dyDescent="0.25">
      <c r="A15" s="450" t="s">
        <v>54</v>
      </c>
      <c r="B15" s="438" t="s">
        <v>56</v>
      </c>
      <c r="C15" s="65"/>
      <c r="D15" s="65"/>
      <c r="E15" s="65"/>
      <c r="F15" s="65">
        <v>29.7271494697614</v>
      </c>
      <c r="G15" s="65"/>
      <c r="H15" s="65"/>
      <c r="I15" s="65"/>
      <c r="J15" s="65"/>
      <c r="K15" s="65"/>
      <c r="L15" s="65">
        <v>3430.3825754560098</v>
      </c>
      <c r="M15" s="65">
        <v>162.45221092197201</v>
      </c>
      <c r="N15" s="65"/>
      <c r="O15" s="440"/>
      <c r="P15" s="440"/>
      <c r="Q15" s="440"/>
      <c r="R15" s="440"/>
      <c r="S15" s="65">
        <v>3622.5619358477434</v>
      </c>
    </row>
    <row r="16" spans="1:19" x14ac:dyDescent="0.25">
      <c r="A16" s="450" t="s">
        <v>54</v>
      </c>
      <c r="B16" s="307" t="s">
        <v>55</v>
      </c>
      <c r="C16" s="65"/>
      <c r="D16" s="65"/>
      <c r="E16" s="65"/>
      <c r="F16" s="65"/>
      <c r="G16" s="65"/>
      <c r="H16" s="65"/>
      <c r="I16" s="65"/>
      <c r="J16" s="65"/>
      <c r="K16" s="65"/>
      <c r="L16" s="65"/>
      <c r="M16" s="65">
        <v>4695.96</v>
      </c>
      <c r="N16" s="65">
        <v>6739.63</v>
      </c>
      <c r="O16" s="440"/>
      <c r="P16" s="440"/>
      <c r="Q16" s="440"/>
      <c r="R16" s="440"/>
      <c r="S16" s="65">
        <v>11435.59</v>
      </c>
    </row>
    <row r="17" spans="1:19" x14ac:dyDescent="0.25">
      <c r="A17" s="450" t="s">
        <v>54</v>
      </c>
      <c r="B17" s="307" t="s">
        <v>57</v>
      </c>
      <c r="C17" s="65"/>
      <c r="D17" s="65"/>
      <c r="E17" s="65"/>
      <c r="F17" s="65"/>
      <c r="G17" s="65"/>
      <c r="H17" s="65"/>
      <c r="I17" s="65"/>
      <c r="J17" s="65"/>
      <c r="K17" s="65"/>
      <c r="L17" s="65"/>
      <c r="M17" s="65"/>
      <c r="N17" s="65"/>
      <c r="O17" s="440">
        <v>9094.9699999999993</v>
      </c>
      <c r="P17" s="440"/>
      <c r="Q17" s="440"/>
      <c r="R17" s="440"/>
      <c r="S17" s="65">
        <v>9094.9699999999993</v>
      </c>
    </row>
    <row r="18" spans="1:19" x14ac:dyDescent="0.25">
      <c r="A18" s="450" t="s">
        <v>54</v>
      </c>
      <c r="B18" s="438" t="s">
        <v>58</v>
      </c>
      <c r="C18" s="65"/>
      <c r="D18" s="65"/>
      <c r="E18" s="65"/>
      <c r="F18" s="65"/>
      <c r="G18" s="65"/>
      <c r="H18" s="65"/>
      <c r="I18" s="65"/>
      <c r="J18" s="65"/>
      <c r="K18" s="65"/>
      <c r="L18" s="65"/>
      <c r="M18" s="65"/>
      <c r="N18" s="65"/>
      <c r="O18" s="440">
        <v>681.78</v>
      </c>
      <c r="P18" s="440"/>
      <c r="Q18" s="440"/>
      <c r="R18" s="440"/>
      <c r="S18" s="65">
        <v>681.78</v>
      </c>
    </row>
    <row r="19" spans="1:19" ht="30" x14ac:dyDescent="0.25">
      <c r="A19" s="127" t="s">
        <v>69</v>
      </c>
      <c r="B19" s="130" t="s">
        <v>239</v>
      </c>
      <c r="C19" s="65"/>
      <c r="D19" s="65"/>
      <c r="E19" s="65"/>
      <c r="F19" s="65">
        <v>118.34</v>
      </c>
      <c r="G19" s="65"/>
      <c r="H19" s="65"/>
      <c r="I19" s="65"/>
      <c r="J19" s="65"/>
      <c r="K19" s="446"/>
      <c r="L19" s="65"/>
      <c r="M19" s="65"/>
      <c r="N19" s="65"/>
      <c r="O19" s="440"/>
      <c r="P19" s="440">
        <v>94.1</v>
      </c>
      <c r="Q19" s="440"/>
      <c r="R19" s="440"/>
      <c r="S19" s="65">
        <v>212.44</v>
      </c>
    </row>
    <row r="20" spans="1:19" x14ac:dyDescent="0.25">
      <c r="A20" s="127" t="s">
        <v>79</v>
      </c>
      <c r="B20" s="127" t="s">
        <v>80</v>
      </c>
      <c r="C20" s="66"/>
      <c r="D20" s="66">
        <v>460.36</v>
      </c>
      <c r="E20" s="66"/>
      <c r="F20" s="66">
        <v>795.53</v>
      </c>
      <c r="G20" s="66"/>
      <c r="H20" s="66"/>
      <c r="I20" s="66"/>
      <c r="J20" s="66">
        <v>4031.55</v>
      </c>
      <c r="K20" s="66">
        <v>576.59</v>
      </c>
      <c r="L20" s="66"/>
      <c r="M20" s="66"/>
      <c r="N20" s="66"/>
      <c r="O20" s="441"/>
      <c r="P20" s="441"/>
      <c r="Q20" s="441"/>
      <c r="R20" s="441"/>
      <c r="S20" s="65">
        <v>5864.0300000000007</v>
      </c>
    </row>
    <row r="21" spans="1:19" x14ac:dyDescent="0.25">
      <c r="A21" s="127" t="s">
        <v>79</v>
      </c>
      <c r="B21" s="127" t="s">
        <v>81</v>
      </c>
      <c r="C21" s="66"/>
      <c r="D21" s="66">
        <v>3540.68</v>
      </c>
      <c r="E21" s="66">
        <v>303.52999999999997</v>
      </c>
      <c r="F21" s="66">
        <v>8.23</v>
      </c>
      <c r="G21" s="66">
        <v>43.94</v>
      </c>
      <c r="H21" s="66"/>
      <c r="I21" s="66"/>
      <c r="J21" s="66">
        <v>40.81</v>
      </c>
      <c r="K21" s="66">
        <v>183.83</v>
      </c>
      <c r="L21" s="66"/>
      <c r="M21" s="66"/>
      <c r="N21" s="66"/>
      <c r="O21" s="441"/>
      <c r="P21" s="441"/>
      <c r="Q21" s="441"/>
      <c r="R21" s="441"/>
      <c r="S21" s="65">
        <v>4121.0200000000004</v>
      </c>
    </row>
    <row r="22" spans="1:19" x14ac:dyDescent="0.25">
      <c r="A22" s="127" t="s">
        <v>82</v>
      </c>
      <c r="B22" s="127" t="s">
        <v>175</v>
      </c>
      <c r="C22" s="65">
        <v>1106.6099999999999</v>
      </c>
      <c r="D22" s="65"/>
      <c r="E22" s="65">
        <v>17336.87</v>
      </c>
      <c r="F22" s="65"/>
      <c r="G22" s="65"/>
      <c r="H22" s="65"/>
      <c r="I22" s="65"/>
      <c r="J22" s="65"/>
      <c r="K22" s="65"/>
      <c r="L22" s="65"/>
      <c r="M22" s="65"/>
      <c r="N22" s="65"/>
      <c r="O22" s="440"/>
      <c r="P22" s="440"/>
      <c r="Q22" s="440"/>
      <c r="R22" s="440"/>
      <c r="S22" s="65">
        <v>18443.48</v>
      </c>
    </row>
    <row r="23" spans="1:19" ht="60" x14ac:dyDescent="0.25">
      <c r="A23" s="448" t="s">
        <v>84</v>
      </c>
      <c r="B23" s="307" t="s">
        <v>177</v>
      </c>
      <c r="C23" s="443">
        <v>430.85</v>
      </c>
      <c r="D23" s="443"/>
      <c r="E23" s="443"/>
      <c r="F23" s="443"/>
      <c r="G23" s="443"/>
      <c r="H23" s="443"/>
      <c r="I23" s="443"/>
      <c r="J23" s="443"/>
      <c r="K23" s="443"/>
      <c r="L23" s="443">
        <v>368.59</v>
      </c>
      <c r="M23" s="443"/>
      <c r="N23" s="443"/>
      <c r="O23" s="444"/>
      <c r="P23" s="444"/>
      <c r="Q23" s="444"/>
      <c r="R23" s="444"/>
      <c r="S23" s="65">
        <v>799.44</v>
      </c>
    </row>
    <row r="24" spans="1:19" ht="60" x14ac:dyDescent="0.25">
      <c r="A24" s="448" t="s">
        <v>84</v>
      </c>
      <c r="B24" s="307" t="s">
        <v>178</v>
      </c>
      <c r="C24" s="443">
        <v>151.09</v>
      </c>
      <c r="D24" s="443"/>
      <c r="E24" s="443"/>
      <c r="F24" s="443"/>
      <c r="G24" s="443"/>
      <c r="H24" s="443"/>
      <c r="I24" s="443"/>
      <c r="J24" s="443"/>
      <c r="K24" s="443"/>
      <c r="L24" s="443">
        <v>147.57</v>
      </c>
      <c r="M24" s="443"/>
      <c r="N24" s="443"/>
      <c r="O24" s="444"/>
      <c r="P24" s="444"/>
      <c r="Q24" s="444"/>
      <c r="R24" s="444"/>
      <c r="S24" s="65">
        <v>298.65999999999997</v>
      </c>
    </row>
    <row r="25" spans="1:19" ht="90" x14ac:dyDescent="0.25">
      <c r="A25" s="448" t="s">
        <v>84</v>
      </c>
      <c r="B25" s="307" t="s">
        <v>250</v>
      </c>
      <c r="C25" s="443"/>
      <c r="D25" s="443"/>
      <c r="E25" s="443"/>
      <c r="F25" s="443"/>
      <c r="G25" s="443"/>
      <c r="H25" s="443"/>
      <c r="I25" s="443"/>
      <c r="J25" s="443"/>
      <c r="K25" s="443"/>
      <c r="L25" s="443">
        <v>108.01</v>
      </c>
      <c r="M25" s="443"/>
      <c r="N25" s="443"/>
      <c r="O25" s="443"/>
      <c r="P25" s="443"/>
      <c r="Q25" s="443"/>
      <c r="R25" s="443"/>
      <c r="S25" s="65">
        <v>108.01</v>
      </c>
    </row>
    <row r="26" spans="1:19" ht="45" x14ac:dyDescent="0.25">
      <c r="A26" s="448" t="s">
        <v>84</v>
      </c>
      <c r="B26" s="307" t="s">
        <v>176</v>
      </c>
      <c r="C26" s="443"/>
      <c r="D26" s="443"/>
      <c r="E26" s="443"/>
      <c r="F26" s="443"/>
      <c r="G26" s="443"/>
      <c r="H26" s="443"/>
      <c r="I26" s="443"/>
      <c r="J26" s="443"/>
      <c r="K26" s="443"/>
      <c r="L26" s="443">
        <v>1527.33</v>
      </c>
      <c r="M26" s="443"/>
      <c r="N26" s="443"/>
      <c r="O26" s="444"/>
      <c r="P26" s="444">
        <v>1773.8</v>
      </c>
      <c r="Q26" s="444"/>
      <c r="R26" s="444"/>
      <c r="S26" s="65">
        <v>3301.13</v>
      </c>
    </row>
    <row r="27" spans="1:19" ht="60" x14ac:dyDescent="0.25">
      <c r="A27" s="448" t="s">
        <v>84</v>
      </c>
      <c r="B27" s="307" t="s">
        <v>179</v>
      </c>
      <c r="C27" s="443"/>
      <c r="D27" s="443"/>
      <c r="E27" s="443">
        <v>108.22</v>
      </c>
      <c r="F27" s="443"/>
      <c r="G27" s="443"/>
      <c r="H27" s="443"/>
      <c r="I27" s="443"/>
      <c r="J27" s="443"/>
      <c r="K27" s="443"/>
      <c r="L27" s="443"/>
      <c r="M27" s="443">
        <v>45.57</v>
      </c>
      <c r="N27" s="443"/>
      <c r="O27" s="444"/>
      <c r="P27" s="444"/>
      <c r="Q27" s="444"/>
      <c r="R27" s="444"/>
      <c r="S27" s="65">
        <v>153.79</v>
      </c>
    </row>
    <row r="28" spans="1:19" x14ac:dyDescent="0.25">
      <c r="A28" s="127" t="s">
        <v>85</v>
      </c>
      <c r="B28" s="436" t="s">
        <v>87</v>
      </c>
      <c r="C28" s="65"/>
      <c r="D28" s="65"/>
      <c r="E28" s="65"/>
      <c r="F28" s="65"/>
      <c r="G28" s="445">
        <v>70.995000000000005</v>
      </c>
      <c r="H28" s="65"/>
      <c r="I28" s="65"/>
      <c r="J28" s="65"/>
      <c r="K28" s="446">
        <v>167.72499999999999</v>
      </c>
      <c r="L28" s="65"/>
      <c r="M28" s="65"/>
      <c r="N28" s="65"/>
      <c r="O28" s="440"/>
      <c r="P28" s="440"/>
      <c r="Q28" s="440"/>
      <c r="R28" s="440"/>
      <c r="S28" s="65">
        <v>238.72</v>
      </c>
    </row>
    <row r="29" spans="1:19" x14ac:dyDescent="0.25">
      <c r="A29" s="127" t="s">
        <v>85</v>
      </c>
      <c r="B29" s="436" t="s">
        <v>89</v>
      </c>
      <c r="C29" s="445">
        <v>0.02</v>
      </c>
      <c r="D29" s="65"/>
      <c r="E29" s="65"/>
      <c r="F29" s="445">
        <v>14.56</v>
      </c>
      <c r="G29" s="445">
        <v>240.54</v>
      </c>
      <c r="H29" s="65"/>
      <c r="I29" s="446">
        <v>12.42</v>
      </c>
      <c r="J29" s="446">
        <v>0.82</v>
      </c>
      <c r="K29" s="446">
        <v>25.95</v>
      </c>
      <c r="L29" s="65"/>
      <c r="M29" s="65"/>
      <c r="N29" s="65"/>
      <c r="O29" s="440"/>
      <c r="P29" s="445">
        <v>33.92</v>
      </c>
      <c r="Q29" s="445"/>
      <c r="R29" s="440"/>
      <c r="S29" s="65">
        <v>328.23</v>
      </c>
    </row>
    <row r="30" spans="1:19" ht="30" x14ac:dyDescent="0.25">
      <c r="A30" s="127" t="s">
        <v>85</v>
      </c>
      <c r="B30" s="130" t="s">
        <v>86</v>
      </c>
      <c r="C30" s="65"/>
      <c r="D30" s="65"/>
      <c r="E30" s="65"/>
      <c r="F30" s="65"/>
      <c r="G30" s="65"/>
      <c r="H30" s="65"/>
      <c r="I30" s="65"/>
      <c r="J30" s="65"/>
      <c r="K30" s="446">
        <v>1020.6</v>
      </c>
      <c r="L30" s="65"/>
      <c r="M30" s="65"/>
      <c r="N30" s="65"/>
      <c r="O30" s="440"/>
      <c r="P30" s="440"/>
      <c r="Q30" s="440"/>
      <c r="R30" s="440"/>
      <c r="S30" s="65">
        <v>1020.6</v>
      </c>
    </row>
    <row r="31" spans="1:19" ht="48" customHeight="1" x14ac:dyDescent="0.25">
      <c r="A31" s="511" t="s">
        <v>85</v>
      </c>
      <c r="B31" s="512" t="s">
        <v>1094</v>
      </c>
      <c r="C31" s="513"/>
      <c r="D31" s="513"/>
      <c r="E31" s="513"/>
      <c r="F31" s="513"/>
      <c r="G31" s="513"/>
      <c r="H31" s="513"/>
      <c r="I31" s="513"/>
      <c r="J31" s="514">
        <v>3.28</v>
      </c>
      <c r="K31" s="514">
        <v>28.92</v>
      </c>
      <c r="L31" s="513"/>
      <c r="M31" s="513"/>
      <c r="N31" s="513"/>
      <c r="O31" s="513"/>
      <c r="P31" s="513"/>
      <c r="Q31" s="513"/>
      <c r="R31" s="513"/>
      <c r="S31" s="515">
        <f>SUM(C31:R31)</f>
        <v>32.200000000000003</v>
      </c>
    </row>
    <row r="33" spans="2:2" x14ac:dyDescent="0.25">
      <c r="B33" s="439" t="s">
        <v>1086</v>
      </c>
    </row>
    <row r="34" spans="2:2" x14ac:dyDescent="0.25">
      <c r="B34" s="477" t="s">
        <v>1093</v>
      </c>
    </row>
  </sheetData>
  <autoFilter ref="A5:S30">
    <sortState ref="A6:S30">
      <sortCondition ref="A5:A30"/>
    </sortState>
  </autoFilter>
  <mergeCells count="3">
    <mergeCell ref="B1:S1"/>
    <mergeCell ref="B2:S2"/>
    <mergeCell ref="B3:S3"/>
  </mergeCells>
  <pageMargins left="0.7" right="0.7" top="0.75" bottom="0.75" header="0.3" footer="0.3"/>
  <pageSetup scale="94" orientation="landscape"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148"/>
  <sheetViews>
    <sheetView zoomScaleNormal="100" workbookViewId="0">
      <pane xSplit="1" ySplit="3" topLeftCell="B118" activePane="bottomRight" state="frozen"/>
      <selection activeCell="B23" sqref="B23"/>
      <selection pane="topRight" activeCell="B23" sqref="B23"/>
      <selection pane="bottomLeft" activeCell="B23" sqref="B23"/>
      <selection pane="bottomRight" activeCell="E130" sqref="E130"/>
    </sheetView>
  </sheetViews>
  <sheetFormatPr defaultColWidth="9.140625" defaultRowHeight="15" x14ac:dyDescent="0.25"/>
  <cols>
    <col min="1" max="1" width="9.140625" style="30"/>
    <col min="2" max="2" width="74.42578125" style="30" customWidth="1"/>
    <col min="3" max="3" width="15.5703125" style="141" bestFit="1" customWidth="1"/>
    <col min="4" max="4" width="9.140625" style="30"/>
    <col min="5" max="5" width="10.5703125" style="30" bestFit="1" customWidth="1"/>
    <col min="6" max="16384" width="9.140625" style="30"/>
  </cols>
  <sheetData>
    <row r="1" spans="1:7" ht="15.75" x14ac:dyDescent="0.25">
      <c r="A1" s="528" t="s">
        <v>297</v>
      </c>
      <c r="B1" s="528"/>
      <c r="C1" s="526"/>
      <c r="D1" s="27"/>
      <c r="E1" s="27"/>
      <c r="F1" s="27"/>
      <c r="G1" s="27"/>
    </row>
    <row r="2" spans="1:7" ht="15.75" x14ac:dyDescent="0.25">
      <c r="A2" s="529" t="s">
        <v>113</v>
      </c>
      <c r="B2" s="529"/>
      <c r="C2" s="529"/>
      <c r="D2" s="51"/>
      <c r="E2" s="51"/>
      <c r="F2" s="51"/>
      <c r="G2" s="51"/>
    </row>
    <row r="3" spans="1:7" ht="47.25" x14ac:dyDescent="0.25">
      <c r="A3" s="126" t="s">
        <v>4</v>
      </c>
      <c r="B3" s="28" t="s">
        <v>289</v>
      </c>
      <c r="C3" s="137" t="s">
        <v>378</v>
      </c>
    </row>
    <row r="4" spans="1:7" x14ac:dyDescent="0.25">
      <c r="A4" s="92" t="s">
        <v>19</v>
      </c>
      <c r="B4" s="127" t="s">
        <v>325</v>
      </c>
      <c r="C4" s="313">
        <v>3.2959999999999998</v>
      </c>
    </row>
    <row r="5" spans="1:7" x14ac:dyDescent="0.25">
      <c r="A5" s="92" t="s">
        <v>19</v>
      </c>
      <c r="B5" s="127" t="s">
        <v>446</v>
      </c>
      <c r="C5" s="313">
        <v>9.0980000000000008</v>
      </c>
    </row>
    <row r="6" spans="1:7" x14ac:dyDescent="0.25">
      <c r="A6" s="92" t="s">
        <v>19</v>
      </c>
      <c r="B6" s="127" t="s">
        <v>326</v>
      </c>
      <c r="C6" s="313">
        <v>6.2149999999999999</v>
      </c>
    </row>
    <row r="7" spans="1:7" x14ac:dyDescent="0.25">
      <c r="A7" s="92" t="s">
        <v>19</v>
      </c>
      <c r="B7" s="127" t="s">
        <v>447</v>
      </c>
      <c r="C7" s="313">
        <v>4.2000000000000003E-2</v>
      </c>
    </row>
    <row r="8" spans="1:7" x14ac:dyDescent="0.25">
      <c r="A8" s="92" t="s">
        <v>19</v>
      </c>
      <c r="B8" s="127" t="s">
        <v>448</v>
      </c>
      <c r="C8" s="313">
        <v>4.2000000000000003E-2</v>
      </c>
    </row>
    <row r="9" spans="1:7" x14ac:dyDescent="0.25">
      <c r="A9" s="92" t="s">
        <v>19</v>
      </c>
      <c r="B9" s="127" t="s">
        <v>449</v>
      </c>
      <c r="C9" s="313">
        <v>0.37200000000000005</v>
      </c>
    </row>
    <row r="10" spans="1:7" x14ac:dyDescent="0.25">
      <c r="A10" s="92" t="s">
        <v>19</v>
      </c>
      <c r="B10" s="127" t="s">
        <v>327</v>
      </c>
      <c r="C10" s="313">
        <v>14.538</v>
      </c>
    </row>
    <row r="11" spans="1:7" x14ac:dyDescent="0.25">
      <c r="A11" s="92" t="s">
        <v>19</v>
      </c>
      <c r="B11" s="127" t="s">
        <v>450</v>
      </c>
      <c r="C11" s="313">
        <v>2.206</v>
      </c>
    </row>
    <row r="12" spans="1:7" x14ac:dyDescent="0.25">
      <c r="A12" s="92" t="s">
        <v>19</v>
      </c>
      <c r="B12" s="127" t="s">
        <v>451</v>
      </c>
      <c r="C12" s="313">
        <v>8.0000000000000002E-3</v>
      </c>
    </row>
    <row r="13" spans="1:7" x14ac:dyDescent="0.25">
      <c r="A13" s="92" t="s">
        <v>20</v>
      </c>
      <c r="B13" s="129" t="s">
        <v>452</v>
      </c>
      <c r="C13" s="313">
        <v>1.19</v>
      </c>
    </row>
    <row r="14" spans="1:7" x14ac:dyDescent="0.25">
      <c r="A14" s="92" t="s">
        <v>312</v>
      </c>
      <c r="B14" s="127" t="s">
        <v>345</v>
      </c>
      <c r="C14" s="313">
        <v>48.25</v>
      </c>
    </row>
    <row r="15" spans="1:7" x14ac:dyDescent="0.25">
      <c r="A15" s="92" t="s">
        <v>312</v>
      </c>
      <c r="B15" s="127" t="s">
        <v>346</v>
      </c>
      <c r="C15" s="313">
        <v>910.57</v>
      </c>
    </row>
    <row r="16" spans="1:7" x14ac:dyDescent="0.25">
      <c r="A16" s="92" t="s">
        <v>312</v>
      </c>
      <c r="B16" s="127" t="s">
        <v>347</v>
      </c>
      <c r="C16" s="313">
        <v>179.45</v>
      </c>
    </row>
    <row r="17" spans="1:3" x14ac:dyDescent="0.25">
      <c r="A17" s="92" t="s">
        <v>100</v>
      </c>
      <c r="B17" s="314" t="s">
        <v>453</v>
      </c>
      <c r="C17" s="313">
        <v>138.35</v>
      </c>
    </row>
    <row r="18" spans="1:3" x14ac:dyDescent="0.25">
      <c r="A18" s="92" t="s">
        <v>100</v>
      </c>
      <c r="B18" s="314" t="s">
        <v>454</v>
      </c>
      <c r="C18" s="313">
        <v>8.9999999999999993E-3</v>
      </c>
    </row>
    <row r="19" spans="1:3" x14ac:dyDescent="0.25">
      <c r="A19" s="92" t="s">
        <v>100</v>
      </c>
      <c r="B19" s="314" t="s">
        <v>455</v>
      </c>
      <c r="C19" s="313">
        <v>0.04</v>
      </c>
    </row>
    <row r="20" spans="1:3" x14ac:dyDescent="0.25">
      <c r="A20" s="92" t="s">
        <v>100</v>
      </c>
      <c r="B20" s="92" t="s">
        <v>130</v>
      </c>
      <c r="C20" s="313">
        <v>0.27</v>
      </c>
    </row>
    <row r="21" spans="1:3" x14ac:dyDescent="0.25">
      <c r="A21" s="92" t="s">
        <v>100</v>
      </c>
      <c r="B21" s="92" t="s">
        <v>456</v>
      </c>
      <c r="C21" s="313">
        <v>0</v>
      </c>
    </row>
    <row r="22" spans="1:3" x14ac:dyDescent="0.25">
      <c r="A22" s="92" t="s">
        <v>100</v>
      </c>
      <c r="B22" s="92" t="s">
        <v>301</v>
      </c>
      <c r="C22" s="313">
        <v>0.17</v>
      </c>
    </row>
    <row r="23" spans="1:3" x14ac:dyDescent="0.25">
      <c r="A23" s="127" t="s">
        <v>24</v>
      </c>
      <c r="B23" s="127" t="s">
        <v>348</v>
      </c>
      <c r="C23" s="313">
        <v>0.29870000000000002</v>
      </c>
    </row>
    <row r="24" spans="1:3" x14ac:dyDescent="0.25">
      <c r="A24" s="127" t="s">
        <v>24</v>
      </c>
      <c r="B24" s="127" t="s">
        <v>457</v>
      </c>
      <c r="C24" s="313">
        <v>6.1199999999999997E-2</v>
      </c>
    </row>
    <row r="25" spans="1:3" x14ac:dyDescent="0.25">
      <c r="A25" s="127" t="s">
        <v>24</v>
      </c>
      <c r="B25" s="127" t="s">
        <v>349</v>
      </c>
      <c r="C25" s="313">
        <v>0.31269999999999998</v>
      </c>
    </row>
    <row r="26" spans="1:3" x14ac:dyDescent="0.25">
      <c r="A26" s="127" t="s">
        <v>24</v>
      </c>
      <c r="B26" s="127" t="s">
        <v>458</v>
      </c>
      <c r="C26" s="313">
        <v>0.57320000000000004</v>
      </c>
    </row>
    <row r="27" spans="1:3" x14ac:dyDescent="0.25">
      <c r="A27" s="127" t="s">
        <v>26</v>
      </c>
      <c r="B27" s="127" t="s">
        <v>459</v>
      </c>
      <c r="C27" s="313">
        <v>0</v>
      </c>
    </row>
    <row r="28" spans="1:3" x14ac:dyDescent="0.25">
      <c r="A28" s="127" t="s">
        <v>26</v>
      </c>
      <c r="B28" s="127" t="s">
        <v>27</v>
      </c>
      <c r="C28" s="313">
        <v>0.77649500000000005</v>
      </c>
    </row>
    <row r="29" spans="1:3" x14ac:dyDescent="0.25">
      <c r="A29" s="127" t="s">
        <v>26</v>
      </c>
      <c r="B29" s="127" t="s">
        <v>460</v>
      </c>
      <c r="C29" s="313">
        <v>0</v>
      </c>
    </row>
    <row r="30" spans="1:3" x14ac:dyDescent="0.25">
      <c r="A30" s="127" t="s">
        <v>26</v>
      </c>
      <c r="B30" s="127" t="s">
        <v>220</v>
      </c>
      <c r="C30" s="313">
        <v>0.21949550000000001</v>
      </c>
    </row>
    <row r="31" spans="1:3" x14ac:dyDescent="0.25">
      <c r="A31" s="127" t="s">
        <v>26</v>
      </c>
      <c r="B31" s="127" t="s">
        <v>461</v>
      </c>
      <c r="C31" s="313">
        <v>0.103642</v>
      </c>
    </row>
    <row r="32" spans="1:3" x14ac:dyDescent="0.25">
      <c r="A32" s="92" t="s">
        <v>28</v>
      </c>
      <c r="B32" s="127" t="s">
        <v>29</v>
      </c>
      <c r="C32" s="313">
        <v>3.74</v>
      </c>
    </row>
    <row r="33" spans="1:3" x14ac:dyDescent="0.25">
      <c r="A33" s="92" t="s">
        <v>28</v>
      </c>
      <c r="B33" s="127" t="s">
        <v>320</v>
      </c>
      <c r="C33" s="313">
        <v>54.83</v>
      </c>
    </row>
    <row r="34" spans="1:3" x14ac:dyDescent="0.25">
      <c r="A34" s="92" t="s">
        <v>28</v>
      </c>
      <c r="B34" s="127" t="s">
        <v>462</v>
      </c>
      <c r="C34" s="313">
        <v>74.73</v>
      </c>
    </row>
    <row r="35" spans="1:3" x14ac:dyDescent="0.25">
      <c r="A35" s="92" t="s">
        <v>30</v>
      </c>
      <c r="B35" s="127" t="s">
        <v>130</v>
      </c>
      <c r="C35" s="315">
        <v>3.1165405000000002</v>
      </c>
    </row>
    <row r="36" spans="1:3" x14ac:dyDescent="0.25">
      <c r="A36" s="92" t="s">
        <v>30</v>
      </c>
      <c r="B36" s="127" t="s">
        <v>301</v>
      </c>
      <c r="C36" s="315">
        <v>6.0961000000000001E-2</v>
      </c>
    </row>
    <row r="37" spans="1:3" x14ac:dyDescent="0.25">
      <c r="A37" s="92" t="s">
        <v>39</v>
      </c>
      <c r="B37" s="127" t="s">
        <v>347</v>
      </c>
      <c r="C37" s="313">
        <v>15.8188984</v>
      </c>
    </row>
    <row r="38" spans="1:3" x14ac:dyDescent="0.25">
      <c r="A38" s="92" t="s">
        <v>39</v>
      </c>
      <c r="B38" s="127" t="s">
        <v>346</v>
      </c>
      <c r="C38" s="313">
        <v>0</v>
      </c>
    </row>
    <row r="39" spans="1:3" x14ac:dyDescent="0.25">
      <c r="A39" s="92" t="s">
        <v>39</v>
      </c>
      <c r="B39" s="127" t="s">
        <v>345</v>
      </c>
      <c r="C39" s="313">
        <v>0.10608310999999999</v>
      </c>
    </row>
    <row r="40" spans="1:3" x14ac:dyDescent="0.25">
      <c r="A40" s="92" t="s">
        <v>42</v>
      </c>
      <c r="B40" s="128" t="s">
        <v>463</v>
      </c>
      <c r="C40" s="315">
        <v>0.03</v>
      </c>
    </row>
    <row r="41" spans="1:3" x14ac:dyDescent="0.25">
      <c r="A41" s="92" t="s">
        <v>46</v>
      </c>
      <c r="B41" s="127" t="s">
        <v>430</v>
      </c>
      <c r="C41" s="313">
        <v>0</v>
      </c>
    </row>
    <row r="42" spans="1:3" x14ac:dyDescent="0.25">
      <c r="A42" s="92" t="s">
        <v>46</v>
      </c>
      <c r="B42" s="127" t="s">
        <v>432</v>
      </c>
      <c r="C42" s="313">
        <v>0</v>
      </c>
    </row>
    <row r="43" spans="1:3" x14ac:dyDescent="0.25">
      <c r="A43" s="92" t="s">
        <v>46</v>
      </c>
      <c r="B43" s="127" t="s">
        <v>431</v>
      </c>
      <c r="C43" s="313">
        <v>0</v>
      </c>
    </row>
    <row r="44" spans="1:3" x14ac:dyDescent="0.25">
      <c r="A44" s="92" t="s">
        <v>46</v>
      </c>
      <c r="B44" s="127" t="s">
        <v>464</v>
      </c>
      <c r="C44" s="313">
        <v>0</v>
      </c>
    </row>
    <row r="45" spans="1:3" x14ac:dyDescent="0.25">
      <c r="A45" s="92" t="s">
        <v>46</v>
      </c>
      <c r="B45" s="127" t="s">
        <v>465</v>
      </c>
      <c r="C45" s="313">
        <v>0</v>
      </c>
    </row>
    <row r="46" spans="1:3" x14ac:dyDescent="0.25">
      <c r="A46" s="92" t="s">
        <v>46</v>
      </c>
      <c r="B46" s="127" t="s">
        <v>428</v>
      </c>
      <c r="C46" s="313">
        <v>0</v>
      </c>
    </row>
    <row r="47" spans="1:3" x14ac:dyDescent="0.25">
      <c r="A47" s="92" t="s">
        <v>51</v>
      </c>
      <c r="B47" s="129" t="s">
        <v>466</v>
      </c>
      <c r="C47" s="316">
        <v>16.14</v>
      </c>
    </row>
    <row r="48" spans="1:3" x14ac:dyDescent="0.25">
      <c r="A48" s="92" t="s">
        <v>51</v>
      </c>
      <c r="B48" s="129" t="s">
        <v>310</v>
      </c>
      <c r="C48" s="316">
        <v>74.05</v>
      </c>
    </row>
    <row r="49" spans="1:3" x14ac:dyDescent="0.25">
      <c r="A49" s="92" t="s">
        <v>51</v>
      </c>
      <c r="B49" s="129" t="s">
        <v>467</v>
      </c>
      <c r="C49" s="316">
        <v>7.05</v>
      </c>
    </row>
    <row r="50" spans="1:3" x14ac:dyDescent="0.25">
      <c r="A50" s="92" t="s">
        <v>54</v>
      </c>
      <c r="B50" s="127" t="s">
        <v>54</v>
      </c>
      <c r="C50" s="313">
        <v>2860</v>
      </c>
    </row>
    <row r="51" spans="1:3" x14ac:dyDescent="0.25">
      <c r="A51" s="92" t="s">
        <v>65</v>
      </c>
      <c r="B51" s="127" t="s">
        <v>305</v>
      </c>
      <c r="C51" s="93">
        <v>0.16240795000000002</v>
      </c>
    </row>
    <row r="52" spans="1:3" ht="18" x14ac:dyDescent="0.25">
      <c r="A52" s="92" t="s">
        <v>65</v>
      </c>
      <c r="B52" s="127" t="s">
        <v>496</v>
      </c>
      <c r="C52" s="93">
        <v>0.36317253999999999</v>
      </c>
    </row>
    <row r="53" spans="1:3" ht="18" x14ac:dyDescent="0.25">
      <c r="A53" s="92" t="s">
        <v>65</v>
      </c>
      <c r="B53" s="127" t="s">
        <v>497</v>
      </c>
      <c r="C53" s="93">
        <v>0.29593962000000001</v>
      </c>
    </row>
    <row r="54" spans="1:3" ht="18" x14ac:dyDescent="0.25">
      <c r="A54" s="92" t="s">
        <v>65</v>
      </c>
      <c r="B54" s="127" t="s">
        <v>498</v>
      </c>
      <c r="C54" s="93">
        <v>0.107055</v>
      </c>
    </row>
    <row r="55" spans="1:3" ht="18" x14ac:dyDescent="0.25">
      <c r="A55" s="92" t="s">
        <v>65</v>
      </c>
      <c r="B55" s="127" t="s">
        <v>499</v>
      </c>
      <c r="C55" s="93">
        <v>0.15771397000000001</v>
      </c>
    </row>
    <row r="56" spans="1:3" ht="18" x14ac:dyDescent="0.25">
      <c r="A56" s="92" t="s">
        <v>65</v>
      </c>
      <c r="B56" s="127" t="s">
        <v>500</v>
      </c>
      <c r="C56" s="93">
        <v>1.138493</v>
      </c>
    </row>
    <row r="57" spans="1:3" x14ac:dyDescent="0.25">
      <c r="A57" s="92" t="s">
        <v>65</v>
      </c>
      <c r="B57" s="127" t="s">
        <v>304</v>
      </c>
      <c r="C57" s="93">
        <v>0.32886399999999999</v>
      </c>
    </row>
    <row r="58" spans="1:3" ht="18" x14ac:dyDescent="0.25">
      <c r="A58" s="92" t="s">
        <v>65</v>
      </c>
      <c r="B58" s="127" t="s">
        <v>501</v>
      </c>
      <c r="C58" s="93">
        <v>4.6260340900000001</v>
      </c>
    </row>
    <row r="59" spans="1:3" x14ac:dyDescent="0.25">
      <c r="A59" s="92" t="s">
        <v>65</v>
      </c>
      <c r="B59" s="127" t="s">
        <v>468</v>
      </c>
      <c r="C59" s="93">
        <v>0.105</v>
      </c>
    </row>
    <row r="60" spans="1:3" ht="18" x14ac:dyDescent="0.25">
      <c r="A60" s="92" t="s">
        <v>65</v>
      </c>
      <c r="B60" s="127" t="s">
        <v>502</v>
      </c>
      <c r="C60" s="93">
        <v>5.8534070800000002</v>
      </c>
    </row>
    <row r="61" spans="1:3" ht="18" x14ac:dyDescent="0.25">
      <c r="A61" s="92" t="s">
        <v>65</v>
      </c>
      <c r="B61" s="127" t="s">
        <v>503</v>
      </c>
      <c r="C61" s="93">
        <v>34.296823350000004</v>
      </c>
    </row>
    <row r="62" spans="1:3" ht="30" x14ac:dyDescent="0.25">
      <c r="A62" s="92" t="s">
        <v>65</v>
      </c>
      <c r="B62" s="127" t="s">
        <v>303</v>
      </c>
      <c r="C62" s="93">
        <v>16.053497369999999</v>
      </c>
    </row>
    <row r="63" spans="1:3" ht="30" x14ac:dyDescent="0.25">
      <c r="A63" s="92" t="s">
        <v>65</v>
      </c>
      <c r="B63" s="127" t="s">
        <v>309</v>
      </c>
      <c r="C63" s="93">
        <v>4.6088354000000002</v>
      </c>
    </row>
    <row r="64" spans="1:3" ht="33" x14ac:dyDescent="0.25">
      <c r="A64" s="92" t="s">
        <v>65</v>
      </c>
      <c r="B64" s="127" t="s">
        <v>504</v>
      </c>
      <c r="C64" s="93">
        <v>0.21057200000000001</v>
      </c>
    </row>
    <row r="65" spans="1:3" ht="18" x14ac:dyDescent="0.25">
      <c r="A65" s="92" t="s">
        <v>65</v>
      </c>
      <c r="B65" s="127" t="s">
        <v>505</v>
      </c>
      <c r="C65" s="93">
        <v>3.5279999999999999E-2</v>
      </c>
    </row>
    <row r="66" spans="1:3" ht="18" x14ac:dyDescent="0.25">
      <c r="A66" s="92" t="s">
        <v>65</v>
      </c>
      <c r="B66" s="127" t="s">
        <v>506</v>
      </c>
      <c r="C66" s="93">
        <v>8.4418880000000002E-2</v>
      </c>
    </row>
    <row r="67" spans="1:3" x14ac:dyDescent="0.25">
      <c r="A67" s="92" t="s">
        <v>65</v>
      </c>
      <c r="B67" s="127" t="s">
        <v>307</v>
      </c>
      <c r="C67" s="93">
        <v>0.24238799999999999</v>
      </c>
    </row>
    <row r="68" spans="1:3" ht="18" x14ac:dyDescent="0.25">
      <c r="A68" s="92" t="s">
        <v>65</v>
      </c>
      <c r="B68" s="127" t="s">
        <v>507</v>
      </c>
      <c r="C68" s="93">
        <v>0.57750296999999995</v>
      </c>
    </row>
    <row r="69" spans="1:3" x14ac:dyDescent="0.25">
      <c r="A69" s="92" t="s">
        <v>65</v>
      </c>
      <c r="B69" s="127" t="s">
        <v>306</v>
      </c>
      <c r="C69" s="93">
        <v>3.9814944199999998</v>
      </c>
    </row>
    <row r="70" spans="1:3" ht="18" x14ac:dyDescent="0.25">
      <c r="A70" s="92" t="s">
        <v>65</v>
      </c>
      <c r="B70" s="127" t="s">
        <v>508</v>
      </c>
      <c r="C70" s="93">
        <v>0.78458072999999995</v>
      </c>
    </row>
    <row r="71" spans="1:3" ht="18" x14ac:dyDescent="0.25">
      <c r="A71" s="92" t="s">
        <v>65</v>
      </c>
      <c r="B71" s="127" t="s">
        <v>509</v>
      </c>
      <c r="C71" s="93">
        <v>1.8260059199999998</v>
      </c>
    </row>
    <row r="72" spans="1:3" ht="18" x14ac:dyDescent="0.25">
      <c r="A72" s="92" t="s">
        <v>65</v>
      </c>
      <c r="B72" s="127" t="s">
        <v>510</v>
      </c>
      <c r="C72" s="93">
        <v>4.1999999999999997E-3</v>
      </c>
    </row>
    <row r="73" spans="1:3" x14ac:dyDescent="0.25">
      <c r="A73" s="92" t="s">
        <v>65</v>
      </c>
      <c r="B73" s="127" t="s">
        <v>308</v>
      </c>
      <c r="C73" s="93">
        <v>0.23735855</v>
      </c>
    </row>
    <row r="74" spans="1:3" x14ac:dyDescent="0.25">
      <c r="A74" s="92" t="s">
        <v>65</v>
      </c>
      <c r="B74" s="127" t="s">
        <v>469</v>
      </c>
      <c r="C74" s="93">
        <v>9.2876970000000003E-2</v>
      </c>
    </row>
    <row r="75" spans="1:3" ht="18" x14ac:dyDescent="0.25">
      <c r="A75" s="92" t="s">
        <v>65</v>
      </c>
      <c r="B75" s="127" t="s">
        <v>511</v>
      </c>
      <c r="C75" s="93">
        <v>2.2405264700000003</v>
      </c>
    </row>
    <row r="76" spans="1:3" x14ac:dyDescent="0.25">
      <c r="A76" s="92" t="s">
        <v>65</v>
      </c>
      <c r="B76" s="127" t="s">
        <v>302</v>
      </c>
      <c r="C76" s="93">
        <v>40.660988379999999</v>
      </c>
    </row>
    <row r="77" spans="1:3" ht="18" x14ac:dyDescent="0.25">
      <c r="A77" s="92" t="s">
        <v>65</v>
      </c>
      <c r="B77" s="127" t="s">
        <v>512</v>
      </c>
      <c r="C77" s="93">
        <v>0.73817999999999995</v>
      </c>
    </row>
    <row r="78" spans="1:3" x14ac:dyDescent="0.25">
      <c r="A78" s="92" t="s">
        <v>65</v>
      </c>
      <c r="B78" s="127" t="s">
        <v>470</v>
      </c>
      <c r="C78" s="93">
        <v>0.19081883999999999</v>
      </c>
    </row>
    <row r="79" spans="1:3" ht="18" x14ac:dyDescent="0.25">
      <c r="A79" s="92" t="s">
        <v>65</v>
      </c>
      <c r="B79" s="127" t="s">
        <v>513</v>
      </c>
      <c r="C79" s="93">
        <v>1.1156556100000001</v>
      </c>
    </row>
    <row r="80" spans="1:3" ht="18" x14ac:dyDescent="0.25">
      <c r="A80" s="92" t="s">
        <v>65</v>
      </c>
      <c r="B80" s="127" t="s">
        <v>514</v>
      </c>
      <c r="C80" s="93">
        <v>0.22283988000000002</v>
      </c>
    </row>
    <row r="81" spans="1:3" ht="18" x14ac:dyDescent="0.25">
      <c r="A81" s="92" t="s">
        <v>65</v>
      </c>
      <c r="B81" s="127" t="s">
        <v>515</v>
      </c>
      <c r="C81" s="93">
        <v>6.1045000000000002E-2</v>
      </c>
    </row>
    <row r="82" spans="1:3" x14ac:dyDescent="0.25">
      <c r="A82" s="127" t="s">
        <v>471</v>
      </c>
      <c r="B82" s="127" t="s">
        <v>472</v>
      </c>
      <c r="C82" s="313">
        <v>5.2247999999999997E-4</v>
      </c>
    </row>
    <row r="83" spans="1:3" x14ac:dyDescent="0.25">
      <c r="A83" s="127" t="s">
        <v>471</v>
      </c>
      <c r="B83" s="127" t="s">
        <v>473</v>
      </c>
      <c r="C83" s="313">
        <v>1.232544E-2</v>
      </c>
    </row>
    <row r="84" spans="1:3" x14ac:dyDescent="0.25">
      <c r="A84" s="92" t="s">
        <v>67</v>
      </c>
      <c r="B84" s="127" t="s">
        <v>67</v>
      </c>
      <c r="C84" s="313">
        <v>0.46289999999999998</v>
      </c>
    </row>
    <row r="85" spans="1:3" x14ac:dyDescent="0.25">
      <c r="A85" s="92" t="s">
        <v>99</v>
      </c>
      <c r="B85" s="127" t="s">
        <v>474</v>
      </c>
      <c r="C85" s="313">
        <v>0</v>
      </c>
    </row>
    <row r="86" spans="1:3" x14ac:dyDescent="0.25">
      <c r="A86" s="127" t="s">
        <v>68</v>
      </c>
      <c r="B86" s="127" t="s">
        <v>475</v>
      </c>
      <c r="C86" s="313">
        <v>5.2160000000000002</v>
      </c>
    </row>
    <row r="87" spans="1:3" x14ac:dyDescent="0.25">
      <c r="A87" s="127" t="s">
        <v>68</v>
      </c>
      <c r="B87" s="127" t="s">
        <v>129</v>
      </c>
      <c r="C87" s="313">
        <v>0</v>
      </c>
    </row>
    <row r="88" spans="1:3" x14ac:dyDescent="0.25">
      <c r="A88" s="127" t="s">
        <v>68</v>
      </c>
      <c r="B88" s="127" t="s">
        <v>476</v>
      </c>
      <c r="C88" s="313">
        <v>0</v>
      </c>
    </row>
    <row r="89" spans="1:3" x14ac:dyDescent="0.25">
      <c r="A89" s="127" t="s">
        <v>68</v>
      </c>
      <c r="B89" s="127" t="s">
        <v>477</v>
      </c>
      <c r="C89" s="313">
        <v>0</v>
      </c>
    </row>
    <row r="90" spans="1:3" x14ac:dyDescent="0.25">
      <c r="A90" s="92" t="s">
        <v>69</v>
      </c>
      <c r="B90" s="129" t="s">
        <v>240</v>
      </c>
      <c r="C90" s="313">
        <v>17.8</v>
      </c>
    </row>
    <row r="91" spans="1:3" x14ac:dyDescent="0.25">
      <c r="A91" s="92" t="s">
        <v>69</v>
      </c>
      <c r="B91" s="129" t="s">
        <v>478</v>
      </c>
      <c r="C91" s="313">
        <v>3.69</v>
      </c>
    </row>
    <row r="92" spans="1:3" x14ac:dyDescent="0.25">
      <c r="A92" s="92" t="s">
        <v>69</v>
      </c>
      <c r="B92" s="127" t="s">
        <v>291</v>
      </c>
      <c r="C92" s="317">
        <v>0</v>
      </c>
    </row>
    <row r="93" spans="1:3" x14ac:dyDescent="0.25">
      <c r="A93" s="92" t="s">
        <v>69</v>
      </c>
      <c r="B93" s="129" t="s">
        <v>241</v>
      </c>
      <c r="C93" s="93">
        <v>0.377</v>
      </c>
    </row>
    <row r="94" spans="1:3" x14ac:dyDescent="0.25">
      <c r="A94" s="92" t="s">
        <v>70</v>
      </c>
      <c r="B94" s="127" t="s">
        <v>71</v>
      </c>
      <c r="C94" s="313">
        <v>3.43</v>
      </c>
    </row>
    <row r="95" spans="1:3" x14ac:dyDescent="0.25">
      <c r="A95" s="92" t="s">
        <v>70</v>
      </c>
      <c r="B95" s="127" t="s">
        <v>72</v>
      </c>
      <c r="C95" s="313">
        <v>0.373</v>
      </c>
    </row>
    <row r="96" spans="1:3" x14ac:dyDescent="0.25">
      <c r="A96" s="92" t="s">
        <v>70</v>
      </c>
      <c r="B96" s="127" t="s">
        <v>479</v>
      </c>
      <c r="C96" s="313">
        <v>170.57400000000001</v>
      </c>
    </row>
    <row r="97" spans="1:3" x14ac:dyDescent="0.25">
      <c r="A97" s="92" t="s">
        <v>73</v>
      </c>
      <c r="B97" s="127" t="s">
        <v>346</v>
      </c>
      <c r="C97" s="313">
        <v>0</v>
      </c>
    </row>
    <row r="98" spans="1:3" x14ac:dyDescent="0.25">
      <c r="A98" s="92" t="s">
        <v>73</v>
      </c>
      <c r="B98" s="127" t="s">
        <v>345</v>
      </c>
      <c r="C98" s="313">
        <v>0.73</v>
      </c>
    </row>
    <row r="99" spans="1:3" x14ac:dyDescent="0.25">
      <c r="A99" s="92" t="s">
        <v>73</v>
      </c>
      <c r="B99" s="127" t="s">
        <v>351</v>
      </c>
      <c r="C99" s="313">
        <v>0</v>
      </c>
    </row>
    <row r="100" spans="1:3" x14ac:dyDescent="0.25">
      <c r="A100" s="92" t="s">
        <v>79</v>
      </c>
      <c r="B100" s="127" t="s">
        <v>80</v>
      </c>
      <c r="C100" s="315">
        <v>77.760000000000005</v>
      </c>
    </row>
    <row r="101" spans="1:3" x14ac:dyDescent="0.25">
      <c r="A101" s="92" t="s">
        <v>79</v>
      </c>
      <c r="B101" s="127" t="s">
        <v>81</v>
      </c>
      <c r="C101" s="315">
        <v>33.1</v>
      </c>
    </row>
    <row r="102" spans="1:3" x14ac:dyDescent="0.25">
      <c r="A102" s="92" t="s">
        <v>109</v>
      </c>
      <c r="B102" s="127" t="s">
        <v>480</v>
      </c>
      <c r="C102" s="313">
        <v>7.1392949999999997</v>
      </c>
    </row>
    <row r="103" spans="1:3" x14ac:dyDescent="0.25">
      <c r="A103" s="92" t="s">
        <v>82</v>
      </c>
      <c r="B103" s="127" t="s">
        <v>481</v>
      </c>
      <c r="C103" s="313">
        <v>2.6464242100000002</v>
      </c>
    </row>
    <row r="104" spans="1:3" x14ac:dyDescent="0.25">
      <c r="A104" s="92" t="s">
        <v>82</v>
      </c>
      <c r="B104" s="127" t="s">
        <v>482</v>
      </c>
      <c r="C104" s="313">
        <v>5.05</v>
      </c>
    </row>
    <row r="105" spans="1:3" x14ac:dyDescent="0.25">
      <c r="A105" s="92" t="s">
        <v>82</v>
      </c>
      <c r="B105" s="127" t="s">
        <v>483</v>
      </c>
      <c r="C105" s="313">
        <v>2.0605414199999998</v>
      </c>
    </row>
    <row r="106" spans="1:3" x14ac:dyDescent="0.25">
      <c r="A106" s="92" t="s">
        <v>82</v>
      </c>
      <c r="B106" s="127" t="s">
        <v>484</v>
      </c>
      <c r="C106" s="111">
        <v>13.24173332</v>
      </c>
    </row>
    <row r="107" spans="1:3" x14ac:dyDescent="0.25">
      <c r="A107" s="92" t="s">
        <v>485</v>
      </c>
      <c r="B107" s="127" t="s">
        <v>486</v>
      </c>
      <c r="C107" s="313">
        <v>1.97</v>
      </c>
    </row>
    <row r="108" spans="1:3" x14ac:dyDescent="0.25">
      <c r="A108" s="127" t="s">
        <v>83</v>
      </c>
      <c r="B108" s="318" t="s">
        <v>487</v>
      </c>
      <c r="C108" s="313">
        <v>0.02</v>
      </c>
    </row>
    <row r="109" spans="1:3" x14ac:dyDescent="0.25">
      <c r="A109" s="127" t="s">
        <v>83</v>
      </c>
      <c r="B109" s="318" t="s">
        <v>488</v>
      </c>
      <c r="C109" s="313">
        <v>0.12</v>
      </c>
    </row>
    <row r="110" spans="1:3" x14ac:dyDescent="0.25">
      <c r="A110" s="127" t="s">
        <v>83</v>
      </c>
      <c r="B110" s="318" t="s">
        <v>489</v>
      </c>
      <c r="C110" s="313">
        <v>2.13</v>
      </c>
    </row>
    <row r="111" spans="1:3" x14ac:dyDescent="0.25">
      <c r="A111" s="127" t="s">
        <v>83</v>
      </c>
      <c r="B111" s="318" t="s">
        <v>490</v>
      </c>
      <c r="C111" s="313">
        <v>2.48</v>
      </c>
    </row>
    <row r="112" spans="1:3" x14ac:dyDescent="0.25">
      <c r="A112" s="127" t="s">
        <v>83</v>
      </c>
      <c r="B112" s="318" t="s">
        <v>491</v>
      </c>
      <c r="C112" s="313">
        <v>4.55</v>
      </c>
    </row>
    <row r="113" spans="1:3" x14ac:dyDescent="0.25">
      <c r="A113" s="127" t="s">
        <v>83</v>
      </c>
      <c r="B113" s="318" t="s">
        <v>492</v>
      </c>
      <c r="C113" s="313">
        <v>0.04</v>
      </c>
    </row>
    <row r="114" spans="1:3" x14ac:dyDescent="0.25">
      <c r="A114" s="127" t="s">
        <v>83</v>
      </c>
      <c r="B114" s="318" t="s">
        <v>493</v>
      </c>
      <c r="C114" s="313">
        <v>0.14000000000000001</v>
      </c>
    </row>
    <row r="115" spans="1:3" x14ac:dyDescent="0.25">
      <c r="A115" s="92" t="s">
        <v>84</v>
      </c>
      <c r="B115" s="319" t="s">
        <v>329</v>
      </c>
      <c r="C115" s="320">
        <v>0.10062500000000001</v>
      </c>
    </row>
    <row r="116" spans="1:3" x14ac:dyDescent="0.25">
      <c r="A116" s="92" t="s">
        <v>84</v>
      </c>
      <c r="B116" s="319" t="s">
        <v>331</v>
      </c>
      <c r="C116" s="320">
        <v>20.413094000000001</v>
      </c>
    </row>
    <row r="117" spans="1:3" x14ac:dyDescent="0.25">
      <c r="A117" s="92" t="s">
        <v>84</v>
      </c>
      <c r="B117" s="319" t="s">
        <v>328</v>
      </c>
      <c r="C117" s="321">
        <v>17.747582999999999</v>
      </c>
    </row>
    <row r="118" spans="1:3" x14ac:dyDescent="0.25">
      <c r="A118" s="92" t="s">
        <v>84</v>
      </c>
      <c r="B118" s="319" t="s">
        <v>353</v>
      </c>
      <c r="C118" s="321">
        <v>4.6264139999999996</v>
      </c>
    </row>
    <row r="119" spans="1:3" x14ac:dyDescent="0.25">
      <c r="A119" s="92" t="s">
        <v>84</v>
      </c>
      <c r="B119" s="319" t="s">
        <v>324</v>
      </c>
      <c r="C119" s="321">
        <v>4.4958520000000002</v>
      </c>
    </row>
    <row r="120" spans="1:3" x14ac:dyDescent="0.25">
      <c r="A120" s="92" t="s">
        <v>84</v>
      </c>
      <c r="B120" s="319" t="s">
        <v>352</v>
      </c>
      <c r="C120" s="321">
        <v>9.8540000000000003E-2</v>
      </c>
    </row>
    <row r="121" spans="1:3" x14ac:dyDescent="0.25">
      <c r="A121" s="92" t="s">
        <v>84</v>
      </c>
      <c r="B121" s="319" t="s">
        <v>333</v>
      </c>
      <c r="C121" s="321">
        <v>9.9000000000000008E-3</v>
      </c>
    </row>
    <row r="122" spans="1:3" x14ac:dyDescent="0.25">
      <c r="A122" s="92" t="s">
        <v>84</v>
      </c>
      <c r="B122" s="319" t="s">
        <v>332</v>
      </c>
      <c r="C122" s="321">
        <v>2.1496629999999999</v>
      </c>
    </row>
    <row r="123" spans="1:3" x14ac:dyDescent="0.25">
      <c r="A123" s="92" t="s">
        <v>84</v>
      </c>
      <c r="B123" s="319" t="s">
        <v>323</v>
      </c>
      <c r="C123" s="321">
        <v>105.04418200000001</v>
      </c>
    </row>
    <row r="124" spans="1:3" x14ac:dyDescent="0.25">
      <c r="A124" s="92" t="s">
        <v>84</v>
      </c>
      <c r="B124" s="319" t="s">
        <v>330</v>
      </c>
      <c r="C124" s="321">
        <v>0.14103399999999999</v>
      </c>
    </row>
    <row r="125" spans="1:3" x14ac:dyDescent="0.25">
      <c r="A125" s="92" t="s">
        <v>84</v>
      </c>
      <c r="B125" s="319" t="s">
        <v>334</v>
      </c>
      <c r="C125" s="321">
        <v>64.607977000000005</v>
      </c>
    </row>
    <row r="126" spans="1:3" x14ac:dyDescent="0.25">
      <c r="A126" s="92" t="s">
        <v>84</v>
      </c>
      <c r="B126" s="319" t="s">
        <v>494</v>
      </c>
      <c r="C126" s="320">
        <v>1.7999999999999999E-2</v>
      </c>
    </row>
    <row r="127" spans="1:3" x14ac:dyDescent="0.25">
      <c r="A127" s="127" t="s">
        <v>85</v>
      </c>
      <c r="B127" s="127" t="s">
        <v>278</v>
      </c>
      <c r="C127" s="313">
        <v>0.24173800000000001</v>
      </c>
    </row>
    <row r="128" spans="1:3" x14ac:dyDescent="0.25">
      <c r="A128" s="127" t="s">
        <v>85</v>
      </c>
      <c r="B128" s="127" t="s">
        <v>90</v>
      </c>
      <c r="C128" s="313">
        <v>0</v>
      </c>
    </row>
    <row r="129" spans="1:5" x14ac:dyDescent="0.25">
      <c r="A129" s="127" t="s">
        <v>85</v>
      </c>
      <c r="B129" s="127" t="s">
        <v>495</v>
      </c>
      <c r="C129" s="313">
        <v>0.36093799999999998</v>
      </c>
    </row>
    <row r="130" spans="1:5" x14ac:dyDescent="0.25">
      <c r="A130" s="127" t="s">
        <v>85</v>
      </c>
      <c r="B130" s="127" t="s">
        <v>321</v>
      </c>
      <c r="C130" s="313">
        <v>6.6247210000000001</v>
      </c>
    </row>
    <row r="131" spans="1:5" x14ac:dyDescent="0.25">
      <c r="A131" s="127" t="s">
        <v>85</v>
      </c>
      <c r="B131" s="127" t="s">
        <v>89</v>
      </c>
      <c r="C131" s="313">
        <v>0.36293300000000001</v>
      </c>
    </row>
    <row r="132" spans="1:5" x14ac:dyDescent="0.25">
      <c r="A132" s="127" t="s">
        <v>85</v>
      </c>
      <c r="B132" s="127" t="s">
        <v>98</v>
      </c>
      <c r="C132" s="313">
        <v>29.449043</v>
      </c>
    </row>
    <row r="133" spans="1:5" x14ac:dyDescent="0.25">
      <c r="A133" s="127" t="s">
        <v>85</v>
      </c>
      <c r="B133" s="127" t="s">
        <v>462</v>
      </c>
      <c r="C133" s="313">
        <v>26.650006999999999</v>
      </c>
    </row>
    <row r="134" spans="1:5" x14ac:dyDescent="0.25">
      <c r="A134" s="131"/>
      <c r="B134" s="132"/>
      <c r="C134" s="138"/>
    </row>
    <row r="135" spans="1:5" x14ac:dyDescent="0.25">
      <c r="A135" s="131"/>
      <c r="B135" s="132"/>
      <c r="C135" s="138"/>
      <c r="E135" s="556"/>
    </row>
    <row r="136" spans="1:5" ht="15.75" thickBot="1" x14ac:dyDescent="0.3">
      <c r="A136" s="133"/>
      <c r="B136" s="134" t="s">
        <v>131</v>
      </c>
      <c r="C136" s="139">
        <v>5185.7938773700025</v>
      </c>
    </row>
    <row r="137" spans="1:5" ht="15.75" thickTop="1" x14ac:dyDescent="0.25">
      <c r="A137" s="135"/>
      <c r="B137" s="135"/>
      <c r="C137" s="140"/>
    </row>
    <row r="138" spans="1:5" x14ac:dyDescent="0.25">
      <c r="A138" s="135"/>
      <c r="B138" s="26" t="s">
        <v>360</v>
      </c>
      <c r="C138" s="140"/>
    </row>
    <row r="139" spans="1:5" ht="15.75" x14ac:dyDescent="0.25">
      <c r="A139" s="135"/>
      <c r="B139" s="322" t="s">
        <v>516</v>
      </c>
      <c r="C139" s="140"/>
    </row>
    <row r="140" spans="1:5" ht="15.75" x14ac:dyDescent="0.25">
      <c r="A140" s="135"/>
      <c r="B140" s="51" t="s">
        <v>517</v>
      </c>
      <c r="C140" s="140"/>
    </row>
    <row r="141" spans="1:5" ht="15.75" x14ac:dyDescent="0.25">
      <c r="A141" s="135"/>
      <c r="B141" s="323" t="s">
        <v>518</v>
      </c>
      <c r="C141" s="140"/>
    </row>
    <row r="142" spans="1:5" x14ac:dyDescent="0.25">
      <c r="A142" s="135"/>
      <c r="B142" s="136"/>
      <c r="C142" s="140"/>
    </row>
    <row r="143" spans="1:5" x14ac:dyDescent="0.25">
      <c r="A143" s="135"/>
      <c r="B143" s="136"/>
      <c r="C143" s="140"/>
    </row>
    <row r="144" spans="1:5" x14ac:dyDescent="0.25">
      <c r="A144" s="135"/>
      <c r="B144" s="136"/>
      <c r="C144" s="140"/>
    </row>
    <row r="145" spans="1:3" x14ac:dyDescent="0.25">
      <c r="A145" s="135"/>
      <c r="B145" s="136"/>
      <c r="C145" s="140"/>
    </row>
    <row r="146" spans="1:3" x14ac:dyDescent="0.25">
      <c r="A146" s="135"/>
      <c r="B146" s="136"/>
      <c r="C146" s="140"/>
    </row>
    <row r="147" spans="1:3" x14ac:dyDescent="0.25">
      <c r="A147" s="135"/>
      <c r="B147" s="135"/>
      <c r="C147" s="140"/>
    </row>
    <row r="148" spans="1:3" x14ac:dyDescent="0.25">
      <c r="A148" s="135"/>
      <c r="B148" s="135"/>
      <c r="C148" s="140"/>
    </row>
  </sheetData>
  <autoFilter ref="A3:C116">
    <sortState ref="A4:C116">
      <sortCondition ref="A3:A116"/>
    </sortState>
  </autoFilter>
  <mergeCells count="2">
    <mergeCell ref="A1:C1"/>
    <mergeCell ref="A2:C2"/>
  </mergeCells>
  <pageMargins left="0.25" right="0.25" top="0.75" bottom="0.75" header="0.3" footer="0.3"/>
  <pageSetup orientation="portrait" horizontalDpi="1200" verticalDpi="1200" r:id="rId1"/>
  <headerFooter>
    <oddHeader>&amp;CConfirmed Fraud
($ in Millions)</oddHeader>
    <oddFooter>&amp;RAs of &amp;T &amp;D
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36"/>
  <sheetViews>
    <sheetView zoomScaleNormal="100" workbookViewId="0">
      <pane xSplit="2" ySplit="3" topLeftCell="C7" activePane="bottomRight" state="frozen"/>
      <selection activeCell="B23" sqref="B23"/>
      <selection pane="topRight" activeCell="B23" sqref="B23"/>
      <selection pane="bottomLeft" activeCell="B23" sqref="B23"/>
      <selection pane="bottomRight" sqref="A1:I1"/>
    </sheetView>
  </sheetViews>
  <sheetFormatPr defaultColWidth="9.140625" defaultRowHeight="15" x14ac:dyDescent="0.25"/>
  <cols>
    <col min="1" max="1" width="16.85546875" style="1" customWidth="1"/>
    <col min="2" max="2" width="16.5703125" style="1" customWidth="1"/>
    <col min="3" max="3" width="15.5703125" style="17" customWidth="1"/>
    <col min="4" max="4" width="16.5703125" style="17" customWidth="1"/>
    <col min="5" max="5" width="14.85546875" style="17" customWidth="1"/>
    <col min="6" max="9" width="16.42578125" style="17" customWidth="1"/>
    <col min="10" max="10" width="9" style="1" customWidth="1"/>
    <col min="11" max="11" width="6.140625" style="1" customWidth="1"/>
    <col min="12" max="16384" width="9.140625" style="1"/>
  </cols>
  <sheetData>
    <row r="1" spans="1:11" s="246" customFormat="1" ht="15.75" x14ac:dyDescent="0.25">
      <c r="A1" s="530" t="s">
        <v>358</v>
      </c>
      <c r="B1" s="530"/>
      <c r="C1" s="531"/>
      <c r="D1" s="530"/>
      <c r="E1" s="530"/>
      <c r="F1" s="530"/>
      <c r="G1" s="530"/>
      <c r="H1" s="530"/>
      <c r="I1" s="530"/>
    </row>
    <row r="3" spans="1:11" x14ac:dyDescent="0.25">
      <c r="A3" s="2" t="s">
        <v>4</v>
      </c>
      <c r="B3" s="3" t="s">
        <v>101</v>
      </c>
      <c r="C3" s="3" t="s">
        <v>102</v>
      </c>
      <c r="D3" s="3" t="s">
        <v>103</v>
      </c>
      <c r="E3" s="3" t="s">
        <v>104</v>
      </c>
      <c r="F3" s="3" t="s">
        <v>105</v>
      </c>
      <c r="G3" s="33" t="s">
        <v>287</v>
      </c>
      <c r="H3" s="33" t="s">
        <v>379</v>
      </c>
      <c r="I3" s="33" t="s">
        <v>380</v>
      </c>
    </row>
    <row r="4" spans="1:11" x14ac:dyDescent="0.25">
      <c r="A4" s="4" t="s">
        <v>19</v>
      </c>
      <c r="B4" s="5" t="s">
        <v>106</v>
      </c>
      <c r="C4" s="5" t="s">
        <v>106</v>
      </c>
      <c r="D4" s="5" t="s">
        <v>106</v>
      </c>
      <c r="E4" s="5" t="s">
        <v>106</v>
      </c>
      <c r="F4" s="6" t="s">
        <v>106</v>
      </c>
      <c r="G4" s="11" t="s">
        <v>106</v>
      </c>
      <c r="H4" s="11" t="s">
        <v>111</v>
      </c>
      <c r="I4" s="11"/>
    </row>
    <row r="5" spans="1:11" ht="15" customHeight="1" x14ac:dyDescent="0.25">
      <c r="A5" s="4" t="s">
        <v>20</v>
      </c>
      <c r="B5" s="6" t="s">
        <v>107</v>
      </c>
      <c r="C5" s="6" t="s">
        <v>107</v>
      </c>
      <c r="D5" s="6" t="s">
        <v>107</v>
      </c>
      <c r="E5" s="6" t="s">
        <v>107</v>
      </c>
      <c r="F5" s="6" t="s">
        <v>107</v>
      </c>
      <c r="G5" s="11" t="s">
        <v>107</v>
      </c>
      <c r="H5" s="11" t="s">
        <v>111</v>
      </c>
      <c r="I5" s="11"/>
      <c r="K5" s="7"/>
    </row>
    <row r="6" spans="1:11" ht="18.75" customHeight="1" x14ac:dyDescent="0.25">
      <c r="A6" s="8" t="s">
        <v>21</v>
      </c>
      <c r="B6" s="6" t="s">
        <v>107</v>
      </c>
      <c r="C6" s="6" t="s">
        <v>106</v>
      </c>
      <c r="D6" s="6" t="s">
        <v>106</v>
      </c>
      <c r="E6" s="6" t="s">
        <v>106</v>
      </c>
      <c r="F6" s="6" t="s">
        <v>106</v>
      </c>
      <c r="G6" s="11" t="s">
        <v>106</v>
      </c>
      <c r="H6" s="11" t="s">
        <v>111</v>
      </c>
      <c r="I6" s="11"/>
    </row>
    <row r="7" spans="1:11" ht="17.25" customHeight="1" x14ac:dyDescent="0.25">
      <c r="A7" s="8" t="s">
        <v>100</v>
      </c>
      <c r="B7" s="6" t="s">
        <v>106</v>
      </c>
      <c r="C7" s="6" t="s">
        <v>107</v>
      </c>
      <c r="D7" s="6" t="s">
        <v>107</v>
      </c>
      <c r="E7" s="6" t="s">
        <v>107</v>
      </c>
      <c r="F7" s="6" t="s">
        <v>107</v>
      </c>
      <c r="G7" s="11" t="s">
        <v>107</v>
      </c>
      <c r="H7" s="11" t="s">
        <v>107</v>
      </c>
      <c r="I7" s="11"/>
    </row>
    <row r="8" spans="1:11" x14ac:dyDescent="0.25">
      <c r="A8" s="8" t="s">
        <v>24</v>
      </c>
      <c r="B8" s="6" t="s">
        <v>106</v>
      </c>
      <c r="C8" s="6" t="s">
        <v>107</v>
      </c>
      <c r="D8" s="6" t="s">
        <v>107</v>
      </c>
      <c r="E8" s="6" t="s">
        <v>106</v>
      </c>
      <c r="F8" s="6" t="s">
        <v>106</v>
      </c>
      <c r="G8" s="11" t="s">
        <v>107</v>
      </c>
      <c r="H8" s="11" t="s">
        <v>107</v>
      </c>
      <c r="I8" s="11"/>
      <c r="J8" s="9"/>
    </row>
    <row r="9" spans="1:11" x14ac:dyDescent="0.25">
      <c r="A9" s="8" t="s">
        <v>26</v>
      </c>
      <c r="B9" s="6" t="s">
        <v>107</v>
      </c>
      <c r="C9" s="6" t="s">
        <v>107</v>
      </c>
      <c r="D9" s="6" t="s">
        <v>107</v>
      </c>
      <c r="E9" s="6" t="s">
        <v>107</v>
      </c>
      <c r="F9" s="6" t="s">
        <v>107</v>
      </c>
      <c r="G9" s="11" t="s">
        <v>107</v>
      </c>
      <c r="H9" s="11" t="s">
        <v>107</v>
      </c>
      <c r="I9" s="11"/>
    </row>
    <row r="10" spans="1:11" x14ac:dyDescent="0.25">
      <c r="A10" s="8" t="s">
        <v>28</v>
      </c>
      <c r="B10" s="6" t="s">
        <v>106</v>
      </c>
      <c r="C10" s="6" t="s">
        <v>106</v>
      </c>
      <c r="D10" s="6" t="s">
        <v>106</v>
      </c>
      <c r="E10" s="6" t="s">
        <v>106</v>
      </c>
      <c r="F10" s="6" t="s">
        <v>106</v>
      </c>
      <c r="G10" s="11" t="s">
        <v>106</v>
      </c>
      <c r="H10" s="11" t="s">
        <v>111</v>
      </c>
      <c r="I10" s="11"/>
    </row>
    <row r="11" spans="1:11" x14ac:dyDescent="0.25">
      <c r="A11" s="8" t="s">
        <v>30</v>
      </c>
      <c r="B11" s="5" t="s">
        <v>106</v>
      </c>
      <c r="C11" s="6" t="s">
        <v>106</v>
      </c>
      <c r="D11" s="6" t="s">
        <v>106</v>
      </c>
      <c r="E11" s="6" t="s">
        <v>106</v>
      </c>
      <c r="F11" s="6" t="s">
        <v>106</v>
      </c>
      <c r="G11" s="11" t="s">
        <v>106</v>
      </c>
      <c r="H11" s="11" t="s">
        <v>111</v>
      </c>
      <c r="I11" s="11"/>
    </row>
    <row r="12" spans="1:11" x14ac:dyDescent="0.25">
      <c r="A12" s="10" t="s">
        <v>39</v>
      </c>
      <c r="B12" s="6" t="s">
        <v>107</v>
      </c>
      <c r="C12" s="6" t="s">
        <v>107</v>
      </c>
      <c r="D12" s="6" t="s">
        <v>107</v>
      </c>
      <c r="E12" s="6" t="s">
        <v>106</v>
      </c>
      <c r="F12" s="6" t="s">
        <v>106</v>
      </c>
      <c r="G12" s="11" t="s">
        <v>106</v>
      </c>
      <c r="H12" s="11" t="s">
        <v>111</v>
      </c>
      <c r="I12" s="11"/>
    </row>
    <row r="13" spans="1:11" x14ac:dyDescent="0.25">
      <c r="A13" s="10" t="s">
        <v>42</v>
      </c>
      <c r="B13" s="6" t="s">
        <v>107</v>
      </c>
      <c r="C13" s="6" t="s">
        <v>106</v>
      </c>
      <c r="D13" s="6" t="s">
        <v>107</v>
      </c>
      <c r="E13" s="6" t="s">
        <v>107</v>
      </c>
      <c r="F13" s="6" t="s">
        <v>107</v>
      </c>
      <c r="G13" s="11" t="s">
        <v>107</v>
      </c>
      <c r="H13" s="11" t="s">
        <v>107</v>
      </c>
      <c r="I13" s="11"/>
    </row>
    <row r="14" spans="1:11" x14ac:dyDescent="0.25">
      <c r="A14" s="10" t="s">
        <v>51</v>
      </c>
      <c r="B14" s="6" t="s">
        <v>107</v>
      </c>
      <c r="C14" s="6" t="s">
        <v>107</v>
      </c>
      <c r="D14" s="6" t="s">
        <v>107</v>
      </c>
      <c r="E14" s="6" t="s">
        <v>106</v>
      </c>
      <c r="F14" s="6" t="s">
        <v>106</v>
      </c>
      <c r="G14" s="11" t="s">
        <v>106</v>
      </c>
      <c r="H14" s="11" t="s">
        <v>111</v>
      </c>
      <c r="I14" s="11"/>
    </row>
    <row r="15" spans="1:11" ht="16.5" customHeight="1" x14ac:dyDescent="0.25">
      <c r="A15" s="10" t="s">
        <v>54</v>
      </c>
      <c r="B15" s="6" t="s">
        <v>106</v>
      </c>
      <c r="C15" s="6" t="s">
        <v>106</v>
      </c>
      <c r="D15" s="6" t="s">
        <v>106</v>
      </c>
      <c r="E15" s="6" t="s">
        <v>106</v>
      </c>
      <c r="F15" s="6" t="s">
        <v>106</v>
      </c>
      <c r="G15" s="11" t="s">
        <v>106</v>
      </c>
      <c r="H15" s="11" t="s">
        <v>111</v>
      </c>
      <c r="I15" s="11"/>
    </row>
    <row r="16" spans="1:11" x14ac:dyDescent="0.25">
      <c r="A16" s="10" t="s">
        <v>65</v>
      </c>
      <c r="B16" s="6" t="s">
        <v>107</v>
      </c>
      <c r="C16" s="6" t="s">
        <v>107</v>
      </c>
      <c r="D16" s="6" t="s">
        <v>106</v>
      </c>
      <c r="E16" s="6" t="s">
        <v>106</v>
      </c>
      <c r="F16" s="6" t="s">
        <v>106</v>
      </c>
      <c r="G16" s="11" t="s">
        <v>106</v>
      </c>
      <c r="H16" s="11" t="s">
        <v>111</v>
      </c>
      <c r="I16" s="11"/>
    </row>
    <row r="17" spans="1:11" x14ac:dyDescent="0.25">
      <c r="A17" s="10" t="s">
        <v>67</v>
      </c>
      <c r="B17" s="6" t="s">
        <v>106</v>
      </c>
      <c r="C17" s="6" t="s">
        <v>107</v>
      </c>
      <c r="D17" s="6" t="s">
        <v>107</v>
      </c>
      <c r="E17" s="6" t="s">
        <v>107</v>
      </c>
      <c r="F17" s="6" t="s">
        <v>107</v>
      </c>
      <c r="G17" s="11" t="s">
        <v>107</v>
      </c>
      <c r="H17" s="11" t="s">
        <v>107</v>
      </c>
      <c r="I17" s="11"/>
    </row>
    <row r="18" spans="1:11" x14ac:dyDescent="0.25">
      <c r="A18" s="10" t="s">
        <v>99</v>
      </c>
      <c r="B18" s="6" t="s">
        <v>107</v>
      </c>
      <c r="C18" s="6" t="s">
        <v>107</v>
      </c>
      <c r="D18" s="6" t="s">
        <v>107</v>
      </c>
      <c r="E18" s="6" t="s">
        <v>107</v>
      </c>
      <c r="F18" s="6" t="s">
        <v>107</v>
      </c>
      <c r="G18" s="11" t="s">
        <v>107</v>
      </c>
      <c r="H18" s="11" t="s">
        <v>107</v>
      </c>
      <c r="I18" s="11"/>
    </row>
    <row r="19" spans="1:11" ht="13.5" customHeight="1" x14ac:dyDescent="0.25">
      <c r="A19" s="10" t="s">
        <v>68</v>
      </c>
      <c r="B19" s="6" t="s">
        <v>107</v>
      </c>
      <c r="C19" s="6" t="s">
        <v>106</v>
      </c>
      <c r="D19" s="6" t="s">
        <v>108</v>
      </c>
      <c r="E19" s="11" t="s">
        <v>106</v>
      </c>
      <c r="F19" s="11" t="s">
        <v>107</v>
      </c>
      <c r="G19" s="11" t="s">
        <v>107</v>
      </c>
      <c r="H19" s="11" t="s">
        <v>107</v>
      </c>
      <c r="I19" s="11"/>
      <c r="J19" s="12"/>
    </row>
    <row r="20" spans="1:11" x14ac:dyDescent="0.25">
      <c r="A20" s="10" t="s">
        <v>69</v>
      </c>
      <c r="B20" s="6" t="s">
        <v>106</v>
      </c>
      <c r="C20" s="6" t="s">
        <v>107</v>
      </c>
      <c r="D20" s="6" t="s">
        <v>107</v>
      </c>
      <c r="E20" s="6" t="s">
        <v>107</v>
      </c>
      <c r="F20" s="6" t="s">
        <v>106</v>
      </c>
      <c r="G20" s="11" t="s">
        <v>107</v>
      </c>
      <c r="H20" s="11" t="s">
        <v>107</v>
      </c>
      <c r="I20" s="11"/>
    </row>
    <row r="21" spans="1:11" x14ac:dyDescent="0.25">
      <c r="A21" s="10" t="s">
        <v>73</v>
      </c>
      <c r="B21" s="6" t="s">
        <v>106</v>
      </c>
      <c r="C21" s="6" t="s">
        <v>106</v>
      </c>
      <c r="D21" s="6" t="s">
        <v>106</v>
      </c>
      <c r="E21" s="6" t="s">
        <v>106</v>
      </c>
      <c r="F21" s="6" t="s">
        <v>106</v>
      </c>
      <c r="G21" s="11" t="s">
        <v>106</v>
      </c>
      <c r="H21" s="11" t="s">
        <v>111</v>
      </c>
      <c r="I21" s="11"/>
    </row>
    <row r="22" spans="1:11" x14ac:dyDescent="0.25">
      <c r="A22" s="6" t="s">
        <v>79</v>
      </c>
      <c r="B22" s="5" t="s">
        <v>106</v>
      </c>
      <c r="C22" s="5" t="s">
        <v>106</v>
      </c>
      <c r="D22" s="6" t="s">
        <v>106</v>
      </c>
      <c r="E22" s="6" t="s">
        <v>106</v>
      </c>
      <c r="F22" s="6" t="s">
        <v>106</v>
      </c>
      <c r="G22" s="11" t="s">
        <v>106</v>
      </c>
      <c r="H22" s="11" t="s">
        <v>111</v>
      </c>
      <c r="I22" s="11"/>
    </row>
    <row r="23" spans="1:11" s="16" customFormat="1" x14ac:dyDescent="0.25">
      <c r="A23" s="13" t="s">
        <v>109</v>
      </c>
      <c r="B23" s="506" t="s">
        <v>106</v>
      </c>
      <c r="C23" s="15" t="s">
        <v>107</v>
      </c>
      <c r="D23" s="14" t="s">
        <v>107</v>
      </c>
      <c r="E23" s="14" t="s">
        <v>107</v>
      </c>
      <c r="F23" s="14" t="s">
        <v>107</v>
      </c>
      <c r="G23" s="142" t="s">
        <v>107</v>
      </c>
      <c r="H23" s="142" t="s">
        <v>107</v>
      </c>
      <c r="I23" s="142"/>
      <c r="K23" s="1"/>
    </row>
    <row r="24" spans="1:11" x14ac:dyDescent="0.25">
      <c r="A24" s="10" t="s">
        <v>82</v>
      </c>
      <c r="B24" s="6" t="s">
        <v>106</v>
      </c>
      <c r="C24" s="6" t="s">
        <v>106</v>
      </c>
      <c r="D24" s="6" t="s">
        <v>106</v>
      </c>
      <c r="E24" s="6" t="s">
        <v>106</v>
      </c>
      <c r="F24" s="6" t="s">
        <v>106</v>
      </c>
      <c r="G24" s="11" t="s">
        <v>106</v>
      </c>
      <c r="H24" s="11" t="s">
        <v>111</v>
      </c>
      <c r="I24" s="11"/>
    </row>
    <row r="25" spans="1:11" x14ac:dyDescent="0.25">
      <c r="A25" s="10" t="s">
        <v>83</v>
      </c>
      <c r="B25" s="6" t="s">
        <v>107</v>
      </c>
      <c r="C25" s="6" t="s">
        <v>107</v>
      </c>
      <c r="D25" s="6" t="s">
        <v>107</v>
      </c>
      <c r="E25" s="6" t="s">
        <v>107</v>
      </c>
      <c r="F25" s="6" t="s">
        <v>107</v>
      </c>
      <c r="G25" s="11" t="s">
        <v>107</v>
      </c>
      <c r="H25" s="11" t="s">
        <v>107</v>
      </c>
      <c r="I25" s="11"/>
    </row>
    <row r="26" spans="1:11" x14ac:dyDescent="0.25">
      <c r="A26" s="10" t="s">
        <v>84</v>
      </c>
      <c r="B26" s="6" t="s">
        <v>106</v>
      </c>
      <c r="C26" s="6" t="s">
        <v>106</v>
      </c>
      <c r="D26" s="6" t="s">
        <v>106</v>
      </c>
      <c r="E26" s="6" t="s">
        <v>106</v>
      </c>
      <c r="F26" s="6" t="s">
        <v>106</v>
      </c>
      <c r="G26" s="11" t="s">
        <v>106</v>
      </c>
      <c r="H26" s="11" t="s">
        <v>111</v>
      </c>
      <c r="I26" s="11"/>
    </row>
    <row r="27" spans="1:11" x14ac:dyDescent="0.25">
      <c r="A27" s="10" t="s">
        <v>85</v>
      </c>
      <c r="B27" s="6" t="s">
        <v>106</v>
      </c>
      <c r="C27" s="6" t="s">
        <v>106</v>
      </c>
      <c r="D27" s="6" t="s">
        <v>106</v>
      </c>
      <c r="E27" s="6" t="s">
        <v>106</v>
      </c>
      <c r="F27" s="6" t="s">
        <v>106</v>
      </c>
      <c r="G27" s="11" t="s">
        <v>106</v>
      </c>
      <c r="H27" s="11" t="s">
        <v>111</v>
      </c>
      <c r="I27" s="11"/>
    </row>
    <row r="28" spans="1:11" ht="8.25" customHeight="1" x14ac:dyDescent="0.25">
      <c r="C28" s="17" t="s">
        <v>110</v>
      </c>
      <c r="D28" s="17" t="s">
        <v>110</v>
      </c>
      <c r="E28" s="17" t="s">
        <v>110</v>
      </c>
      <c r="F28" s="17" t="s">
        <v>110</v>
      </c>
      <c r="G28" s="143" t="s">
        <v>110</v>
      </c>
      <c r="H28" s="17" t="s">
        <v>110</v>
      </c>
      <c r="I28" s="143" t="s">
        <v>110</v>
      </c>
    </row>
    <row r="29" spans="1:11" x14ac:dyDescent="0.25">
      <c r="B29" s="3" t="s">
        <v>101</v>
      </c>
      <c r="C29" s="3" t="s">
        <v>102</v>
      </c>
      <c r="D29" s="3" t="s">
        <v>103</v>
      </c>
      <c r="E29" s="3" t="s">
        <v>104</v>
      </c>
      <c r="F29" s="3" t="s">
        <v>105</v>
      </c>
      <c r="G29" s="33" t="s">
        <v>287</v>
      </c>
      <c r="H29" s="33" t="s">
        <v>379</v>
      </c>
      <c r="I29" s="33" t="s">
        <v>380</v>
      </c>
    </row>
    <row r="30" spans="1:11" x14ac:dyDescent="0.25">
      <c r="A30" s="10" t="s">
        <v>107</v>
      </c>
      <c r="B30" s="6">
        <v>10</v>
      </c>
      <c r="C30" s="6">
        <v>12</v>
      </c>
      <c r="D30" s="6">
        <v>12</v>
      </c>
      <c r="E30" s="6">
        <v>9</v>
      </c>
      <c r="F30" s="6">
        <v>9</v>
      </c>
      <c r="G30" s="11">
        <v>11</v>
      </c>
      <c r="H30" s="6">
        <v>10</v>
      </c>
      <c r="I30" s="6"/>
    </row>
    <row r="31" spans="1:11" x14ac:dyDescent="0.25">
      <c r="A31" s="10" t="s">
        <v>111</v>
      </c>
      <c r="B31" s="6">
        <v>14</v>
      </c>
      <c r="C31" s="6">
        <v>12</v>
      </c>
      <c r="D31" s="6">
        <v>11</v>
      </c>
      <c r="E31" s="6">
        <v>15</v>
      </c>
      <c r="F31" s="6">
        <v>15</v>
      </c>
      <c r="G31" s="11">
        <v>13</v>
      </c>
      <c r="H31" s="6">
        <v>14</v>
      </c>
      <c r="I31" s="6"/>
    </row>
    <row r="32" spans="1:11" x14ac:dyDescent="0.25">
      <c r="A32" s="6" t="s">
        <v>107</v>
      </c>
      <c r="B32" s="53">
        <f t="shared" ref="B32:B33" si="0">B30/24</f>
        <v>0.41666666666666669</v>
      </c>
      <c r="C32" s="18">
        <v>0.5</v>
      </c>
      <c r="D32" s="18">
        <v>0.5</v>
      </c>
      <c r="E32" s="18">
        <v>0.375</v>
      </c>
      <c r="F32" s="18">
        <v>0.375</v>
      </c>
      <c r="G32" s="144">
        <v>0.45833333333333331</v>
      </c>
      <c r="H32" s="18">
        <v>0.41666666666666669</v>
      </c>
      <c r="I32" s="18"/>
    </row>
    <row r="33" spans="1:9" x14ac:dyDescent="0.25">
      <c r="A33" s="6" t="s">
        <v>111</v>
      </c>
      <c r="B33" s="53">
        <f t="shared" si="0"/>
        <v>0.58333333333333337</v>
      </c>
      <c r="C33" s="18">
        <v>0.5</v>
      </c>
      <c r="D33" s="18">
        <v>0.45833333333333331</v>
      </c>
      <c r="E33" s="18">
        <v>0.625</v>
      </c>
      <c r="F33" s="18">
        <v>0.625</v>
      </c>
      <c r="G33" s="144">
        <v>0.54166666666666663</v>
      </c>
      <c r="H33" s="18">
        <v>0.58333333333333337</v>
      </c>
      <c r="I33" s="18"/>
    </row>
    <row r="34" spans="1:9" ht="30" x14ac:dyDescent="0.25">
      <c r="A34" s="6" t="s">
        <v>112</v>
      </c>
      <c r="B34" s="53">
        <v>0</v>
      </c>
      <c r="C34" s="18">
        <v>0</v>
      </c>
      <c r="D34" s="18">
        <v>4.1666666666666664E-2</v>
      </c>
      <c r="E34" s="18">
        <v>0</v>
      </c>
      <c r="F34" s="18">
        <v>0</v>
      </c>
      <c r="G34" s="144">
        <v>0</v>
      </c>
      <c r="H34" s="18">
        <v>0</v>
      </c>
      <c r="I34" s="18"/>
    </row>
    <row r="36" spans="1:9" x14ac:dyDescent="0.25">
      <c r="A36" s="34" t="s">
        <v>381</v>
      </c>
    </row>
  </sheetData>
  <autoFilter ref="A3:I34"/>
  <mergeCells count="1">
    <mergeCell ref="A1:I1"/>
  </mergeCells>
  <dataValidations count="2">
    <dataValidation type="list" allowBlank="1" showInputMessage="1" showErrorMessage="1" sqref="C4:F27 I4:I27">
      <formula1>$K$4:$K$7</formula1>
    </dataValidation>
    <dataValidation type="list" allowBlank="1" showInputMessage="1" showErrorMessage="1" sqref="G4:G27">
      <formula1>$J$4:$J$7</formula1>
    </dataValidation>
  </dataValidations>
  <printOptions horizontalCentered="1"/>
  <pageMargins left="0.25" right="0.25" top="0.75" bottom="0.75" header="0.3" footer="0.3"/>
  <pageSetup scale="94" fitToWidth="0" fitToHeight="0" orientation="landscape" r:id="rId1"/>
  <headerFooter>
    <oddHeader>&amp;CCFO Act Agency IPERA Compliance Results</oddHeader>
    <oddFooter>&amp;RAs of &amp;T &amp;D
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27"/>
  <sheetViews>
    <sheetView zoomScaleNormal="100" workbookViewId="0">
      <pane xSplit="1" ySplit="7" topLeftCell="B8" activePane="bottomRight" state="frozen"/>
      <selection activeCell="B23" sqref="B23"/>
      <selection pane="topRight" activeCell="B23" sqref="B23"/>
      <selection pane="bottomLeft" activeCell="B23" sqref="B23"/>
      <selection pane="bottomRight" activeCell="G22" sqref="G22"/>
    </sheetView>
  </sheetViews>
  <sheetFormatPr defaultColWidth="9.140625" defaultRowHeight="15" x14ac:dyDescent="0.25"/>
  <cols>
    <col min="1" max="1" width="13.85546875" style="30" customWidth="1"/>
    <col min="2" max="2" width="47" style="30" bestFit="1" customWidth="1"/>
    <col min="3" max="3" width="16.140625" style="30" customWidth="1"/>
    <col min="4" max="4" width="13.85546875" style="30" bestFit="1" customWidth="1"/>
    <col min="5" max="5" width="2.5703125" style="30" customWidth="1"/>
    <col min="6" max="6" width="3.85546875" style="30" customWidth="1"/>
    <col min="7" max="7" width="15.140625" style="30" bestFit="1" customWidth="1"/>
    <col min="8" max="8" width="14.140625" style="30" bestFit="1" customWidth="1"/>
    <col min="9" max="16384" width="9.140625" style="30"/>
  </cols>
  <sheetData>
    <row r="1" spans="1:9" x14ac:dyDescent="0.25">
      <c r="A1" s="534" t="s">
        <v>382</v>
      </c>
      <c r="B1" s="534"/>
      <c r="C1" s="526"/>
      <c r="D1" s="534"/>
      <c r="E1" s="534"/>
      <c r="F1" s="534"/>
      <c r="G1" s="534"/>
      <c r="H1" s="534"/>
    </row>
    <row r="2" spans="1:9" x14ac:dyDescent="0.25">
      <c r="A2" s="535" t="s">
        <v>132</v>
      </c>
      <c r="B2" s="535"/>
      <c r="C2" s="535"/>
      <c r="D2" s="535"/>
      <c r="E2" s="535"/>
      <c r="F2" s="535"/>
      <c r="G2" s="535"/>
      <c r="H2" s="535"/>
    </row>
    <row r="3" spans="1:9" x14ac:dyDescent="0.25">
      <c r="A3" s="536" t="s">
        <v>113</v>
      </c>
      <c r="B3" s="536"/>
      <c r="C3" s="536"/>
      <c r="D3" s="536"/>
      <c r="E3" s="536"/>
      <c r="F3" s="536"/>
      <c r="G3" s="536"/>
      <c r="H3" s="536"/>
    </row>
    <row r="4" spans="1:9" x14ac:dyDescent="0.25">
      <c r="A4" s="55"/>
      <c r="B4" s="55"/>
      <c r="C4" s="55"/>
      <c r="D4" s="55"/>
      <c r="E4" s="55"/>
      <c r="F4" s="55"/>
      <c r="G4" s="55"/>
      <c r="H4" s="55"/>
      <c r="I4" s="82"/>
    </row>
    <row r="5" spans="1:9" ht="14.85" customHeight="1" x14ac:dyDescent="0.25">
      <c r="A5" s="54"/>
      <c r="B5" s="54"/>
      <c r="C5" s="532" t="s">
        <v>322</v>
      </c>
      <c r="D5" s="532"/>
      <c r="E5" s="77"/>
      <c r="F5" s="78"/>
      <c r="G5" s="532" t="s">
        <v>128</v>
      </c>
      <c r="H5" s="532"/>
      <c r="I5" s="82"/>
    </row>
    <row r="6" spans="1:9" ht="14.25" customHeight="1" x14ac:dyDescent="0.25">
      <c r="A6" s="54"/>
      <c r="B6" s="54"/>
      <c r="C6" s="533"/>
      <c r="D6" s="533"/>
      <c r="E6" s="77"/>
      <c r="F6" s="78"/>
      <c r="G6" s="532"/>
      <c r="H6" s="532"/>
      <c r="I6" s="82"/>
    </row>
    <row r="7" spans="1:9" ht="57.75" customHeight="1" x14ac:dyDescent="0.25">
      <c r="A7" s="126" t="s">
        <v>4</v>
      </c>
      <c r="B7" s="126" t="s">
        <v>157</v>
      </c>
      <c r="C7" s="126" t="s">
        <v>383</v>
      </c>
      <c r="D7" s="126" t="s">
        <v>384</v>
      </c>
      <c r="E7" s="35" t="s">
        <v>280</v>
      </c>
      <c r="F7" s="36" t="s">
        <v>280</v>
      </c>
      <c r="G7" s="126" t="s">
        <v>383</v>
      </c>
      <c r="H7" s="126" t="s">
        <v>384</v>
      </c>
    </row>
    <row r="8" spans="1:9" x14ac:dyDescent="0.25">
      <c r="A8" s="125" t="s">
        <v>28</v>
      </c>
      <c r="B8" s="302" t="s">
        <v>29</v>
      </c>
      <c r="C8" s="324">
        <v>992</v>
      </c>
      <c r="D8" s="324">
        <v>745.7</v>
      </c>
      <c r="E8" s="327"/>
      <c r="G8" s="328"/>
      <c r="H8" s="329">
        <v>306.10000000000002</v>
      </c>
    </row>
    <row r="9" spans="1:9" x14ac:dyDescent="0.25">
      <c r="A9" s="338" t="s">
        <v>54</v>
      </c>
      <c r="B9" s="264" t="s">
        <v>519</v>
      </c>
      <c r="C9" s="328"/>
      <c r="D9" s="328"/>
      <c r="E9" s="331"/>
      <c r="G9" s="324">
        <v>18.489999999999998</v>
      </c>
      <c r="H9" s="324">
        <v>0.33</v>
      </c>
    </row>
    <row r="10" spans="1:9" x14ac:dyDescent="0.25">
      <c r="A10" s="338" t="s">
        <v>54</v>
      </c>
      <c r="B10" s="264" t="s">
        <v>520</v>
      </c>
      <c r="C10" s="328"/>
      <c r="D10" s="328"/>
      <c r="E10" s="331"/>
      <c r="G10" s="324">
        <v>19.78</v>
      </c>
      <c r="H10" s="324">
        <v>10.050000000000001</v>
      </c>
    </row>
    <row r="11" spans="1:9" x14ac:dyDescent="0.25">
      <c r="A11" s="338" t="s">
        <v>54</v>
      </c>
      <c r="B11" s="264" t="s">
        <v>521</v>
      </c>
      <c r="C11" s="328"/>
      <c r="D11" s="328"/>
      <c r="E11" s="331"/>
      <c r="G11" s="324">
        <v>13227.82</v>
      </c>
      <c r="H11" s="324">
        <v>11354.48</v>
      </c>
    </row>
    <row r="12" spans="1:9" x14ac:dyDescent="0.25">
      <c r="A12" s="338" t="s">
        <v>54</v>
      </c>
      <c r="B12" s="264" t="s">
        <v>522</v>
      </c>
      <c r="C12" s="328"/>
      <c r="D12" s="328"/>
      <c r="E12" s="331"/>
      <c r="G12" s="324">
        <v>20.3</v>
      </c>
      <c r="H12" s="324">
        <v>17.18</v>
      </c>
    </row>
    <row r="13" spans="1:9" x14ac:dyDescent="0.25">
      <c r="A13" s="338" t="s">
        <v>54</v>
      </c>
      <c r="B13" s="264" t="s">
        <v>523</v>
      </c>
      <c r="C13" s="324">
        <v>89.44</v>
      </c>
      <c r="D13" s="324">
        <v>73.03</v>
      </c>
      <c r="E13" s="331"/>
      <c r="G13" s="328"/>
      <c r="H13" s="328"/>
    </row>
    <row r="14" spans="1:9" x14ac:dyDescent="0.25">
      <c r="A14" s="338" t="s">
        <v>54</v>
      </c>
      <c r="B14" s="264" t="s">
        <v>57</v>
      </c>
      <c r="C14" s="328"/>
      <c r="D14" s="328"/>
      <c r="E14" s="331"/>
      <c r="G14" s="324">
        <v>64.930000000000007</v>
      </c>
      <c r="H14" s="324">
        <v>64.930000000000007</v>
      </c>
    </row>
    <row r="15" spans="1:9" x14ac:dyDescent="0.25">
      <c r="A15" s="338" t="s">
        <v>54</v>
      </c>
      <c r="B15" s="264" t="s">
        <v>524</v>
      </c>
      <c r="C15" s="324">
        <v>493.68</v>
      </c>
      <c r="D15" s="324">
        <v>126.57</v>
      </c>
      <c r="E15" s="331"/>
      <c r="G15" s="328"/>
      <c r="H15" s="328"/>
    </row>
    <row r="16" spans="1:9" x14ac:dyDescent="0.25">
      <c r="A16" s="338" t="s">
        <v>54</v>
      </c>
      <c r="B16" s="264" t="s">
        <v>525</v>
      </c>
      <c r="C16" s="328"/>
      <c r="D16" s="324">
        <v>34.46</v>
      </c>
      <c r="E16" s="331"/>
      <c r="G16" s="328"/>
      <c r="H16" s="328"/>
    </row>
    <row r="17" spans="1:8" x14ac:dyDescent="0.25">
      <c r="A17" s="125" t="s">
        <v>70</v>
      </c>
      <c r="B17" s="264" t="s">
        <v>396</v>
      </c>
      <c r="C17" s="328"/>
      <c r="D17" s="328"/>
      <c r="E17" s="331"/>
      <c r="G17" s="324">
        <v>5.31</v>
      </c>
      <c r="H17" s="324">
        <v>4.6900000000000004</v>
      </c>
    </row>
    <row r="18" spans="1:8" x14ac:dyDescent="0.25">
      <c r="A18" s="125" t="s">
        <v>79</v>
      </c>
      <c r="B18" s="302" t="s">
        <v>80</v>
      </c>
      <c r="C18" s="329">
        <v>13846.98</v>
      </c>
      <c r="D18" s="329">
        <v>2572.25</v>
      </c>
      <c r="E18" s="331"/>
      <c r="G18" s="324">
        <v>0</v>
      </c>
      <c r="H18" s="324">
        <v>0</v>
      </c>
    </row>
    <row r="19" spans="1:8" x14ac:dyDescent="0.25">
      <c r="A19" s="125" t="s">
        <v>79</v>
      </c>
      <c r="B19" s="302" t="s">
        <v>81</v>
      </c>
      <c r="C19" s="329">
        <v>14379.25</v>
      </c>
      <c r="D19" s="329">
        <v>1358.73</v>
      </c>
      <c r="E19" s="331"/>
      <c r="G19" s="324">
        <v>0</v>
      </c>
      <c r="H19" s="324">
        <v>0</v>
      </c>
    </row>
    <row r="20" spans="1:8" x14ac:dyDescent="0.25">
      <c r="A20" s="125" t="s">
        <v>84</v>
      </c>
      <c r="B20" s="333" t="s">
        <v>323</v>
      </c>
      <c r="C20" s="334"/>
      <c r="D20" s="334"/>
      <c r="E20" s="335"/>
      <c r="G20" s="333">
        <v>353.19</v>
      </c>
      <c r="H20" s="333">
        <v>353.19</v>
      </c>
    </row>
    <row r="21" spans="1:8" x14ac:dyDescent="0.25">
      <c r="A21" s="125" t="s">
        <v>84</v>
      </c>
      <c r="B21" s="336" t="s">
        <v>526</v>
      </c>
      <c r="C21" s="333">
        <v>0.25</v>
      </c>
      <c r="D21" s="333">
        <v>0.25</v>
      </c>
      <c r="E21" s="335"/>
      <c r="G21" s="334"/>
      <c r="H21" s="334"/>
    </row>
    <row r="22" spans="1:8" x14ac:dyDescent="0.25">
      <c r="A22" s="324" t="s">
        <v>85</v>
      </c>
      <c r="B22" s="302" t="s">
        <v>527</v>
      </c>
      <c r="C22" s="324">
        <v>0.51580000000000004</v>
      </c>
      <c r="D22" s="324">
        <v>7.5399999999999995E-2</v>
      </c>
      <c r="E22" s="331"/>
      <c r="G22" s="324">
        <v>1145.83</v>
      </c>
      <c r="H22" s="324">
        <v>809.21</v>
      </c>
    </row>
    <row r="23" spans="1:8" x14ac:dyDescent="0.25">
      <c r="A23" s="324" t="s">
        <v>85</v>
      </c>
      <c r="B23" s="127" t="s">
        <v>528</v>
      </c>
      <c r="C23" s="324">
        <v>147.19900000000001</v>
      </c>
      <c r="D23" s="324">
        <v>35.589399999999998</v>
      </c>
      <c r="E23" s="331"/>
      <c r="G23" s="324">
        <v>42.84</v>
      </c>
      <c r="H23" s="324">
        <v>42.68</v>
      </c>
    </row>
    <row r="25" spans="1:8" ht="15.75" thickBot="1" x14ac:dyDescent="0.3">
      <c r="A25" s="80" t="s">
        <v>114</v>
      </c>
      <c r="B25" s="81"/>
      <c r="C25" s="339">
        <v>29949.3148</v>
      </c>
      <c r="D25" s="339">
        <v>4946.6547999999993</v>
      </c>
      <c r="E25" s="81"/>
      <c r="F25" s="81"/>
      <c r="G25" s="339">
        <v>14898.49</v>
      </c>
      <c r="H25" s="339">
        <v>12962.84</v>
      </c>
    </row>
    <row r="27" spans="1:8" s="82" customFormat="1" x14ac:dyDescent="0.25"/>
  </sheetData>
  <autoFilter ref="A7:H23">
    <sortState ref="A8:H28">
      <sortCondition ref="A7:A27"/>
    </sortState>
  </autoFilter>
  <mergeCells count="5">
    <mergeCell ref="G5:H6"/>
    <mergeCell ref="C5:D6"/>
    <mergeCell ref="A1:H1"/>
    <mergeCell ref="A2:H2"/>
    <mergeCell ref="A3:H3"/>
  </mergeCells>
  <pageMargins left="0.25" right="0.25" top="0.75" bottom="0.75" header="0.3" footer="0.3"/>
  <pageSetup scale="80" orientation="landscape" r:id="rId1"/>
  <headerFooter>
    <oddHeader>&amp;COverpayment Identification and Recapture for High-Priority Programs
($ in Millions)</oddHeader>
    <oddFooter>&amp;RAs of &amp;T &amp;D
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228"/>
  <sheetViews>
    <sheetView zoomScale="103" zoomScaleNormal="103" workbookViewId="0">
      <pane xSplit="1" ySplit="7" topLeftCell="B206" activePane="bottomRight" state="frozen"/>
      <selection activeCell="B23" sqref="B23"/>
      <selection pane="topRight" activeCell="B23" sqref="B23"/>
      <selection pane="bottomLeft" activeCell="B23" sqref="B23"/>
      <selection pane="bottomRight" activeCell="I22" sqref="I22"/>
    </sheetView>
  </sheetViews>
  <sheetFormatPr defaultColWidth="9.140625" defaultRowHeight="15" x14ac:dyDescent="0.25"/>
  <cols>
    <col min="1" max="1" width="10.85546875" style="21" customWidth="1"/>
    <col min="2" max="2" width="30.140625" style="21" customWidth="1"/>
    <col min="3" max="3" width="13.42578125" style="21" bestFit="1" customWidth="1"/>
    <col min="4" max="4" width="12.140625" style="21" bestFit="1" customWidth="1"/>
    <col min="5" max="5" width="5.42578125" style="24" customWidth="1"/>
    <col min="6" max="7" width="14.140625" style="21" bestFit="1" customWidth="1"/>
    <col min="8" max="8" width="9.140625" style="21"/>
    <col min="9" max="9" width="11.5703125" style="21" bestFit="1" customWidth="1"/>
    <col min="10" max="16384" width="9.140625" style="21"/>
  </cols>
  <sheetData>
    <row r="1" spans="1:7" ht="18" customHeight="1" x14ac:dyDescent="0.25">
      <c r="A1" s="537" t="s">
        <v>385</v>
      </c>
      <c r="B1" s="537"/>
      <c r="C1" s="538"/>
      <c r="D1" s="537"/>
      <c r="E1" s="537"/>
      <c r="F1" s="537"/>
      <c r="G1" s="537"/>
    </row>
    <row r="2" spans="1:7" ht="15.75" x14ac:dyDescent="0.25">
      <c r="A2" s="539" t="s">
        <v>113</v>
      </c>
      <c r="B2" s="539"/>
      <c r="C2" s="539"/>
      <c r="D2" s="539"/>
      <c r="E2" s="539"/>
      <c r="F2" s="539"/>
      <c r="G2" s="539"/>
    </row>
    <row r="3" spans="1:7" ht="8.25" customHeight="1" x14ac:dyDescent="0.25">
      <c r="A3" s="56"/>
      <c r="B3" s="56"/>
      <c r="C3" s="56"/>
      <c r="D3" s="56"/>
      <c r="E3" s="291"/>
      <c r="F3" s="56"/>
      <c r="G3" s="56"/>
    </row>
    <row r="4" spans="1:7" ht="15.75" customHeight="1" x14ac:dyDescent="0.25">
      <c r="A4" s="22"/>
      <c r="B4" s="57"/>
      <c r="C4" s="542" t="s">
        <v>322</v>
      </c>
      <c r="D4" s="543"/>
      <c r="E4" s="23"/>
      <c r="F4" s="540" t="s">
        <v>128</v>
      </c>
      <c r="G4" s="540"/>
    </row>
    <row r="5" spans="1:7" ht="15.75" x14ac:dyDescent="0.25">
      <c r="A5" s="22"/>
      <c r="B5" s="57"/>
      <c r="C5" s="544"/>
      <c r="D5" s="545"/>
      <c r="E5" s="541"/>
      <c r="F5" s="540"/>
      <c r="G5" s="540"/>
    </row>
    <row r="6" spans="1:7" ht="21" customHeight="1" x14ac:dyDescent="0.25">
      <c r="A6" s="22"/>
      <c r="B6" s="57"/>
      <c r="C6" s="546"/>
      <c r="D6" s="547"/>
      <c r="E6" s="541"/>
      <c r="F6" s="540"/>
      <c r="G6" s="540"/>
    </row>
    <row r="7" spans="1:7" ht="48" customHeight="1" x14ac:dyDescent="0.25">
      <c r="A7" s="126" t="s">
        <v>4</v>
      </c>
      <c r="B7" s="126" t="s">
        <v>357</v>
      </c>
      <c r="C7" s="126" t="s">
        <v>383</v>
      </c>
      <c r="D7" s="126" t="s">
        <v>384</v>
      </c>
      <c r="E7" s="29" t="s">
        <v>280</v>
      </c>
      <c r="F7" s="126" t="s">
        <v>383</v>
      </c>
      <c r="G7" s="126" t="s">
        <v>384</v>
      </c>
    </row>
    <row r="8" spans="1:7" x14ac:dyDescent="0.25">
      <c r="A8" s="125" t="s">
        <v>19</v>
      </c>
      <c r="B8" s="264" t="s">
        <v>448</v>
      </c>
      <c r="C8" s="328"/>
      <c r="D8" s="328"/>
      <c r="E8" s="358"/>
      <c r="F8" s="324">
        <v>0.25</v>
      </c>
      <c r="G8" s="324">
        <v>0.25</v>
      </c>
    </row>
    <row r="9" spans="1:7" x14ac:dyDescent="0.25">
      <c r="A9" s="125" t="s">
        <v>19</v>
      </c>
      <c r="B9" s="264" t="s">
        <v>449</v>
      </c>
      <c r="C9" s="328"/>
      <c r="D9" s="328"/>
      <c r="E9" s="358"/>
      <c r="F9" s="324">
        <v>0.26</v>
      </c>
      <c r="G9" s="324">
        <v>0.26</v>
      </c>
    </row>
    <row r="10" spans="1:7" x14ac:dyDescent="0.25">
      <c r="A10" s="125" t="s">
        <v>19</v>
      </c>
      <c r="B10" s="264" t="s">
        <v>529</v>
      </c>
      <c r="C10" s="328"/>
      <c r="D10" s="328"/>
      <c r="E10" s="359"/>
      <c r="F10" s="324">
        <v>0.26</v>
      </c>
      <c r="G10" s="324">
        <v>0.26</v>
      </c>
    </row>
    <row r="11" spans="1:7" x14ac:dyDescent="0.25">
      <c r="A11" s="125" t="s">
        <v>19</v>
      </c>
      <c r="B11" s="264" t="s">
        <v>327</v>
      </c>
      <c r="C11" s="328"/>
      <c r="D11" s="328"/>
      <c r="E11" s="358"/>
      <c r="F11" s="324">
        <v>7.98</v>
      </c>
      <c r="G11" s="324">
        <v>7.98</v>
      </c>
    </row>
    <row r="12" spans="1:7" x14ac:dyDescent="0.25">
      <c r="A12" s="125" t="s">
        <v>20</v>
      </c>
      <c r="B12" s="302" t="s">
        <v>530</v>
      </c>
      <c r="C12" s="328"/>
      <c r="D12" s="328"/>
      <c r="E12" s="358"/>
      <c r="F12" s="324">
        <v>1.095</v>
      </c>
      <c r="G12" s="324">
        <v>1.2999999999999999E-2</v>
      </c>
    </row>
    <row r="13" spans="1:7" x14ac:dyDescent="0.25">
      <c r="A13" s="125" t="s">
        <v>20</v>
      </c>
      <c r="B13" s="302" t="s">
        <v>531</v>
      </c>
      <c r="C13" s="328"/>
      <c r="D13" s="328"/>
      <c r="E13" s="358"/>
      <c r="F13" s="324">
        <v>0.61</v>
      </c>
      <c r="G13" s="324">
        <v>0.505</v>
      </c>
    </row>
    <row r="14" spans="1:7" ht="25.5" x14ac:dyDescent="0.25">
      <c r="A14" s="125" t="s">
        <v>20</v>
      </c>
      <c r="B14" s="302" t="s">
        <v>532</v>
      </c>
      <c r="C14" s="328"/>
      <c r="D14" s="328"/>
      <c r="E14" s="360"/>
      <c r="F14" s="324">
        <v>0.26300000000000001</v>
      </c>
      <c r="G14" s="324">
        <v>0.25</v>
      </c>
    </row>
    <row r="15" spans="1:7" ht="25.5" x14ac:dyDescent="0.25">
      <c r="A15" s="125" t="s">
        <v>20</v>
      </c>
      <c r="B15" s="302" t="s">
        <v>533</v>
      </c>
      <c r="C15" s="328"/>
      <c r="D15" s="328"/>
      <c r="E15" s="358"/>
      <c r="F15" s="324">
        <v>0.312</v>
      </c>
      <c r="G15" s="324">
        <v>0.309</v>
      </c>
    </row>
    <row r="16" spans="1:7" ht="25.5" x14ac:dyDescent="0.25">
      <c r="A16" s="125" t="s">
        <v>20</v>
      </c>
      <c r="B16" s="302" t="s">
        <v>534</v>
      </c>
      <c r="C16" s="328"/>
      <c r="D16" s="328"/>
      <c r="E16" s="358"/>
      <c r="F16" s="324">
        <v>2E-3</v>
      </c>
      <c r="G16" s="324">
        <v>5.0000000000000001E-3</v>
      </c>
    </row>
    <row r="17" spans="1:7" x14ac:dyDescent="0.25">
      <c r="A17" s="125" t="s">
        <v>20</v>
      </c>
      <c r="B17" s="302" t="s">
        <v>535</v>
      </c>
      <c r="C17" s="328"/>
      <c r="D17" s="328"/>
      <c r="E17" s="358"/>
      <c r="F17" s="324">
        <v>1.254</v>
      </c>
      <c r="G17" s="324">
        <v>1.7999999999999999E-2</v>
      </c>
    </row>
    <row r="18" spans="1:7" ht="25.5" x14ac:dyDescent="0.25">
      <c r="A18" s="125" t="s">
        <v>20</v>
      </c>
      <c r="B18" s="302" t="s">
        <v>536</v>
      </c>
      <c r="C18" s="328"/>
      <c r="D18" s="328"/>
      <c r="E18" s="358"/>
      <c r="F18" s="324">
        <v>3.06</v>
      </c>
      <c r="G18" s="324">
        <v>1.7529999999999999</v>
      </c>
    </row>
    <row r="19" spans="1:7" ht="25.5" x14ac:dyDescent="0.25">
      <c r="A19" s="125" t="s">
        <v>20</v>
      </c>
      <c r="B19" s="302" t="s">
        <v>537</v>
      </c>
      <c r="C19" s="328"/>
      <c r="D19" s="328"/>
      <c r="E19" s="358"/>
      <c r="F19" s="324">
        <v>1.016</v>
      </c>
      <c r="G19" s="324">
        <v>0.67100000000000004</v>
      </c>
    </row>
    <row r="20" spans="1:7" ht="25.5" x14ac:dyDescent="0.25">
      <c r="A20" s="125" t="s">
        <v>20</v>
      </c>
      <c r="B20" s="302" t="s">
        <v>538</v>
      </c>
      <c r="C20" s="328"/>
      <c r="D20" s="328"/>
      <c r="E20" s="358"/>
      <c r="F20" s="324">
        <v>0.108</v>
      </c>
      <c r="G20" s="324">
        <v>0.09</v>
      </c>
    </row>
    <row r="21" spans="1:7" ht="25.5" x14ac:dyDescent="0.25">
      <c r="A21" s="125" t="s">
        <v>20</v>
      </c>
      <c r="B21" s="302" t="s">
        <v>539</v>
      </c>
      <c r="C21" s="328"/>
      <c r="D21" s="328"/>
      <c r="E21" s="358"/>
      <c r="F21" s="324">
        <v>0.64600000000000002</v>
      </c>
      <c r="G21" s="324">
        <v>0.13800000000000001</v>
      </c>
    </row>
    <row r="22" spans="1:7" x14ac:dyDescent="0.25">
      <c r="A22" s="125" t="s">
        <v>20</v>
      </c>
      <c r="B22" s="302" t="s">
        <v>540</v>
      </c>
      <c r="C22" s="328"/>
      <c r="D22" s="328"/>
      <c r="E22" s="358"/>
      <c r="F22" s="324">
        <v>0.28899999999999998</v>
      </c>
      <c r="G22" s="324">
        <v>0.24199999999999999</v>
      </c>
    </row>
    <row r="23" spans="1:7" x14ac:dyDescent="0.25">
      <c r="A23" s="125" t="s">
        <v>312</v>
      </c>
      <c r="B23" s="505" t="s">
        <v>22</v>
      </c>
      <c r="C23" s="328"/>
      <c r="D23" s="328"/>
      <c r="E23" s="358"/>
      <c r="F23" s="324">
        <v>85.01</v>
      </c>
      <c r="G23" s="324">
        <v>85.01</v>
      </c>
    </row>
    <row r="24" spans="1:7" x14ac:dyDescent="0.25">
      <c r="A24" s="125" t="s">
        <v>312</v>
      </c>
      <c r="B24" s="301" t="s">
        <v>213</v>
      </c>
      <c r="C24" s="328"/>
      <c r="D24" s="328"/>
      <c r="E24" s="358"/>
      <c r="F24" s="324">
        <v>0.01</v>
      </c>
      <c r="G24" s="324">
        <v>0.01</v>
      </c>
    </row>
    <row r="25" spans="1:7" x14ac:dyDescent="0.25">
      <c r="A25" s="125" t="s">
        <v>312</v>
      </c>
      <c r="B25" s="341" t="s">
        <v>214</v>
      </c>
      <c r="C25" s="324">
        <v>15.67</v>
      </c>
      <c r="D25" s="324">
        <v>11.65</v>
      </c>
      <c r="E25" s="358"/>
      <c r="F25" s="324">
        <v>3.69</v>
      </c>
      <c r="G25" s="324">
        <v>0.87</v>
      </c>
    </row>
    <row r="26" spans="1:7" x14ac:dyDescent="0.25">
      <c r="A26" s="125" t="s">
        <v>312</v>
      </c>
      <c r="B26" s="341" t="s">
        <v>215</v>
      </c>
      <c r="C26" s="328"/>
      <c r="D26" s="328"/>
      <c r="E26" s="358"/>
      <c r="F26" s="350">
        <v>4.1399999999999997</v>
      </c>
      <c r="G26" s="350">
        <v>22.48</v>
      </c>
    </row>
    <row r="27" spans="1:7" x14ac:dyDescent="0.25">
      <c r="A27" s="125" t="s">
        <v>312</v>
      </c>
      <c r="B27" s="341" t="s">
        <v>23</v>
      </c>
      <c r="C27" s="328"/>
      <c r="D27" s="328"/>
      <c r="E27" s="361"/>
      <c r="F27" s="324">
        <v>276.66000000000003</v>
      </c>
      <c r="G27" s="324">
        <v>238.4</v>
      </c>
    </row>
    <row r="28" spans="1:7" x14ac:dyDescent="0.25">
      <c r="A28" s="125" t="s">
        <v>312</v>
      </c>
      <c r="B28" s="341" t="s">
        <v>216</v>
      </c>
      <c r="C28" s="328"/>
      <c r="D28" s="328"/>
      <c r="E28" s="358"/>
      <c r="F28" s="324">
        <v>19.62</v>
      </c>
      <c r="G28" s="324">
        <v>17.84</v>
      </c>
    </row>
    <row r="29" spans="1:7" x14ac:dyDescent="0.25">
      <c r="A29" s="125" t="s">
        <v>312</v>
      </c>
      <c r="B29" s="301" t="s">
        <v>437</v>
      </c>
      <c r="C29" s="328"/>
      <c r="D29" s="328"/>
      <c r="E29" s="358"/>
      <c r="F29" s="324">
        <v>10.95</v>
      </c>
      <c r="G29" s="324">
        <v>8.65</v>
      </c>
    </row>
    <row r="30" spans="1:7" x14ac:dyDescent="0.25">
      <c r="A30" s="125" t="s">
        <v>312</v>
      </c>
      <c r="B30" s="301" t="s">
        <v>219</v>
      </c>
      <c r="C30" s="328"/>
      <c r="D30" s="328"/>
      <c r="E30" s="358"/>
      <c r="F30" s="324">
        <v>1.49</v>
      </c>
      <c r="G30" s="324">
        <v>1.28</v>
      </c>
    </row>
    <row r="31" spans="1:7" x14ac:dyDescent="0.25">
      <c r="A31" s="125" t="s">
        <v>100</v>
      </c>
      <c r="B31" s="309" t="s">
        <v>454</v>
      </c>
      <c r="C31" s="342"/>
      <c r="D31" s="342"/>
      <c r="E31" s="358"/>
      <c r="F31" s="351">
        <v>5.1000000000000005</v>
      </c>
      <c r="G31" s="351">
        <v>4.8099999999999996</v>
      </c>
    </row>
    <row r="32" spans="1:7" x14ac:dyDescent="0.25">
      <c r="A32" s="125" t="s">
        <v>100</v>
      </c>
      <c r="B32" s="309" t="s">
        <v>455</v>
      </c>
      <c r="C32" s="342"/>
      <c r="D32" s="342"/>
      <c r="E32" s="358"/>
      <c r="F32" s="351">
        <v>0.55000000000000004</v>
      </c>
      <c r="G32" s="351">
        <v>0.51</v>
      </c>
    </row>
    <row r="33" spans="1:7" x14ac:dyDescent="0.25">
      <c r="A33" s="125" t="s">
        <v>100</v>
      </c>
      <c r="B33" s="125" t="s">
        <v>130</v>
      </c>
      <c r="C33" s="342"/>
      <c r="D33" s="342"/>
      <c r="F33" s="351">
        <v>9.7899999999999991</v>
      </c>
      <c r="G33" s="351">
        <v>9.67</v>
      </c>
    </row>
    <row r="34" spans="1:7" x14ac:dyDescent="0.25">
      <c r="A34" s="125" t="s">
        <v>100</v>
      </c>
      <c r="B34" s="125" t="s">
        <v>456</v>
      </c>
      <c r="C34" s="342"/>
      <c r="D34" s="342"/>
      <c r="E34" s="362"/>
      <c r="F34" s="351">
        <v>0</v>
      </c>
      <c r="G34" s="351">
        <v>0</v>
      </c>
    </row>
    <row r="35" spans="1:7" x14ac:dyDescent="0.25">
      <c r="A35" s="125" t="s">
        <v>100</v>
      </c>
      <c r="B35" s="125" t="s">
        <v>301</v>
      </c>
      <c r="C35" s="342"/>
      <c r="D35" s="342"/>
      <c r="F35" s="351">
        <v>1.94</v>
      </c>
      <c r="G35" s="351">
        <v>1.75</v>
      </c>
    </row>
    <row r="36" spans="1:7" x14ac:dyDescent="0.25">
      <c r="A36" s="125" t="s">
        <v>100</v>
      </c>
      <c r="B36" s="309" t="s">
        <v>453</v>
      </c>
      <c r="C36" s="342"/>
      <c r="D36" s="342"/>
      <c r="F36" s="351">
        <v>106.96499999999999</v>
      </c>
      <c r="G36" s="351">
        <v>87.38000000000001</v>
      </c>
    </row>
    <row r="37" spans="1:7" ht="25.5" x14ac:dyDescent="0.25">
      <c r="A37" s="324" t="s">
        <v>24</v>
      </c>
      <c r="B37" s="264" t="s">
        <v>541</v>
      </c>
      <c r="C37" s="328"/>
      <c r="D37" s="328"/>
      <c r="F37" s="352">
        <v>4.83</v>
      </c>
      <c r="G37" s="352">
        <v>5.48</v>
      </c>
    </row>
    <row r="38" spans="1:7" x14ac:dyDescent="0.25">
      <c r="A38" s="324" t="s">
        <v>24</v>
      </c>
      <c r="B38" s="264" t="s">
        <v>542</v>
      </c>
      <c r="C38" s="328"/>
      <c r="D38" s="328"/>
      <c r="F38" s="324">
        <v>0.19</v>
      </c>
      <c r="G38" s="324">
        <v>2</v>
      </c>
    </row>
    <row r="39" spans="1:7" x14ac:dyDescent="0.25">
      <c r="A39" s="324" t="s">
        <v>24</v>
      </c>
      <c r="B39" s="264" t="s">
        <v>543</v>
      </c>
      <c r="C39" s="328"/>
      <c r="D39" s="328"/>
      <c r="F39" s="324">
        <v>8.67</v>
      </c>
      <c r="G39" s="324">
        <v>0.46</v>
      </c>
    </row>
    <row r="40" spans="1:7" ht="25.5" x14ac:dyDescent="0.25">
      <c r="A40" s="340" t="s">
        <v>26</v>
      </c>
      <c r="B40" s="302" t="s">
        <v>459</v>
      </c>
      <c r="C40" s="324">
        <v>0.42936200999999991</v>
      </c>
      <c r="D40" s="324">
        <v>0.43032536999999987</v>
      </c>
      <c r="F40" s="324">
        <v>0</v>
      </c>
      <c r="G40" s="324">
        <v>0</v>
      </c>
    </row>
    <row r="41" spans="1:7" x14ac:dyDescent="0.25">
      <c r="A41" s="340" t="s">
        <v>26</v>
      </c>
      <c r="B41" s="302" t="s">
        <v>27</v>
      </c>
      <c r="C41" s="324">
        <v>1.58</v>
      </c>
      <c r="D41" s="324">
        <v>1.7493279200000005</v>
      </c>
      <c r="F41" s="324">
        <v>0</v>
      </c>
      <c r="G41" s="324">
        <v>0</v>
      </c>
    </row>
    <row r="42" spans="1:7" x14ac:dyDescent="0.25">
      <c r="A42" s="340" t="s">
        <v>26</v>
      </c>
      <c r="B42" s="302" t="s">
        <v>460</v>
      </c>
      <c r="C42" s="324">
        <v>3.480587000000001E-2</v>
      </c>
      <c r="D42" s="324">
        <v>3.4879510000000002E-2</v>
      </c>
      <c r="F42" s="324">
        <v>0</v>
      </c>
      <c r="G42" s="324">
        <v>0</v>
      </c>
    </row>
    <row r="43" spans="1:7" x14ac:dyDescent="0.25">
      <c r="A43" s="340" t="s">
        <v>26</v>
      </c>
      <c r="B43" s="302" t="s">
        <v>220</v>
      </c>
      <c r="C43" s="324">
        <v>4.68</v>
      </c>
      <c r="D43" s="324">
        <v>3.6390937100000009</v>
      </c>
      <c r="F43" s="324">
        <v>0</v>
      </c>
      <c r="G43" s="324">
        <v>0</v>
      </c>
    </row>
    <row r="44" spans="1:7" ht="25.5" x14ac:dyDescent="0.25">
      <c r="A44" s="340" t="s">
        <v>26</v>
      </c>
      <c r="B44" s="302" t="s">
        <v>461</v>
      </c>
      <c r="C44" s="324">
        <v>2.0336258299999996</v>
      </c>
      <c r="D44" s="324">
        <v>0.56071203000000003</v>
      </c>
      <c r="F44" s="324">
        <v>2.9815651600000002</v>
      </c>
      <c r="G44" s="324">
        <v>3.7711919100000002</v>
      </c>
    </row>
    <row r="45" spans="1:7" ht="25.5" x14ac:dyDescent="0.25">
      <c r="A45" s="125" t="s">
        <v>28</v>
      </c>
      <c r="B45" s="264" t="s">
        <v>320</v>
      </c>
      <c r="C45" s="328"/>
      <c r="D45" s="328"/>
      <c r="F45" s="324">
        <v>45.5</v>
      </c>
      <c r="G45" s="329">
        <v>84.04</v>
      </c>
    </row>
    <row r="46" spans="1:7" x14ac:dyDescent="0.25">
      <c r="A46" s="125" t="s">
        <v>28</v>
      </c>
      <c r="B46" s="302" t="s">
        <v>29</v>
      </c>
      <c r="C46" s="324">
        <v>992</v>
      </c>
      <c r="D46" s="324">
        <v>745.7</v>
      </c>
      <c r="F46" s="328"/>
      <c r="G46" s="329">
        <v>306.10000000000002</v>
      </c>
    </row>
    <row r="47" spans="1:7" x14ac:dyDescent="0.25">
      <c r="A47" s="125" t="s">
        <v>30</v>
      </c>
      <c r="B47" s="302" t="s">
        <v>544</v>
      </c>
      <c r="C47" s="329">
        <v>8.6773161999999999</v>
      </c>
      <c r="D47" s="329">
        <v>8.7114518899999993</v>
      </c>
      <c r="F47" s="329">
        <v>1.14616724</v>
      </c>
      <c r="G47" s="329">
        <v>1.4193694100000001</v>
      </c>
    </row>
    <row r="48" spans="1:7" x14ac:dyDescent="0.25">
      <c r="A48" s="125" t="s">
        <v>30</v>
      </c>
      <c r="B48" s="302" t="s">
        <v>545</v>
      </c>
      <c r="C48" s="342"/>
      <c r="D48" s="342"/>
      <c r="F48" s="329">
        <v>33.035218</v>
      </c>
      <c r="G48" s="329">
        <v>18.823060000000002</v>
      </c>
    </row>
    <row r="49" spans="1:7" x14ac:dyDescent="0.25">
      <c r="A49" s="125" t="s">
        <v>39</v>
      </c>
      <c r="B49" s="302" t="s">
        <v>1095</v>
      </c>
      <c r="C49" s="328"/>
      <c r="D49" s="328"/>
      <c r="F49" s="324">
        <v>9.2961964600000009</v>
      </c>
      <c r="G49" s="324">
        <v>9.2153854299999995</v>
      </c>
    </row>
    <row r="50" spans="1:7" x14ac:dyDescent="0.25">
      <c r="A50" s="125" t="s">
        <v>39</v>
      </c>
      <c r="B50" s="302" t="s">
        <v>1096</v>
      </c>
      <c r="C50" s="328"/>
      <c r="D50" s="328"/>
      <c r="F50" s="324">
        <v>19.790963609999999</v>
      </c>
      <c r="G50" s="324">
        <v>21.47766807</v>
      </c>
    </row>
    <row r="51" spans="1:7" x14ac:dyDescent="0.25">
      <c r="A51" s="125" t="s">
        <v>39</v>
      </c>
      <c r="B51" s="302" t="s">
        <v>1097</v>
      </c>
      <c r="C51" s="328"/>
      <c r="D51" s="328"/>
      <c r="F51" s="324">
        <v>4.2126580000000004E-2</v>
      </c>
      <c r="G51" s="324">
        <v>6.7673579999999997E-2</v>
      </c>
    </row>
    <row r="52" spans="1:7" ht="25.5" x14ac:dyDescent="0.25">
      <c r="A52" s="125" t="s">
        <v>39</v>
      </c>
      <c r="B52" s="302" t="s">
        <v>1098</v>
      </c>
      <c r="C52" s="328"/>
      <c r="D52" s="328"/>
      <c r="F52" s="324">
        <v>1.2428440000000001E-2</v>
      </c>
      <c r="G52" s="324">
        <v>4.2184399999999995E-3</v>
      </c>
    </row>
    <row r="53" spans="1:7" ht="25.5" x14ac:dyDescent="0.25">
      <c r="A53" s="125" t="s">
        <v>39</v>
      </c>
      <c r="B53" s="302" t="s">
        <v>1099</v>
      </c>
      <c r="C53" s="328"/>
      <c r="D53" s="328"/>
      <c r="F53" s="324">
        <v>0.141205</v>
      </c>
      <c r="G53" s="324">
        <v>0.11397599999999999</v>
      </c>
    </row>
    <row r="54" spans="1:7" x14ac:dyDescent="0.25">
      <c r="A54" s="125" t="s">
        <v>39</v>
      </c>
      <c r="B54" s="302" t="s">
        <v>1100</v>
      </c>
      <c r="C54" s="328"/>
      <c r="D54" s="328"/>
      <c r="F54" s="324">
        <v>0.17865585</v>
      </c>
      <c r="G54" s="324">
        <v>7.9197190000000001E-2</v>
      </c>
    </row>
    <row r="55" spans="1:7" ht="38.25" x14ac:dyDescent="0.25">
      <c r="A55" s="125" t="s">
        <v>39</v>
      </c>
      <c r="B55" s="302" t="s">
        <v>1101</v>
      </c>
      <c r="C55" s="328"/>
      <c r="D55" s="328"/>
      <c r="F55" s="324">
        <v>3.889973E-2</v>
      </c>
      <c r="G55" s="324">
        <v>3.9961730000000001E-2</v>
      </c>
    </row>
    <row r="56" spans="1:7" x14ac:dyDescent="0.25">
      <c r="A56" s="125" t="s">
        <v>39</v>
      </c>
      <c r="B56" s="302" t="s">
        <v>1102</v>
      </c>
      <c r="C56" s="328"/>
      <c r="D56" s="328"/>
      <c r="F56" s="324">
        <v>0.15499289999999999</v>
      </c>
      <c r="G56" s="324">
        <v>0.44042596999999994</v>
      </c>
    </row>
    <row r="57" spans="1:7" x14ac:dyDescent="0.25">
      <c r="A57" s="125" t="s">
        <v>39</v>
      </c>
      <c r="B57" s="302" t="s">
        <v>1103</v>
      </c>
      <c r="C57" s="328"/>
      <c r="D57" s="328"/>
      <c r="F57" s="324">
        <v>4.7604099999999996E-3</v>
      </c>
      <c r="G57" s="324">
        <v>4.7604099999999996E-3</v>
      </c>
    </row>
    <row r="58" spans="1:7" x14ac:dyDescent="0.25">
      <c r="A58" s="125" t="s">
        <v>39</v>
      </c>
      <c r="B58" s="302" t="s">
        <v>1104</v>
      </c>
      <c r="C58" s="328"/>
      <c r="D58" s="328"/>
      <c r="F58" s="328"/>
      <c r="G58" s="324">
        <v>0.42147040000000002</v>
      </c>
    </row>
    <row r="59" spans="1:7" x14ac:dyDescent="0.25">
      <c r="A59" s="125" t="s">
        <v>39</v>
      </c>
      <c r="B59" s="302" t="s">
        <v>1105</v>
      </c>
      <c r="C59" s="328"/>
      <c r="D59" s="328"/>
      <c r="F59" s="324">
        <v>0.14052418999999999</v>
      </c>
      <c r="G59" s="324">
        <v>0.14052418999999999</v>
      </c>
    </row>
    <row r="60" spans="1:7" ht="25.5" x14ac:dyDescent="0.25">
      <c r="A60" s="125" t="s">
        <v>39</v>
      </c>
      <c r="B60" s="302" t="s">
        <v>1106</v>
      </c>
      <c r="C60" s="328"/>
      <c r="D60" s="328"/>
      <c r="F60" s="324">
        <v>2.0997568499999999</v>
      </c>
      <c r="G60" s="324">
        <v>10.08098921</v>
      </c>
    </row>
    <row r="61" spans="1:7" ht="38.25" x14ac:dyDescent="0.25">
      <c r="A61" s="125" t="s">
        <v>39</v>
      </c>
      <c r="B61" s="302" t="s">
        <v>548</v>
      </c>
      <c r="C61" s="328"/>
      <c r="D61" s="328"/>
      <c r="F61" s="328"/>
      <c r="G61" s="324">
        <v>1.9308699999999999E-3</v>
      </c>
    </row>
    <row r="62" spans="1:7" ht="38.25" x14ac:dyDescent="0.25">
      <c r="A62" s="125" t="s">
        <v>39</v>
      </c>
      <c r="B62" s="302" t="s">
        <v>549</v>
      </c>
      <c r="C62" s="328"/>
      <c r="D62" s="328"/>
      <c r="F62" s="324">
        <v>1.0593459999999999E-2</v>
      </c>
      <c r="G62" s="324">
        <v>4.3750209999999998E-2</v>
      </c>
    </row>
    <row r="63" spans="1:7" x14ac:dyDescent="0.25">
      <c r="A63" s="125" t="s">
        <v>39</v>
      </c>
      <c r="B63" s="302" t="s">
        <v>547</v>
      </c>
      <c r="C63" s="328"/>
      <c r="D63" s="328"/>
      <c r="F63" s="324">
        <v>2.4854713900000003</v>
      </c>
      <c r="G63" s="324">
        <v>2.4854713900000003</v>
      </c>
    </row>
    <row r="64" spans="1:7" ht="25.5" x14ac:dyDescent="0.25">
      <c r="A64" s="125" t="s">
        <v>39</v>
      </c>
      <c r="B64" s="302" t="s">
        <v>546</v>
      </c>
      <c r="C64" s="328"/>
      <c r="D64" s="328"/>
      <c r="F64" s="324">
        <v>0.44422496</v>
      </c>
      <c r="G64" s="324">
        <v>0.44422496</v>
      </c>
    </row>
    <row r="65" spans="1:7" x14ac:dyDescent="0.25">
      <c r="A65" s="125" t="s">
        <v>39</v>
      </c>
      <c r="B65" s="302" t="s">
        <v>550</v>
      </c>
      <c r="C65" s="328"/>
      <c r="D65" s="328"/>
      <c r="F65" s="324">
        <v>1.77932E-3</v>
      </c>
      <c r="G65" s="324">
        <v>1.77932E-3</v>
      </c>
    </row>
    <row r="66" spans="1:7" x14ac:dyDescent="0.25">
      <c r="A66" s="125" t="s">
        <v>42</v>
      </c>
      <c r="B66" s="302" t="s">
        <v>44</v>
      </c>
      <c r="C66" s="342"/>
      <c r="D66" s="342"/>
      <c r="F66" s="324">
        <v>0.52</v>
      </c>
      <c r="G66" s="324">
        <v>2.75</v>
      </c>
    </row>
    <row r="67" spans="1:7" x14ac:dyDescent="0.25">
      <c r="A67" s="125" t="s">
        <v>42</v>
      </c>
      <c r="B67" s="302" t="s">
        <v>551</v>
      </c>
      <c r="C67" s="342"/>
      <c r="D67" s="342"/>
      <c r="F67" s="329">
        <v>0.17</v>
      </c>
      <c r="G67" s="329">
        <v>0.12</v>
      </c>
    </row>
    <row r="68" spans="1:7" x14ac:dyDescent="0.25">
      <c r="A68" s="125" t="s">
        <v>42</v>
      </c>
      <c r="B68" s="302" t="s">
        <v>129</v>
      </c>
      <c r="C68" s="342"/>
      <c r="D68" s="342"/>
      <c r="F68" s="329">
        <v>1.37</v>
      </c>
      <c r="G68" s="329">
        <v>1.25</v>
      </c>
    </row>
    <row r="69" spans="1:7" ht="25.5" x14ac:dyDescent="0.25">
      <c r="A69" s="125" t="s">
        <v>42</v>
      </c>
      <c r="B69" s="302" t="s">
        <v>43</v>
      </c>
      <c r="C69" s="342"/>
      <c r="D69" s="342"/>
      <c r="F69" s="353">
        <v>1.35</v>
      </c>
      <c r="G69" s="353">
        <v>1.35</v>
      </c>
    </row>
    <row r="70" spans="1:7" x14ac:dyDescent="0.25">
      <c r="A70" s="125" t="s">
        <v>42</v>
      </c>
      <c r="B70" s="302" t="s">
        <v>130</v>
      </c>
      <c r="C70" s="342"/>
      <c r="D70" s="342"/>
      <c r="F70" s="329">
        <v>7.45</v>
      </c>
      <c r="G70" s="329">
        <v>7</v>
      </c>
    </row>
    <row r="71" spans="1:7" x14ac:dyDescent="0.25">
      <c r="A71" s="125" t="s">
        <v>42</v>
      </c>
      <c r="B71" s="302" t="s">
        <v>45</v>
      </c>
      <c r="C71" s="342"/>
      <c r="D71" s="342"/>
      <c r="F71" s="324">
        <v>0</v>
      </c>
      <c r="G71" s="324">
        <v>0</v>
      </c>
    </row>
    <row r="72" spans="1:7" x14ac:dyDescent="0.25">
      <c r="A72" s="125" t="s">
        <v>42</v>
      </c>
      <c r="B72" s="302" t="s">
        <v>301</v>
      </c>
      <c r="C72" s="342"/>
      <c r="D72" s="342"/>
      <c r="F72" s="324">
        <v>0.1</v>
      </c>
      <c r="G72" s="324">
        <v>0.02</v>
      </c>
    </row>
    <row r="73" spans="1:7" x14ac:dyDescent="0.25">
      <c r="A73" s="125" t="s">
        <v>42</v>
      </c>
      <c r="B73" s="302" t="s">
        <v>552</v>
      </c>
      <c r="C73" s="342"/>
      <c r="D73" s="342"/>
      <c r="F73" s="324">
        <v>1.51</v>
      </c>
      <c r="G73" s="324">
        <v>1.1399999999999999</v>
      </c>
    </row>
    <row r="74" spans="1:7" x14ac:dyDescent="0.25">
      <c r="A74" s="125" t="s">
        <v>42</v>
      </c>
      <c r="B74" s="302" t="s">
        <v>53</v>
      </c>
      <c r="C74" s="342"/>
      <c r="D74" s="342"/>
      <c r="F74" s="324">
        <v>0</v>
      </c>
      <c r="G74" s="324">
        <v>0</v>
      </c>
    </row>
    <row r="75" spans="1:7" x14ac:dyDescent="0.25">
      <c r="A75" s="125" t="s">
        <v>42</v>
      </c>
      <c r="B75" s="302" t="s">
        <v>553</v>
      </c>
      <c r="C75" s="342"/>
      <c r="D75" s="342"/>
      <c r="F75" s="329">
        <v>1.4999999999999999E-2</v>
      </c>
      <c r="G75" s="329">
        <v>1.4E-2</v>
      </c>
    </row>
    <row r="76" spans="1:7" x14ac:dyDescent="0.25">
      <c r="A76" s="125" t="s">
        <v>46</v>
      </c>
      <c r="B76" s="324" t="s">
        <v>554</v>
      </c>
      <c r="C76" s="324">
        <v>0</v>
      </c>
      <c r="D76" s="324">
        <v>0</v>
      </c>
      <c r="F76" s="324">
        <v>0</v>
      </c>
      <c r="G76" s="324">
        <v>0</v>
      </c>
    </row>
    <row r="77" spans="1:7" ht="25.5" x14ac:dyDescent="0.25">
      <c r="A77" s="125" t="s">
        <v>46</v>
      </c>
      <c r="B77" s="324" t="s">
        <v>555</v>
      </c>
      <c r="C77" s="324">
        <v>0</v>
      </c>
      <c r="D77" s="324">
        <v>0</v>
      </c>
      <c r="F77" s="324">
        <v>0</v>
      </c>
      <c r="G77" s="324">
        <v>0</v>
      </c>
    </row>
    <row r="78" spans="1:7" ht="25.5" x14ac:dyDescent="0.25">
      <c r="A78" s="125" t="s">
        <v>46</v>
      </c>
      <c r="B78" s="324" t="s">
        <v>428</v>
      </c>
      <c r="C78" s="324">
        <v>0</v>
      </c>
      <c r="D78" s="324">
        <v>0</v>
      </c>
      <c r="F78" s="324">
        <v>0</v>
      </c>
      <c r="G78" s="324">
        <v>0</v>
      </c>
    </row>
    <row r="79" spans="1:7" x14ac:dyDescent="0.25">
      <c r="A79" s="125" t="s">
        <v>46</v>
      </c>
      <c r="B79" s="324" t="s">
        <v>556</v>
      </c>
      <c r="C79" s="324">
        <v>0.57199999999999995</v>
      </c>
      <c r="D79" s="324">
        <v>0.51</v>
      </c>
      <c r="F79" s="324">
        <v>0</v>
      </c>
      <c r="G79" s="324">
        <v>0</v>
      </c>
    </row>
    <row r="80" spans="1:7" x14ac:dyDescent="0.25">
      <c r="A80" s="125" t="s">
        <v>46</v>
      </c>
      <c r="B80" s="324" t="s">
        <v>465</v>
      </c>
      <c r="C80" s="324">
        <v>0</v>
      </c>
      <c r="D80" s="324">
        <v>0</v>
      </c>
      <c r="F80" s="324">
        <v>1.7668220000000002E-2</v>
      </c>
      <c r="G80" s="324">
        <v>1.737255E-2</v>
      </c>
    </row>
    <row r="81" spans="1:7" x14ac:dyDescent="0.25">
      <c r="A81" s="125" t="s">
        <v>46</v>
      </c>
      <c r="B81" s="324" t="s">
        <v>430</v>
      </c>
      <c r="C81" s="324">
        <v>2.7138010000000001</v>
      </c>
      <c r="D81" s="324">
        <v>1.5511269999999999</v>
      </c>
      <c r="F81" s="324">
        <v>7.9535680000000011E-2</v>
      </c>
      <c r="G81" s="324">
        <v>5.3632499999999991E-3</v>
      </c>
    </row>
    <row r="82" spans="1:7" x14ac:dyDescent="0.25">
      <c r="A82" s="125" t="s">
        <v>46</v>
      </c>
      <c r="B82" s="324" t="s">
        <v>431</v>
      </c>
      <c r="C82" s="324">
        <v>0.57258299999999995</v>
      </c>
      <c r="D82" s="324">
        <v>2.2324E-2</v>
      </c>
      <c r="F82" s="324">
        <v>1.44245</v>
      </c>
      <c r="G82" s="324">
        <v>2.2105644</v>
      </c>
    </row>
    <row r="83" spans="1:7" x14ac:dyDescent="0.25">
      <c r="A83" s="125" t="s">
        <v>46</v>
      </c>
      <c r="B83" s="324" t="s">
        <v>464</v>
      </c>
      <c r="C83" s="324">
        <v>0</v>
      </c>
      <c r="D83" s="324">
        <v>0.112819</v>
      </c>
      <c r="F83" s="324">
        <v>7.770079889999999</v>
      </c>
      <c r="G83" s="324">
        <v>1.5092146100000001</v>
      </c>
    </row>
    <row r="84" spans="1:7" x14ac:dyDescent="0.25">
      <c r="A84" s="125" t="s">
        <v>46</v>
      </c>
      <c r="B84" s="324" t="s">
        <v>432</v>
      </c>
      <c r="C84" s="324">
        <v>3.5574859400000007</v>
      </c>
      <c r="D84" s="324">
        <v>2.7457455400000019</v>
      </c>
      <c r="F84" s="324">
        <v>40.759403219999996</v>
      </c>
      <c r="G84" s="324">
        <v>6.7171056899999986</v>
      </c>
    </row>
    <row r="85" spans="1:7" x14ac:dyDescent="0.25">
      <c r="A85" s="125" t="s">
        <v>51</v>
      </c>
      <c r="B85" s="324" t="s">
        <v>52</v>
      </c>
      <c r="C85" s="324">
        <v>7.97</v>
      </c>
      <c r="D85" s="324">
        <v>11.007300000000001</v>
      </c>
      <c r="F85" s="324">
        <v>23.09</v>
      </c>
      <c r="G85" s="324">
        <v>21.95</v>
      </c>
    </row>
    <row r="86" spans="1:7" x14ac:dyDescent="0.25">
      <c r="A86" s="125" t="s">
        <v>51</v>
      </c>
      <c r="B86" s="324" t="s">
        <v>301</v>
      </c>
      <c r="C86" s="328"/>
      <c r="D86" s="328"/>
      <c r="F86" s="324">
        <v>3.73</v>
      </c>
      <c r="G86" s="324">
        <v>3.8</v>
      </c>
    </row>
    <row r="87" spans="1:7" x14ac:dyDescent="0.25">
      <c r="A87" s="338" t="s">
        <v>54</v>
      </c>
      <c r="B87" s="264" t="s">
        <v>557</v>
      </c>
      <c r="C87" s="328"/>
      <c r="D87" s="328"/>
      <c r="F87" s="324">
        <v>19.8</v>
      </c>
      <c r="G87" s="324">
        <v>2.72</v>
      </c>
    </row>
    <row r="88" spans="1:7" x14ac:dyDescent="0.25">
      <c r="A88" s="338" t="s">
        <v>54</v>
      </c>
      <c r="B88" s="264" t="s">
        <v>60</v>
      </c>
      <c r="C88" s="328"/>
      <c r="D88" s="328"/>
      <c r="F88" s="324">
        <v>22.21</v>
      </c>
      <c r="G88" s="324">
        <v>0.61</v>
      </c>
    </row>
    <row r="89" spans="1:7" x14ac:dyDescent="0.25">
      <c r="A89" s="338" t="s">
        <v>54</v>
      </c>
      <c r="B89" s="264" t="s">
        <v>558</v>
      </c>
      <c r="C89" s="328"/>
      <c r="D89" s="328"/>
      <c r="F89" s="324">
        <v>6.85</v>
      </c>
      <c r="G89" s="324">
        <v>0.46</v>
      </c>
    </row>
    <row r="90" spans="1:7" x14ac:dyDescent="0.25">
      <c r="A90" s="338" t="s">
        <v>54</v>
      </c>
      <c r="B90" s="264" t="s">
        <v>61</v>
      </c>
      <c r="C90" s="328"/>
      <c r="D90" s="328"/>
      <c r="F90" s="324">
        <v>7.22</v>
      </c>
      <c r="G90" s="324">
        <v>1.83</v>
      </c>
    </row>
    <row r="91" spans="1:7" x14ac:dyDescent="0.25">
      <c r="A91" s="338" t="s">
        <v>54</v>
      </c>
      <c r="B91" s="264" t="s">
        <v>559</v>
      </c>
      <c r="C91" s="328"/>
      <c r="D91" s="328"/>
      <c r="F91" s="324">
        <v>3.2</v>
      </c>
      <c r="G91" s="324">
        <v>1.46</v>
      </c>
    </row>
    <row r="92" spans="1:7" x14ac:dyDescent="0.25">
      <c r="A92" s="338" t="s">
        <v>54</v>
      </c>
      <c r="B92" s="264" t="s">
        <v>560</v>
      </c>
      <c r="C92" s="328"/>
      <c r="D92" s="328"/>
      <c r="F92" s="324">
        <v>13.08</v>
      </c>
      <c r="G92" s="324">
        <v>4.46</v>
      </c>
    </row>
    <row r="93" spans="1:7" x14ac:dyDescent="0.25">
      <c r="A93" s="338" t="s">
        <v>54</v>
      </c>
      <c r="B93" s="264" t="s">
        <v>519</v>
      </c>
      <c r="C93" s="328"/>
      <c r="D93" s="328"/>
      <c r="F93" s="324">
        <v>18.489999999999998</v>
      </c>
      <c r="G93" s="324">
        <v>0.33</v>
      </c>
    </row>
    <row r="94" spans="1:7" ht="25.5" x14ac:dyDescent="0.25">
      <c r="A94" s="338" t="s">
        <v>54</v>
      </c>
      <c r="B94" s="264" t="s">
        <v>520</v>
      </c>
      <c r="C94" s="328"/>
      <c r="D94" s="328"/>
      <c r="F94" s="324">
        <v>19.78</v>
      </c>
      <c r="G94" s="324">
        <v>10.050000000000001</v>
      </c>
    </row>
    <row r="95" spans="1:7" x14ac:dyDescent="0.25">
      <c r="A95" s="338" t="s">
        <v>54</v>
      </c>
      <c r="B95" s="264" t="s">
        <v>521</v>
      </c>
      <c r="C95" s="328"/>
      <c r="D95" s="328"/>
      <c r="F95" s="324">
        <v>13227.82</v>
      </c>
      <c r="G95" s="324">
        <v>11354.48</v>
      </c>
    </row>
    <row r="96" spans="1:7" ht="25.5" x14ac:dyDescent="0.25">
      <c r="A96" s="338" t="s">
        <v>54</v>
      </c>
      <c r="B96" s="264" t="s">
        <v>522</v>
      </c>
      <c r="C96" s="328"/>
      <c r="D96" s="328"/>
      <c r="F96" s="324">
        <v>20.3</v>
      </c>
      <c r="G96" s="324">
        <v>17.18</v>
      </c>
    </row>
    <row r="97" spans="1:7" x14ac:dyDescent="0.25">
      <c r="A97" s="338" t="s">
        <v>54</v>
      </c>
      <c r="B97" s="264" t="s">
        <v>523</v>
      </c>
      <c r="C97" s="324">
        <v>89.44</v>
      </c>
      <c r="D97" s="324">
        <v>73.03</v>
      </c>
      <c r="F97" s="328"/>
      <c r="G97" s="328"/>
    </row>
    <row r="98" spans="1:7" x14ac:dyDescent="0.25">
      <c r="A98" s="338" t="s">
        <v>54</v>
      </c>
      <c r="B98" s="264" t="s">
        <v>57</v>
      </c>
      <c r="C98" s="328"/>
      <c r="D98" s="328"/>
      <c r="F98" s="324">
        <v>64.930000000000007</v>
      </c>
      <c r="G98" s="324">
        <v>64.930000000000007</v>
      </c>
    </row>
    <row r="99" spans="1:7" x14ac:dyDescent="0.25">
      <c r="A99" s="338" t="s">
        <v>54</v>
      </c>
      <c r="B99" s="264" t="s">
        <v>58</v>
      </c>
      <c r="C99" s="328"/>
      <c r="D99" s="328"/>
      <c r="F99" s="324">
        <v>2.06</v>
      </c>
      <c r="G99" s="324">
        <v>2.06</v>
      </c>
    </row>
    <row r="100" spans="1:7" x14ac:dyDescent="0.25">
      <c r="A100" s="338" t="s">
        <v>54</v>
      </c>
      <c r="B100" s="264" t="s">
        <v>561</v>
      </c>
      <c r="C100" s="328"/>
      <c r="D100" s="324">
        <v>4.53</v>
      </c>
      <c r="F100" s="328"/>
      <c r="G100" s="328"/>
    </row>
    <row r="101" spans="1:7" ht="25.5" x14ac:dyDescent="0.25">
      <c r="A101" s="338" t="s">
        <v>54</v>
      </c>
      <c r="B101" s="264" t="s">
        <v>524</v>
      </c>
      <c r="C101" s="324">
        <v>493.68</v>
      </c>
      <c r="D101" s="324">
        <v>126.57</v>
      </c>
      <c r="F101" s="328"/>
      <c r="G101" s="328"/>
    </row>
    <row r="102" spans="1:7" ht="25.5" x14ac:dyDescent="0.25">
      <c r="A102" s="338" t="s">
        <v>54</v>
      </c>
      <c r="B102" s="264" t="s">
        <v>525</v>
      </c>
      <c r="C102" s="328"/>
      <c r="D102" s="324">
        <v>34.46</v>
      </c>
      <c r="F102" s="328"/>
      <c r="G102" s="328"/>
    </row>
    <row r="103" spans="1:7" x14ac:dyDescent="0.25">
      <c r="A103" s="338" t="s">
        <v>54</v>
      </c>
      <c r="B103" s="264" t="s">
        <v>562</v>
      </c>
      <c r="C103" s="328"/>
      <c r="D103" s="328"/>
      <c r="F103" s="324">
        <v>9.6</v>
      </c>
      <c r="G103" s="324">
        <v>0</v>
      </c>
    </row>
    <row r="104" spans="1:7" x14ac:dyDescent="0.25">
      <c r="A104" s="125" t="s">
        <v>65</v>
      </c>
      <c r="B104" s="302" t="s">
        <v>563</v>
      </c>
      <c r="C104" s="324">
        <v>4.06248495</v>
      </c>
      <c r="D104" s="324">
        <v>1.97710662</v>
      </c>
      <c r="F104" s="324">
        <v>123.751159</v>
      </c>
      <c r="G104" s="324">
        <v>17.733787</v>
      </c>
    </row>
    <row r="105" spans="1:7" x14ac:dyDescent="0.25">
      <c r="A105" s="125" t="s">
        <v>65</v>
      </c>
      <c r="B105" s="302" t="s">
        <v>564</v>
      </c>
      <c r="C105" s="324">
        <v>2.6</v>
      </c>
      <c r="D105" s="324">
        <v>0.28000000000000003</v>
      </c>
      <c r="F105" s="324">
        <v>0.9</v>
      </c>
      <c r="G105" s="324">
        <v>0.03</v>
      </c>
    </row>
    <row r="106" spans="1:7" x14ac:dyDescent="0.25">
      <c r="A106" s="125" t="s">
        <v>65</v>
      </c>
      <c r="B106" s="302" t="s">
        <v>565</v>
      </c>
      <c r="C106" s="328"/>
      <c r="D106" s="328"/>
      <c r="F106" s="324">
        <v>21.379019</v>
      </c>
      <c r="G106" s="324">
        <v>17.961441000000001</v>
      </c>
    </row>
    <row r="107" spans="1:7" x14ac:dyDescent="0.25">
      <c r="A107" s="125" t="s">
        <v>65</v>
      </c>
      <c r="B107" s="302" t="s">
        <v>566</v>
      </c>
      <c r="C107" s="328"/>
      <c r="D107" s="328"/>
      <c r="F107" s="324">
        <v>1.7656149999999999</v>
      </c>
      <c r="G107" s="324">
        <v>0</v>
      </c>
    </row>
    <row r="108" spans="1:7" x14ac:dyDescent="0.25">
      <c r="A108" s="125" t="s">
        <v>65</v>
      </c>
      <c r="B108" s="302" t="s">
        <v>567</v>
      </c>
      <c r="C108" s="328"/>
      <c r="D108" s="328"/>
      <c r="F108" s="324">
        <v>55.350830000000002</v>
      </c>
      <c r="G108" s="324">
        <v>0</v>
      </c>
    </row>
    <row r="109" spans="1:7" x14ac:dyDescent="0.25">
      <c r="A109" s="125" t="s">
        <v>65</v>
      </c>
      <c r="B109" s="302" t="s">
        <v>568</v>
      </c>
      <c r="C109" s="328"/>
      <c r="D109" s="328"/>
      <c r="F109" s="324">
        <v>143.22107600000001</v>
      </c>
      <c r="G109" s="324">
        <v>127.80493800000001</v>
      </c>
    </row>
    <row r="110" spans="1:7" x14ac:dyDescent="0.25">
      <c r="A110" s="125" t="s">
        <v>65</v>
      </c>
      <c r="B110" s="303" t="s">
        <v>569</v>
      </c>
      <c r="C110" s="329">
        <v>0.1</v>
      </c>
      <c r="D110" s="329">
        <v>0.1</v>
      </c>
      <c r="F110" s="329">
        <v>9.6579999999999999E-3</v>
      </c>
      <c r="G110" s="329">
        <v>9.6579999999999999E-3</v>
      </c>
    </row>
    <row r="111" spans="1:7" x14ac:dyDescent="0.25">
      <c r="A111" s="125" t="s">
        <v>65</v>
      </c>
      <c r="B111" s="302" t="s">
        <v>570</v>
      </c>
      <c r="C111" s="328"/>
      <c r="D111" s="328"/>
      <c r="F111" s="324">
        <v>23.166269</v>
      </c>
      <c r="G111" s="324">
        <v>0.76793900000000004</v>
      </c>
    </row>
    <row r="112" spans="1:7" x14ac:dyDescent="0.25">
      <c r="A112" s="125" t="s">
        <v>471</v>
      </c>
      <c r="B112" s="343" t="s">
        <v>571</v>
      </c>
      <c r="C112" s="328"/>
      <c r="D112" s="328"/>
      <c r="F112" s="324">
        <v>9.2014100000000001E-2</v>
      </c>
      <c r="G112" s="324">
        <v>6.782864999999999E-2</v>
      </c>
    </row>
    <row r="113" spans="1:7" x14ac:dyDescent="0.25">
      <c r="A113" s="125" t="s">
        <v>471</v>
      </c>
      <c r="B113" s="343" t="s">
        <v>572</v>
      </c>
      <c r="C113" s="328"/>
      <c r="D113" s="328"/>
      <c r="F113" s="324">
        <v>4.0524989999999997E-2</v>
      </c>
      <c r="G113" s="324">
        <v>2.5033909999999999E-2</v>
      </c>
    </row>
    <row r="114" spans="1:7" ht="25.5" x14ac:dyDescent="0.25">
      <c r="A114" s="125" t="s">
        <v>471</v>
      </c>
      <c r="B114" s="343" t="s">
        <v>573</v>
      </c>
      <c r="C114" s="328"/>
      <c r="D114" s="328"/>
      <c r="F114" s="324">
        <v>2.711069E-2</v>
      </c>
      <c r="G114" s="324">
        <v>2.6368929999999999E-2</v>
      </c>
    </row>
    <row r="115" spans="1:7" ht="39" x14ac:dyDescent="0.25">
      <c r="A115" s="125" t="s">
        <v>471</v>
      </c>
      <c r="B115" s="344" t="s">
        <v>574</v>
      </c>
      <c r="C115" s="328"/>
      <c r="D115" s="328"/>
      <c r="F115" s="328"/>
      <c r="G115" s="328"/>
    </row>
    <row r="116" spans="1:7" x14ac:dyDescent="0.25">
      <c r="A116" s="125" t="s">
        <v>471</v>
      </c>
      <c r="B116" s="345" t="s">
        <v>291</v>
      </c>
      <c r="C116" s="328"/>
      <c r="D116" s="328"/>
      <c r="F116" s="328"/>
      <c r="G116" s="328"/>
    </row>
    <row r="117" spans="1:7" x14ac:dyDescent="0.25">
      <c r="A117" s="125" t="s">
        <v>471</v>
      </c>
      <c r="B117" s="345" t="s">
        <v>575</v>
      </c>
      <c r="C117" s="328"/>
      <c r="D117" s="328"/>
      <c r="F117" s="328"/>
      <c r="G117" s="328"/>
    </row>
    <row r="118" spans="1:7" x14ac:dyDescent="0.25">
      <c r="A118" s="125" t="s">
        <v>471</v>
      </c>
      <c r="B118" s="345" t="s">
        <v>576</v>
      </c>
      <c r="C118" s="328"/>
      <c r="D118" s="328"/>
      <c r="F118" s="324">
        <v>0.52505659999999998</v>
      </c>
      <c r="G118" s="324">
        <v>0.44676318999999998</v>
      </c>
    </row>
    <row r="119" spans="1:7" x14ac:dyDescent="0.25">
      <c r="A119" s="125" t="s">
        <v>67</v>
      </c>
      <c r="B119" s="302" t="s">
        <v>577</v>
      </c>
      <c r="C119" s="324">
        <v>0</v>
      </c>
      <c r="D119" s="324">
        <v>0</v>
      </c>
      <c r="F119" s="324">
        <v>1.9710000000000001</v>
      </c>
      <c r="G119" s="324">
        <v>1.5029999999999999</v>
      </c>
    </row>
    <row r="120" spans="1:7" ht="25.5" x14ac:dyDescent="0.25">
      <c r="A120" s="125" t="s">
        <v>99</v>
      </c>
      <c r="B120" s="302" t="s">
        <v>474</v>
      </c>
      <c r="C120" s="328"/>
      <c r="D120" s="328"/>
      <c r="F120" s="324">
        <v>0.96</v>
      </c>
      <c r="G120" s="324">
        <v>0.28999999999999998</v>
      </c>
    </row>
    <row r="121" spans="1:7" x14ac:dyDescent="0.25">
      <c r="A121" s="125" t="s">
        <v>68</v>
      </c>
      <c r="B121" s="302" t="s">
        <v>129</v>
      </c>
      <c r="C121" s="328"/>
      <c r="D121" s="328"/>
      <c r="F121" s="324">
        <v>0.36</v>
      </c>
      <c r="G121" s="324">
        <v>0.314</v>
      </c>
    </row>
    <row r="122" spans="1:7" x14ac:dyDescent="0.25">
      <c r="A122" s="125" t="s">
        <v>68</v>
      </c>
      <c r="B122" s="302" t="s">
        <v>130</v>
      </c>
      <c r="C122" s="328"/>
      <c r="D122" s="328"/>
      <c r="F122" s="324">
        <v>13.433</v>
      </c>
      <c r="G122" s="324">
        <v>13.47</v>
      </c>
    </row>
    <row r="123" spans="1:7" x14ac:dyDescent="0.25">
      <c r="A123" s="125" t="s">
        <v>68</v>
      </c>
      <c r="B123" s="302" t="s">
        <v>578</v>
      </c>
      <c r="C123" s="328"/>
      <c r="D123" s="328"/>
      <c r="F123" s="324">
        <v>0.114</v>
      </c>
      <c r="G123" s="324">
        <v>9.2999999999999999E-2</v>
      </c>
    </row>
    <row r="124" spans="1:7" x14ac:dyDescent="0.25">
      <c r="A124" s="125" t="s">
        <v>68</v>
      </c>
      <c r="B124" s="302" t="s">
        <v>53</v>
      </c>
      <c r="C124" s="328"/>
      <c r="D124" s="328"/>
      <c r="F124" s="328"/>
      <c r="G124" s="328"/>
    </row>
    <row r="125" spans="1:7" x14ac:dyDescent="0.25">
      <c r="A125" s="125" t="s">
        <v>68</v>
      </c>
      <c r="B125" s="302" t="s">
        <v>553</v>
      </c>
      <c r="C125" s="328"/>
      <c r="D125" s="328"/>
      <c r="F125" s="324">
        <v>3.7999999999999999E-2</v>
      </c>
      <c r="G125" s="324">
        <v>2.3E-2</v>
      </c>
    </row>
    <row r="126" spans="1:7" x14ac:dyDescent="0.25">
      <c r="A126" s="125" t="s">
        <v>69</v>
      </c>
      <c r="B126" s="346" t="s">
        <v>240</v>
      </c>
      <c r="C126" s="328"/>
      <c r="D126" s="328"/>
      <c r="F126" s="354">
        <v>71.35251319999999</v>
      </c>
      <c r="G126" s="354">
        <v>85.829888999999994</v>
      </c>
    </row>
    <row r="127" spans="1:7" x14ac:dyDescent="0.25">
      <c r="A127" s="125" t="s">
        <v>69</v>
      </c>
      <c r="B127" s="346" t="s">
        <v>239</v>
      </c>
      <c r="C127" s="328"/>
      <c r="D127" s="328"/>
      <c r="F127" s="350">
        <v>207.64</v>
      </c>
      <c r="G127" s="350">
        <v>203.56</v>
      </c>
    </row>
    <row r="128" spans="1:7" x14ac:dyDescent="0.25">
      <c r="A128" s="125" t="s">
        <v>70</v>
      </c>
      <c r="B128" s="264" t="s">
        <v>396</v>
      </c>
      <c r="C128" s="328"/>
      <c r="D128" s="328"/>
      <c r="F128" s="324">
        <v>5.31</v>
      </c>
      <c r="G128" s="324">
        <v>4.6900000000000004</v>
      </c>
    </row>
    <row r="129" spans="1:7" x14ac:dyDescent="0.25">
      <c r="A129" s="125" t="s">
        <v>70</v>
      </c>
      <c r="B129" s="302" t="s">
        <v>71</v>
      </c>
      <c r="C129" s="328"/>
      <c r="D129" s="328"/>
      <c r="F129" s="324">
        <v>45.09</v>
      </c>
      <c r="G129" s="324">
        <v>70.22</v>
      </c>
    </row>
    <row r="130" spans="1:7" x14ac:dyDescent="0.25">
      <c r="A130" s="125" t="s">
        <v>70</v>
      </c>
      <c r="B130" s="302" t="s">
        <v>72</v>
      </c>
      <c r="C130" s="328"/>
      <c r="D130" s="328"/>
      <c r="F130" s="324">
        <v>26</v>
      </c>
      <c r="G130" s="324">
        <v>25.95</v>
      </c>
    </row>
    <row r="131" spans="1:7" x14ac:dyDescent="0.25">
      <c r="A131" s="125" t="s">
        <v>73</v>
      </c>
      <c r="B131" s="302" t="s">
        <v>75</v>
      </c>
      <c r="C131" s="342"/>
      <c r="D131" s="342"/>
      <c r="F131" s="342"/>
      <c r="G131" s="342"/>
    </row>
    <row r="132" spans="1:7" x14ac:dyDescent="0.25">
      <c r="A132" s="125" t="s">
        <v>73</v>
      </c>
      <c r="B132" s="302" t="s">
        <v>74</v>
      </c>
      <c r="C132" s="342"/>
      <c r="D132" s="342"/>
      <c r="F132" s="342"/>
      <c r="G132" s="342"/>
    </row>
    <row r="133" spans="1:7" x14ac:dyDescent="0.25">
      <c r="A133" s="125" t="s">
        <v>73</v>
      </c>
      <c r="B133" s="302" t="s">
        <v>78</v>
      </c>
      <c r="C133" s="342"/>
      <c r="D133" s="342"/>
      <c r="F133" s="355">
        <v>4.8899999999999997</v>
      </c>
      <c r="G133" s="356">
        <v>1.24</v>
      </c>
    </row>
    <row r="134" spans="1:7" x14ac:dyDescent="0.25">
      <c r="A134" s="125" t="s">
        <v>73</v>
      </c>
      <c r="B134" s="302" t="s">
        <v>76</v>
      </c>
      <c r="C134" s="342"/>
      <c r="D134" s="342"/>
      <c r="F134" s="357">
        <v>0.1232</v>
      </c>
      <c r="G134" s="356">
        <v>0</v>
      </c>
    </row>
    <row r="135" spans="1:7" x14ac:dyDescent="0.25">
      <c r="A135" s="125" t="s">
        <v>73</v>
      </c>
      <c r="B135" s="302" t="s">
        <v>77</v>
      </c>
      <c r="C135" s="342"/>
      <c r="D135" s="342"/>
      <c r="F135" s="357">
        <v>1.4E-3</v>
      </c>
      <c r="G135" s="356">
        <v>8.0000000000000004E-4</v>
      </c>
    </row>
    <row r="136" spans="1:7" x14ac:dyDescent="0.25">
      <c r="A136" s="125" t="s">
        <v>79</v>
      </c>
      <c r="B136" s="302" t="s">
        <v>80</v>
      </c>
      <c r="C136" s="329">
        <v>13846.98</v>
      </c>
      <c r="D136" s="329">
        <v>2572.25</v>
      </c>
      <c r="F136" s="324">
        <v>0</v>
      </c>
      <c r="G136" s="324">
        <v>0</v>
      </c>
    </row>
    <row r="137" spans="1:7" x14ac:dyDescent="0.25">
      <c r="A137" s="125" t="s">
        <v>79</v>
      </c>
      <c r="B137" s="347" t="s">
        <v>579</v>
      </c>
      <c r="C137" s="328"/>
      <c r="D137" s="328"/>
      <c r="F137" s="324">
        <v>2.2000000000000002</v>
      </c>
      <c r="G137" s="324">
        <v>0.98</v>
      </c>
    </row>
    <row r="138" spans="1:7" x14ac:dyDescent="0.25">
      <c r="A138" s="125" t="s">
        <v>79</v>
      </c>
      <c r="B138" s="302" t="s">
        <v>580</v>
      </c>
      <c r="C138" s="329">
        <v>4.42</v>
      </c>
      <c r="D138" s="329">
        <v>2.42</v>
      </c>
      <c r="F138" s="328"/>
      <c r="G138" s="328"/>
    </row>
    <row r="139" spans="1:7" x14ac:dyDescent="0.25">
      <c r="A139" s="125" t="s">
        <v>79</v>
      </c>
      <c r="B139" s="302" t="s">
        <v>81</v>
      </c>
      <c r="C139" s="329">
        <v>14379.25</v>
      </c>
      <c r="D139" s="329">
        <v>1358.73</v>
      </c>
      <c r="F139" s="324">
        <v>0</v>
      </c>
      <c r="G139" s="324">
        <v>0</v>
      </c>
    </row>
    <row r="140" spans="1:7" x14ac:dyDescent="0.25">
      <c r="A140" s="125" t="s">
        <v>79</v>
      </c>
      <c r="B140" s="302" t="s">
        <v>581</v>
      </c>
      <c r="C140" s="329">
        <v>0.5</v>
      </c>
      <c r="D140" s="329">
        <v>0.48</v>
      </c>
      <c r="F140" s="328"/>
      <c r="G140" s="328"/>
    </row>
    <row r="141" spans="1:7" x14ac:dyDescent="0.25">
      <c r="A141" s="340" t="s">
        <v>109</v>
      </c>
      <c r="B141" s="348" t="s">
        <v>582</v>
      </c>
      <c r="C141" s="328"/>
      <c r="D141" s="328"/>
      <c r="F141" s="324">
        <v>6.6492913099999997</v>
      </c>
      <c r="G141" s="324">
        <v>4.8939085100000002</v>
      </c>
    </row>
    <row r="142" spans="1:7" x14ac:dyDescent="0.25">
      <c r="A142" s="340" t="s">
        <v>109</v>
      </c>
      <c r="B142" s="348" t="s">
        <v>583</v>
      </c>
      <c r="C142" s="328"/>
      <c r="D142" s="328"/>
      <c r="F142" s="324">
        <v>10.66</v>
      </c>
      <c r="G142" s="324">
        <v>10.66</v>
      </c>
    </row>
    <row r="143" spans="1:7" x14ac:dyDescent="0.25">
      <c r="A143" s="340" t="s">
        <v>109</v>
      </c>
      <c r="B143" s="348" t="s">
        <v>584</v>
      </c>
      <c r="C143" s="324">
        <v>6.6792760000000007E-2</v>
      </c>
      <c r="D143" s="324">
        <v>3.1656900000000001E-3</v>
      </c>
      <c r="F143" s="324">
        <v>0.51781505999999999</v>
      </c>
      <c r="G143" s="324">
        <v>0.52939166000000004</v>
      </c>
    </row>
    <row r="144" spans="1:7" x14ac:dyDescent="0.25">
      <c r="A144" s="340" t="s">
        <v>109</v>
      </c>
      <c r="B144" s="348" t="s">
        <v>585</v>
      </c>
      <c r="C144" s="328"/>
      <c r="D144" s="328"/>
      <c r="F144" s="324">
        <v>0.57046998999999998</v>
      </c>
      <c r="G144" s="324">
        <v>0.13418935000000001</v>
      </c>
    </row>
    <row r="145" spans="1:7" x14ac:dyDescent="0.25">
      <c r="A145" s="340" t="s">
        <v>109</v>
      </c>
      <c r="B145" s="348" t="s">
        <v>586</v>
      </c>
      <c r="C145" s="328"/>
      <c r="D145" s="328"/>
      <c r="F145" s="324">
        <v>8.6953150000000007E-2</v>
      </c>
      <c r="G145" s="324">
        <v>0.13524178000000001</v>
      </c>
    </row>
    <row r="146" spans="1:7" x14ac:dyDescent="0.25">
      <c r="A146" s="340" t="s">
        <v>109</v>
      </c>
      <c r="B146" s="348" t="s">
        <v>587</v>
      </c>
      <c r="C146" s="328"/>
      <c r="D146" s="328"/>
      <c r="F146" s="324">
        <v>0.60027074000000002</v>
      </c>
      <c r="G146" s="324">
        <v>0.37485317000000001</v>
      </c>
    </row>
    <row r="147" spans="1:7" x14ac:dyDescent="0.25">
      <c r="A147" s="340" t="s">
        <v>109</v>
      </c>
      <c r="B147" s="348" t="s">
        <v>291</v>
      </c>
      <c r="C147" s="328"/>
      <c r="D147" s="328"/>
      <c r="F147" s="324">
        <v>11.502000000000001</v>
      </c>
      <c r="G147" s="324">
        <v>11.502000000000001</v>
      </c>
    </row>
    <row r="148" spans="1:7" x14ac:dyDescent="0.25">
      <c r="A148" s="340" t="s">
        <v>109</v>
      </c>
      <c r="B148" s="348" t="s">
        <v>462</v>
      </c>
      <c r="C148" s="328"/>
      <c r="D148" s="328"/>
      <c r="F148" s="324">
        <v>6.0693249999999997E-2</v>
      </c>
      <c r="G148" s="324">
        <v>9.5930979999999999E-2</v>
      </c>
    </row>
    <row r="149" spans="1:7" x14ac:dyDescent="0.25">
      <c r="A149" s="340" t="s">
        <v>109</v>
      </c>
      <c r="B149" s="348" t="s">
        <v>588</v>
      </c>
      <c r="C149" s="328"/>
      <c r="D149" s="328"/>
      <c r="F149" s="324">
        <v>0.215</v>
      </c>
      <c r="G149" s="324">
        <v>0.215</v>
      </c>
    </row>
    <row r="150" spans="1:7" x14ac:dyDescent="0.25">
      <c r="A150" s="340" t="s">
        <v>109</v>
      </c>
      <c r="B150" s="348" t="s">
        <v>589</v>
      </c>
      <c r="C150" s="324">
        <v>0.13970054000000001</v>
      </c>
      <c r="D150" s="324">
        <v>6.3794420000000004E-2</v>
      </c>
      <c r="F150" s="324">
        <v>9.5460100000000006E-3</v>
      </c>
      <c r="G150" s="324">
        <v>2.6342709999999998E-2</v>
      </c>
    </row>
    <row r="151" spans="1:7" x14ac:dyDescent="0.25">
      <c r="A151" s="340" t="s">
        <v>109</v>
      </c>
      <c r="B151" s="348" t="s">
        <v>590</v>
      </c>
      <c r="C151" s="328"/>
      <c r="D151" s="328"/>
      <c r="F151" s="324">
        <v>0.28566755999999999</v>
      </c>
      <c r="G151" s="324">
        <v>0.34408354000000002</v>
      </c>
    </row>
    <row r="152" spans="1:7" x14ac:dyDescent="0.25">
      <c r="A152" s="125" t="s">
        <v>82</v>
      </c>
      <c r="B152" s="302" t="s">
        <v>591</v>
      </c>
      <c r="C152" s="324">
        <v>0</v>
      </c>
      <c r="D152" s="324">
        <v>0</v>
      </c>
      <c r="F152" s="324">
        <v>0</v>
      </c>
      <c r="G152" s="324">
        <v>0</v>
      </c>
    </row>
    <row r="153" spans="1:7" x14ac:dyDescent="0.25">
      <c r="A153" s="125" t="s">
        <v>82</v>
      </c>
      <c r="B153" s="302" t="s">
        <v>592</v>
      </c>
      <c r="C153" s="324">
        <v>1E-4</v>
      </c>
      <c r="D153" s="324">
        <v>1E-4</v>
      </c>
      <c r="F153" s="328"/>
      <c r="G153" s="328"/>
    </row>
    <row r="154" spans="1:7" x14ac:dyDescent="0.25">
      <c r="A154" s="125" t="s">
        <v>82</v>
      </c>
      <c r="B154" s="302" t="s">
        <v>158</v>
      </c>
      <c r="C154" s="324">
        <v>1.6324000000000001</v>
      </c>
      <c r="D154" s="324">
        <v>1.3693</v>
      </c>
      <c r="F154" s="328"/>
      <c r="G154" s="328"/>
    </row>
    <row r="155" spans="1:7" x14ac:dyDescent="0.25">
      <c r="A155" s="125" t="s">
        <v>82</v>
      </c>
      <c r="B155" s="302" t="s">
        <v>159</v>
      </c>
      <c r="C155" s="324">
        <v>4.2999999999999997E-2</v>
      </c>
      <c r="D155" s="324">
        <v>1.8100000000000002E-2</v>
      </c>
      <c r="F155" s="324">
        <v>1.1000000000000001E-3</v>
      </c>
      <c r="G155" s="324">
        <v>8.9999999999999998E-4</v>
      </c>
    </row>
    <row r="156" spans="1:7" x14ac:dyDescent="0.25">
      <c r="A156" s="125" t="s">
        <v>82</v>
      </c>
      <c r="B156" s="302" t="s">
        <v>593</v>
      </c>
      <c r="C156" s="324">
        <v>1.1000000000000001E-3</v>
      </c>
      <c r="D156" s="324">
        <v>5.0000000000000001E-4</v>
      </c>
      <c r="F156" s="324">
        <v>8.9999999999999998E-4</v>
      </c>
      <c r="G156" s="324">
        <v>8.0000000000000004E-4</v>
      </c>
    </row>
    <row r="157" spans="1:7" x14ac:dyDescent="0.25">
      <c r="A157" s="125" t="s">
        <v>82</v>
      </c>
      <c r="B157" s="302" t="s">
        <v>160</v>
      </c>
      <c r="C157" s="324">
        <v>7.4700000000000003E-2</v>
      </c>
      <c r="D157" s="324">
        <v>5.8799999999999998E-2</v>
      </c>
      <c r="F157" s="324">
        <v>5.0000000000000001E-4</v>
      </c>
      <c r="G157" s="324">
        <v>5.0000000000000001E-4</v>
      </c>
    </row>
    <row r="158" spans="1:7" x14ac:dyDescent="0.25">
      <c r="A158" s="125" t="s">
        <v>82</v>
      </c>
      <c r="B158" s="302" t="s">
        <v>594</v>
      </c>
      <c r="C158" s="324">
        <v>0.1181</v>
      </c>
      <c r="D158" s="324">
        <v>5.0299999999999997E-2</v>
      </c>
      <c r="F158" s="324">
        <v>2.0000000000000001E-4</v>
      </c>
      <c r="G158" s="324">
        <v>2.0000000000000001E-4</v>
      </c>
    </row>
    <row r="159" spans="1:7" x14ac:dyDescent="0.25">
      <c r="A159" s="125" t="s">
        <v>82</v>
      </c>
      <c r="B159" s="302" t="s">
        <v>494</v>
      </c>
      <c r="C159" s="324">
        <v>4.4000000000000003E-3</v>
      </c>
      <c r="D159" s="324">
        <v>5.1999999999999998E-3</v>
      </c>
      <c r="F159" s="324">
        <v>5.0000000000000001E-4</v>
      </c>
      <c r="G159" s="324">
        <v>5.0000000000000001E-4</v>
      </c>
    </row>
    <row r="160" spans="1:7" x14ac:dyDescent="0.25">
      <c r="A160" s="125" t="s">
        <v>82</v>
      </c>
      <c r="B160" s="302" t="s">
        <v>595</v>
      </c>
      <c r="C160" s="324">
        <v>1.32E-2</v>
      </c>
      <c r="D160" s="324">
        <v>1.2800000000000001E-2</v>
      </c>
      <c r="F160" s="324">
        <v>1E-4</v>
      </c>
      <c r="G160" s="324">
        <v>1E-4</v>
      </c>
    </row>
    <row r="161" spans="1:7" x14ac:dyDescent="0.25">
      <c r="A161" s="125" t="s">
        <v>82</v>
      </c>
      <c r="B161" s="302" t="s">
        <v>596</v>
      </c>
      <c r="C161" s="324">
        <v>3.0000000000000001E-3</v>
      </c>
      <c r="D161" s="324">
        <v>3.3E-3</v>
      </c>
      <c r="F161" s="324">
        <v>1.5E-3</v>
      </c>
      <c r="G161" s="324">
        <v>8.9999999999999998E-4</v>
      </c>
    </row>
    <row r="162" spans="1:7" x14ac:dyDescent="0.25">
      <c r="A162" s="125" t="s">
        <v>82</v>
      </c>
      <c r="B162" s="302" t="s">
        <v>597</v>
      </c>
      <c r="C162" s="324">
        <v>4.3E-3</v>
      </c>
      <c r="D162" s="324">
        <v>3.5000000000000001E-3</v>
      </c>
      <c r="F162" s="324">
        <v>5.8999999999999999E-3</v>
      </c>
      <c r="G162" s="324">
        <v>1.1000000000000001E-3</v>
      </c>
    </row>
    <row r="163" spans="1:7" x14ac:dyDescent="0.25">
      <c r="A163" s="125" t="s">
        <v>394</v>
      </c>
      <c r="B163" s="349" t="s">
        <v>274</v>
      </c>
      <c r="C163" s="328"/>
      <c r="D163" s="328"/>
      <c r="F163" s="324">
        <v>0</v>
      </c>
      <c r="G163" s="324">
        <v>0</v>
      </c>
    </row>
    <row r="164" spans="1:7" ht="25.5" x14ac:dyDescent="0.25">
      <c r="A164" s="125" t="s">
        <v>394</v>
      </c>
      <c r="B164" s="349" t="s">
        <v>598</v>
      </c>
      <c r="C164" s="328"/>
      <c r="D164" s="328"/>
      <c r="F164" s="329">
        <v>0.02</v>
      </c>
      <c r="G164" s="329">
        <v>0.02</v>
      </c>
    </row>
    <row r="165" spans="1:7" ht="25.5" x14ac:dyDescent="0.25">
      <c r="A165" s="125" t="s">
        <v>394</v>
      </c>
      <c r="B165" s="349" t="s">
        <v>599</v>
      </c>
      <c r="C165" s="328"/>
      <c r="D165" s="328"/>
      <c r="F165" s="324">
        <v>0</v>
      </c>
      <c r="G165" s="324">
        <v>0</v>
      </c>
    </row>
    <row r="166" spans="1:7" x14ac:dyDescent="0.25">
      <c r="A166" s="125" t="s">
        <v>394</v>
      </c>
      <c r="B166" s="349" t="s">
        <v>600</v>
      </c>
      <c r="C166" s="328"/>
      <c r="D166" s="328"/>
      <c r="F166" s="324">
        <v>0</v>
      </c>
      <c r="G166" s="324">
        <v>0</v>
      </c>
    </row>
    <row r="167" spans="1:7" x14ac:dyDescent="0.25">
      <c r="A167" s="125" t="s">
        <v>394</v>
      </c>
      <c r="B167" s="349" t="s">
        <v>601</v>
      </c>
      <c r="C167" s="328"/>
      <c r="D167" s="328"/>
      <c r="F167" s="324">
        <v>0</v>
      </c>
      <c r="G167" s="324">
        <v>0</v>
      </c>
    </row>
    <row r="168" spans="1:7" x14ac:dyDescent="0.25">
      <c r="A168" s="125" t="s">
        <v>394</v>
      </c>
      <c r="B168" s="349" t="s">
        <v>486</v>
      </c>
      <c r="C168" s="328"/>
      <c r="D168" s="328"/>
      <c r="F168" s="324">
        <v>0</v>
      </c>
      <c r="G168" s="324">
        <v>0</v>
      </c>
    </row>
    <row r="169" spans="1:7" ht="25.5" x14ac:dyDescent="0.25">
      <c r="A169" s="125" t="s">
        <v>394</v>
      </c>
      <c r="B169" s="349" t="s">
        <v>602</v>
      </c>
      <c r="C169" s="328"/>
      <c r="D169" s="328"/>
      <c r="F169" s="324">
        <v>0.01</v>
      </c>
      <c r="G169" s="324">
        <v>0.01</v>
      </c>
    </row>
    <row r="170" spans="1:7" x14ac:dyDescent="0.25">
      <c r="A170" s="125" t="s">
        <v>394</v>
      </c>
      <c r="B170" s="349" t="s">
        <v>603</v>
      </c>
      <c r="C170" s="328"/>
      <c r="D170" s="328"/>
      <c r="F170" s="324">
        <v>0.03</v>
      </c>
      <c r="G170" s="324">
        <v>2.8548E-2</v>
      </c>
    </row>
    <row r="171" spans="1:7" ht="38.25" x14ac:dyDescent="0.25">
      <c r="A171" s="324" t="s">
        <v>83</v>
      </c>
      <c r="B171" s="302" t="s">
        <v>604</v>
      </c>
      <c r="C171" s="328"/>
      <c r="D171" s="328"/>
      <c r="F171" s="324">
        <v>4.26</v>
      </c>
      <c r="G171" s="324">
        <v>0.38</v>
      </c>
    </row>
    <row r="172" spans="1:7" ht="25.5" x14ac:dyDescent="0.25">
      <c r="A172" s="324" t="s">
        <v>83</v>
      </c>
      <c r="B172" s="302" t="s">
        <v>605</v>
      </c>
      <c r="C172" s="328"/>
      <c r="D172" s="328"/>
      <c r="F172" s="324">
        <v>23.05</v>
      </c>
      <c r="G172" s="324">
        <v>5.45</v>
      </c>
    </row>
    <row r="173" spans="1:7" s="247" customFormat="1" x14ac:dyDescent="0.25">
      <c r="A173" s="125" t="s">
        <v>84</v>
      </c>
      <c r="B173" s="333" t="s">
        <v>329</v>
      </c>
      <c r="C173" s="334"/>
      <c r="D173" s="334"/>
      <c r="E173" s="24"/>
      <c r="F173" s="333">
        <v>0</v>
      </c>
      <c r="G173" s="333">
        <v>0</v>
      </c>
    </row>
    <row r="174" spans="1:7" x14ac:dyDescent="0.25">
      <c r="A174" s="125" t="s">
        <v>84</v>
      </c>
      <c r="B174" s="333" t="s">
        <v>330</v>
      </c>
      <c r="C174" s="334"/>
      <c r="D174" s="334"/>
      <c r="F174" s="333">
        <v>0.06</v>
      </c>
      <c r="G174" s="333">
        <v>0.06</v>
      </c>
    </row>
    <row r="175" spans="1:7" x14ac:dyDescent="0.25">
      <c r="A175" s="125" t="s">
        <v>84</v>
      </c>
      <c r="B175" s="336" t="s">
        <v>606</v>
      </c>
      <c r="C175" s="333">
        <v>0.1</v>
      </c>
      <c r="D175" s="333">
        <v>0</v>
      </c>
      <c r="F175" s="334"/>
      <c r="G175" s="334"/>
    </row>
    <row r="176" spans="1:7" x14ac:dyDescent="0.25">
      <c r="A176" s="125" t="s">
        <v>84</v>
      </c>
      <c r="B176" s="333" t="s">
        <v>607</v>
      </c>
      <c r="C176" s="334"/>
      <c r="D176" s="334"/>
      <c r="F176" s="333">
        <v>0</v>
      </c>
      <c r="G176" s="333">
        <v>0</v>
      </c>
    </row>
    <row r="177" spans="1:7" x14ac:dyDescent="0.25">
      <c r="A177" s="125" t="s">
        <v>84</v>
      </c>
      <c r="B177" s="333" t="s">
        <v>331</v>
      </c>
      <c r="C177" s="334"/>
      <c r="D177" s="334"/>
      <c r="F177" s="333">
        <v>0.09</v>
      </c>
      <c r="G177" s="333">
        <v>0.09</v>
      </c>
    </row>
    <row r="178" spans="1:7" x14ac:dyDescent="0.25">
      <c r="A178" s="125" t="s">
        <v>84</v>
      </c>
      <c r="B178" s="333" t="s">
        <v>323</v>
      </c>
      <c r="C178" s="334"/>
      <c r="D178" s="334"/>
      <c r="F178" s="333">
        <v>353.19</v>
      </c>
      <c r="G178" s="333">
        <v>353.19</v>
      </c>
    </row>
    <row r="179" spans="1:7" x14ac:dyDescent="0.25">
      <c r="A179" s="125" t="s">
        <v>84</v>
      </c>
      <c r="B179" s="333" t="s">
        <v>608</v>
      </c>
      <c r="C179" s="334"/>
      <c r="D179" s="334"/>
      <c r="F179" s="333">
        <v>2.98</v>
      </c>
      <c r="G179" s="333">
        <v>2.54</v>
      </c>
    </row>
    <row r="180" spans="1:7" x14ac:dyDescent="0.25">
      <c r="A180" s="125" t="s">
        <v>84</v>
      </c>
      <c r="B180" s="333" t="s">
        <v>328</v>
      </c>
      <c r="C180" s="334"/>
      <c r="D180" s="334"/>
      <c r="F180" s="333">
        <v>4.9400000000000004</v>
      </c>
      <c r="G180" s="333">
        <v>5.93</v>
      </c>
    </row>
    <row r="181" spans="1:7" x14ac:dyDescent="0.25">
      <c r="A181" s="125" t="s">
        <v>84</v>
      </c>
      <c r="B181" s="336" t="s">
        <v>609</v>
      </c>
      <c r="C181" s="333">
        <v>195.86</v>
      </c>
      <c r="D181" s="333">
        <v>186.64</v>
      </c>
      <c r="F181" s="334"/>
      <c r="G181" s="334"/>
    </row>
    <row r="182" spans="1:7" x14ac:dyDescent="0.25">
      <c r="A182" s="125" t="s">
        <v>84</v>
      </c>
      <c r="B182" s="333" t="s">
        <v>332</v>
      </c>
      <c r="C182" s="334"/>
      <c r="D182" s="334"/>
      <c r="F182" s="333">
        <v>0</v>
      </c>
      <c r="G182" s="333">
        <v>0</v>
      </c>
    </row>
    <row r="183" spans="1:7" x14ac:dyDescent="0.25">
      <c r="A183" s="125" t="s">
        <v>84</v>
      </c>
      <c r="B183" s="333" t="s">
        <v>610</v>
      </c>
      <c r="C183" s="334"/>
      <c r="D183" s="334"/>
      <c r="F183" s="333">
        <v>0</v>
      </c>
      <c r="G183" s="333">
        <v>0</v>
      </c>
    </row>
    <row r="184" spans="1:7" x14ac:dyDescent="0.25">
      <c r="A184" s="125" t="s">
        <v>84</v>
      </c>
      <c r="B184" s="333" t="s">
        <v>611</v>
      </c>
      <c r="C184" s="334"/>
      <c r="D184" s="334"/>
      <c r="F184" s="333">
        <v>0</v>
      </c>
      <c r="G184" s="333">
        <v>0</v>
      </c>
    </row>
    <row r="185" spans="1:7" x14ac:dyDescent="0.25">
      <c r="A185" s="125" t="s">
        <v>84</v>
      </c>
      <c r="B185" s="336" t="s">
        <v>612</v>
      </c>
      <c r="C185" s="333">
        <v>15.98</v>
      </c>
      <c r="D185" s="333">
        <v>6.8</v>
      </c>
      <c r="F185" s="334"/>
      <c r="G185" s="334"/>
    </row>
    <row r="186" spans="1:7" x14ac:dyDescent="0.25">
      <c r="A186" s="125" t="s">
        <v>84</v>
      </c>
      <c r="B186" s="333" t="s">
        <v>333</v>
      </c>
      <c r="C186" s="334"/>
      <c r="D186" s="334"/>
      <c r="F186" s="333">
        <v>3.51</v>
      </c>
      <c r="G186" s="333">
        <v>1.1100000000000001</v>
      </c>
    </row>
    <row r="187" spans="1:7" x14ac:dyDescent="0.25">
      <c r="A187" s="125" t="s">
        <v>84</v>
      </c>
      <c r="B187" s="333" t="s">
        <v>613</v>
      </c>
      <c r="C187" s="334"/>
      <c r="D187" s="334"/>
      <c r="F187" s="333">
        <v>0</v>
      </c>
      <c r="G187" s="333">
        <v>0</v>
      </c>
    </row>
    <row r="188" spans="1:7" x14ac:dyDescent="0.25">
      <c r="A188" s="125" t="s">
        <v>84</v>
      </c>
      <c r="B188" s="333" t="s">
        <v>614</v>
      </c>
      <c r="C188" s="334"/>
      <c r="D188" s="334"/>
      <c r="F188" s="333">
        <v>0</v>
      </c>
      <c r="G188" s="333">
        <v>0</v>
      </c>
    </row>
    <row r="189" spans="1:7" x14ac:dyDescent="0.25">
      <c r="A189" s="125" t="s">
        <v>84</v>
      </c>
      <c r="B189" s="333" t="s">
        <v>568</v>
      </c>
      <c r="C189" s="334"/>
      <c r="D189" s="334"/>
      <c r="F189" s="333">
        <v>0</v>
      </c>
      <c r="G189" s="333">
        <v>0</v>
      </c>
    </row>
    <row r="190" spans="1:7" x14ac:dyDescent="0.25">
      <c r="A190" s="125" t="s">
        <v>84</v>
      </c>
      <c r="B190" s="333" t="s">
        <v>494</v>
      </c>
      <c r="C190" s="334"/>
      <c r="D190" s="334"/>
      <c r="F190" s="333">
        <v>0</v>
      </c>
      <c r="G190" s="333">
        <v>0</v>
      </c>
    </row>
    <row r="191" spans="1:7" x14ac:dyDescent="0.25">
      <c r="A191" s="125" t="s">
        <v>84</v>
      </c>
      <c r="B191" s="333" t="s">
        <v>615</v>
      </c>
      <c r="C191" s="334"/>
      <c r="D191" s="334"/>
      <c r="F191" s="333">
        <v>0</v>
      </c>
      <c r="G191" s="333">
        <v>0</v>
      </c>
    </row>
    <row r="192" spans="1:7" x14ac:dyDescent="0.25">
      <c r="A192" s="125" t="s">
        <v>84</v>
      </c>
      <c r="B192" s="333" t="s">
        <v>334</v>
      </c>
      <c r="C192" s="334"/>
      <c r="D192" s="334"/>
      <c r="F192" s="333">
        <v>0.02</v>
      </c>
      <c r="G192" s="333">
        <v>0</v>
      </c>
    </row>
    <row r="193" spans="1:7" x14ac:dyDescent="0.25">
      <c r="A193" s="125" t="s">
        <v>84</v>
      </c>
      <c r="B193" s="336" t="s">
        <v>616</v>
      </c>
      <c r="C193" s="333">
        <v>5.31</v>
      </c>
      <c r="D193" s="333">
        <v>4.62</v>
      </c>
      <c r="F193" s="334"/>
      <c r="G193" s="334"/>
    </row>
    <row r="194" spans="1:7" x14ac:dyDescent="0.25">
      <c r="A194" s="125" t="s">
        <v>84</v>
      </c>
      <c r="B194" s="333" t="s">
        <v>617</v>
      </c>
      <c r="C194" s="334"/>
      <c r="D194" s="334"/>
      <c r="F194" s="333">
        <v>16.21</v>
      </c>
      <c r="G194" s="333">
        <v>8.66</v>
      </c>
    </row>
    <row r="195" spans="1:7" x14ac:dyDescent="0.25">
      <c r="A195" s="125" t="s">
        <v>84</v>
      </c>
      <c r="B195" s="333" t="s">
        <v>618</v>
      </c>
      <c r="C195" s="334"/>
      <c r="D195" s="334"/>
      <c r="F195" s="333">
        <v>0.01</v>
      </c>
      <c r="G195" s="333">
        <v>0.02</v>
      </c>
    </row>
    <row r="196" spans="1:7" x14ac:dyDescent="0.25">
      <c r="A196" s="125" t="s">
        <v>84</v>
      </c>
      <c r="B196" s="333" t="s">
        <v>324</v>
      </c>
      <c r="C196" s="334"/>
      <c r="D196" s="334"/>
      <c r="F196" s="333">
        <v>0</v>
      </c>
      <c r="G196" s="333">
        <v>0</v>
      </c>
    </row>
    <row r="197" spans="1:7" ht="25.5" x14ac:dyDescent="0.25">
      <c r="A197" s="125" t="s">
        <v>84</v>
      </c>
      <c r="B197" s="336" t="s">
        <v>619</v>
      </c>
      <c r="C197" s="333">
        <v>11.4</v>
      </c>
      <c r="D197" s="333">
        <v>6.75</v>
      </c>
      <c r="F197" s="334"/>
      <c r="G197" s="334"/>
    </row>
    <row r="198" spans="1:7" x14ac:dyDescent="0.25">
      <c r="A198" s="125" t="s">
        <v>84</v>
      </c>
      <c r="B198" s="333" t="s">
        <v>620</v>
      </c>
      <c r="C198" s="334"/>
      <c r="D198" s="334"/>
      <c r="F198" s="333">
        <v>0</v>
      </c>
      <c r="G198" s="333">
        <v>0</v>
      </c>
    </row>
    <row r="199" spans="1:7" ht="25.5" x14ac:dyDescent="0.25">
      <c r="A199" s="125" t="s">
        <v>84</v>
      </c>
      <c r="B199" s="336" t="s">
        <v>526</v>
      </c>
      <c r="C199" s="333">
        <v>0.25</v>
      </c>
      <c r="D199" s="333">
        <v>0.25</v>
      </c>
      <c r="F199" s="334"/>
      <c r="G199" s="334"/>
    </row>
    <row r="200" spans="1:7" x14ac:dyDescent="0.25">
      <c r="A200" s="324" t="s">
        <v>85</v>
      </c>
      <c r="B200" s="302" t="s">
        <v>278</v>
      </c>
      <c r="C200" s="328"/>
      <c r="D200" s="328"/>
      <c r="F200" s="324">
        <v>0.56000000000000005</v>
      </c>
      <c r="G200" s="324">
        <v>0.5</v>
      </c>
    </row>
    <row r="201" spans="1:7" x14ac:dyDescent="0.25">
      <c r="A201" s="324" t="s">
        <v>85</v>
      </c>
      <c r="B201" s="302" t="s">
        <v>90</v>
      </c>
      <c r="C201" s="324">
        <v>9.2576000000000001</v>
      </c>
      <c r="D201" s="324">
        <v>16.9512</v>
      </c>
      <c r="F201" s="324">
        <v>0</v>
      </c>
      <c r="G201" s="324">
        <v>17.38</v>
      </c>
    </row>
    <row r="202" spans="1:7" ht="25.5" x14ac:dyDescent="0.25">
      <c r="A202" s="324" t="s">
        <v>85</v>
      </c>
      <c r="B202" s="302" t="s">
        <v>621</v>
      </c>
      <c r="C202" s="328"/>
      <c r="D202" s="328"/>
      <c r="F202" s="324">
        <v>1</v>
      </c>
      <c r="G202" s="324">
        <v>0.96</v>
      </c>
    </row>
    <row r="203" spans="1:7" x14ac:dyDescent="0.25">
      <c r="A203" s="324" t="s">
        <v>85</v>
      </c>
      <c r="B203" s="302" t="s">
        <v>527</v>
      </c>
      <c r="C203" s="324">
        <v>0.51580000000000004</v>
      </c>
      <c r="D203" s="324">
        <v>7.5399999999999995E-2</v>
      </c>
      <c r="F203" s="324">
        <v>1145.83</v>
      </c>
      <c r="G203" s="324">
        <v>809.21</v>
      </c>
    </row>
    <row r="204" spans="1:7" x14ac:dyDescent="0.25">
      <c r="A204" s="324" t="s">
        <v>85</v>
      </c>
      <c r="B204" s="302" t="s">
        <v>98</v>
      </c>
      <c r="C204" s="324">
        <v>5.0000000000000001E-4</v>
      </c>
      <c r="D204" s="324">
        <v>5.0000000000000001E-4</v>
      </c>
      <c r="F204" s="324">
        <v>571.87</v>
      </c>
      <c r="G204" s="324">
        <v>645.64</v>
      </c>
    </row>
    <row r="205" spans="1:7" x14ac:dyDescent="0.25">
      <c r="A205" s="324" t="s">
        <v>85</v>
      </c>
      <c r="B205" s="302" t="s">
        <v>622</v>
      </c>
      <c r="C205" s="324">
        <v>2.5000000000000001E-2</v>
      </c>
      <c r="D205" s="324">
        <v>1.9199999999999998E-2</v>
      </c>
      <c r="F205" s="324">
        <v>0</v>
      </c>
      <c r="G205" s="324">
        <v>0</v>
      </c>
    </row>
    <row r="206" spans="1:7" x14ac:dyDescent="0.25">
      <c r="A206" s="324" t="s">
        <v>85</v>
      </c>
      <c r="B206" s="302" t="s">
        <v>623</v>
      </c>
      <c r="C206" s="324">
        <v>3.3942999999999999</v>
      </c>
      <c r="D206" s="324">
        <v>3.0846</v>
      </c>
      <c r="F206" s="324">
        <v>11.78</v>
      </c>
      <c r="G206" s="324">
        <v>7.06</v>
      </c>
    </row>
    <row r="207" spans="1:7" ht="25.5" x14ac:dyDescent="0.25">
      <c r="A207" s="324" t="s">
        <v>85</v>
      </c>
      <c r="B207" s="302" t="s">
        <v>624</v>
      </c>
      <c r="C207" s="328"/>
      <c r="D207" s="328"/>
      <c r="F207" s="324">
        <v>0.21</v>
      </c>
      <c r="G207" s="324">
        <v>0.1</v>
      </c>
    </row>
    <row r="208" spans="1:7" x14ac:dyDescent="0.25">
      <c r="A208" s="324" t="s">
        <v>85</v>
      </c>
      <c r="B208" s="302" t="s">
        <v>625</v>
      </c>
      <c r="C208" s="328"/>
      <c r="D208" s="328"/>
      <c r="F208" s="324">
        <v>0.08</v>
      </c>
      <c r="G208" s="324">
        <v>0.01</v>
      </c>
    </row>
    <row r="209" spans="1:9" x14ac:dyDescent="0.25">
      <c r="A209" s="324" t="s">
        <v>85</v>
      </c>
      <c r="B209" s="302" t="s">
        <v>626</v>
      </c>
      <c r="C209" s="328"/>
      <c r="D209" s="328"/>
      <c r="F209" s="324">
        <v>16.59</v>
      </c>
      <c r="G209" s="324">
        <v>14.69</v>
      </c>
    </row>
    <row r="210" spans="1:9" x14ac:dyDescent="0.25">
      <c r="A210" s="324" t="s">
        <v>85</v>
      </c>
      <c r="B210" s="302" t="s">
        <v>627</v>
      </c>
      <c r="C210" s="328"/>
      <c r="D210" s="328"/>
      <c r="F210" s="324">
        <v>3.34</v>
      </c>
      <c r="G210" s="324">
        <v>149.08000000000001</v>
      </c>
    </row>
    <row r="211" spans="1:9" x14ac:dyDescent="0.25">
      <c r="A211" s="324" t="s">
        <v>85</v>
      </c>
      <c r="B211" s="302" t="s">
        <v>463</v>
      </c>
      <c r="C211" s="328"/>
      <c r="D211" s="328"/>
      <c r="F211" s="324">
        <v>37.17</v>
      </c>
      <c r="G211" s="324">
        <v>24.96</v>
      </c>
    </row>
    <row r="212" spans="1:9" x14ac:dyDescent="0.25">
      <c r="A212" s="324" t="s">
        <v>85</v>
      </c>
      <c r="B212" s="302" t="s">
        <v>317</v>
      </c>
      <c r="C212" s="328"/>
      <c r="D212" s="328"/>
      <c r="F212" s="324">
        <v>0.02</v>
      </c>
      <c r="G212" s="324">
        <v>0.01</v>
      </c>
    </row>
    <row r="213" spans="1:9" x14ac:dyDescent="0.25">
      <c r="A213" s="324" t="s">
        <v>85</v>
      </c>
      <c r="B213" s="302" t="s">
        <v>93</v>
      </c>
      <c r="C213" s="328"/>
      <c r="D213" s="328"/>
      <c r="F213" s="324">
        <v>0</v>
      </c>
      <c r="G213" s="324">
        <v>0</v>
      </c>
    </row>
    <row r="214" spans="1:9" x14ac:dyDescent="0.25">
      <c r="A214" s="324" t="s">
        <v>85</v>
      </c>
      <c r="B214" s="302" t="s">
        <v>92</v>
      </c>
      <c r="C214" s="328"/>
      <c r="D214" s="328"/>
      <c r="F214" s="324">
        <v>0.3</v>
      </c>
      <c r="G214" s="324">
        <v>0.23</v>
      </c>
    </row>
    <row r="215" spans="1:9" ht="25.5" x14ac:dyDescent="0.25">
      <c r="A215" s="324" t="s">
        <v>85</v>
      </c>
      <c r="B215" s="302" t="s">
        <v>528</v>
      </c>
      <c r="C215" s="324">
        <v>147.19900000000001</v>
      </c>
      <c r="D215" s="324">
        <v>35.589399999999998</v>
      </c>
      <c r="F215" s="324">
        <v>42.84</v>
      </c>
      <c r="G215" s="324">
        <v>42.68</v>
      </c>
    </row>
    <row r="216" spans="1:9" x14ac:dyDescent="0.25">
      <c r="A216" s="324" t="s">
        <v>85</v>
      </c>
      <c r="B216" s="302" t="s">
        <v>628</v>
      </c>
      <c r="C216" s="328"/>
      <c r="D216" s="328"/>
      <c r="F216" s="324">
        <v>3.69</v>
      </c>
      <c r="G216" s="324">
        <v>3.34</v>
      </c>
    </row>
    <row r="218" spans="1:9" ht="15.75" thickBot="1" x14ac:dyDescent="0.3">
      <c r="B218" s="90" t="s">
        <v>131</v>
      </c>
      <c r="C218" s="363">
        <v>30244.94645810001</v>
      </c>
      <c r="D218" s="363">
        <v>5214.6140727000011</v>
      </c>
      <c r="E218" s="363"/>
      <c r="F218" s="363">
        <v>17223.769519209989</v>
      </c>
      <c r="G218" s="363">
        <v>15164.276585570002</v>
      </c>
      <c r="I218" s="362"/>
    </row>
    <row r="219" spans="1:9" ht="15.75" thickTop="1" x14ac:dyDescent="0.25"/>
    <row r="220" spans="1:9" x14ac:dyDescent="0.25">
      <c r="B220" s="26" t="s">
        <v>336</v>
      </c>
    </row>
    <row r="221" spans="1:9" x14ac:dyDescent="0.25">
      <c r="B221" s="25" t="s">
        <v>629</v>
      </c>
    </row>
    <row r="222" spans="1:9" x14ac:dyDescent="0.25">
      <c r="B222" s="25" t="s">
        <v>630</v>
      </c>
    </row>
    <row r="223" spans="1:9" x14ac:dyDescent="0.25">
      <c r="B223" s="37" t="s">
        <v>1093</v>
      </c>
    </row>
    <row r="224" spans="1:9" x14ac:dyDescent="0.25">
      <c r="B224" s="364" t="s">
        <v>631</v>
      </c>
    </row>
    <row r="225" spans="2:2" x14ac:dyDescent="0.25">
      <c r="B225" s="364" t="s">
        <v>632</v>
      </c>
    </row>
    <row r="226" spans="2:2" x14ac:dyDescent="0.25">
      <c r="B226" s="365" t="s">
        <v>633</v>
      </c>
    </row>
    <row r="227" spans="2:2" x14ac:dyDescent="0.25">
      <c r="B227" s="25" t="s">
        <v>634</v>
      </c>
    </row>
    <row r="228" spans="2:2" x14ac:dyDescent="0.25">
      <c r="B228" s="25" t="s">
        <v>635</v>
      </c>
    </row>
  </sheetData>
  <autoFilter ref="A7:G216"/>
  <mergeCells count="5">
    <mergeCell ref="A1:G1"/>
    <mergeCell ref="A2:G2"/>
    <mergeCell ref="F4:G6"/>
    <mergeCell ref="E5:E6"/>
    <mergeCell ref="C4:D6"/>
  </mergeCells>
  <pageMargins left="0.25" right="0.25" top="0.75" bottom="0.75" header="0.3" footer="0.3"/>
  <pageSetup orientation="portrait" r:id="rId1"/>
  <headerFooter>
    <oddHeader>&amp;COverpayments Identified and Recaptured by Program
($ in Millions)</oddHeader>
    <oddFooter>&amp;RAs of &amp;D &amp;T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30</vt:i4>
      </vt:variant>
    </vt:vector>
  </HeadingPairs>
  <TitlesOfParts>
    <vt:vector size="46" baseType="lpstr">
      <vt:lpstr>HP Program Results</vt:lpstr>
      <vt:lpstr>All Program Results</vt:lpstr>
      <vt:lpstr>IP Root Causes</vt:lpstr>
      <vt:lpstr>IPs with Monetary Loss</vt:lpstr>
      <vt:lpstr>100M Monetary Loss Root Cause</vt:lpstr>
      <vt:lpstr>Confirmed Fraud</vt:lpstr>
      <vt:lpstr>IPERA Trend Table</vt:lpstr>
      <vt:lpstr>HP Recapture</vt:lpstr>
      <vt:lpstr>Payment Recovery by Program</vt:lpstr>
      <vt:lpstr>Program Recapture rates</vt:lpstr>
      <vt:lpstr>Rate and Amt of Recovery</vt:lpstr>
      <vt:lpstr>Aging OverPayments</vt:lpstr>
      <vt:lpstr>Statistical Estimate</vt:lpstr>
      <vt:lpstr>Disposition of Recaptured Funds</vt:lpstr>
      <vt:lpstr>Risk Assessments</vt:lpstr>
      <vt:lpstr>Susceptible to IP Assessment</vt:lpstr>
      <vt:lpstr>'100M Monetary Loss Root Cause'!Print_Area</vt:lpstr>
      <vt:lpstr>'Aging OverPayments'!Print_Area</vt:lpstr>
      <vt:lpstr>'All Program Results'!Print_Area</vt:lpstr>
      <vt:lpstr>'Confirmed Fraud'!Print_Area</vt:lpstr>
      <vt:lpstr>'Disposition of Recaptured Funds'!Print_Area</vt:lpstr>
      <vt:lpstr>'HP Program Results'!Print_Area</vt:lpstr>
      <vt:lpstr>'HP Recapture'!Print_Area</vt:lpstr>
      <vt:lpstr>'IP Root Causes'!Print_Area</vt:lpstr>
      <vt:lpstr>'IPERA Trend Table'!Print_Area</vt:lpstr>
      <vt:lpstr>'IPs with Monetary Loss'!Print_Area</vt:lpstr>
      <vt:lpstr>'Payment Recovery by Program'!Print_Area</vt:lpstr>
      <vt:lpstr>'Program Recapture rates'!Print_Area</vt:lpstr>
      <vt:lpstr>'Rate and Amt of Recovery'!Print_Area</vt:lpstr>
      <vt:lpstr>'Risk Assessments'!Print_Area</vt:lpstr>
      <vt:lpstr>'Statistical Estimate'!Print_Area</vt:lpstr>
      <vt:lpstr>'Susceptible to IP Assessment'!Print_Area</vt:lpstr>
      <vt:lpstr>'100M Monetary Loss Root Cause'!Print_Titles</vt:lpstr>
      <vt:lpstr>'Aging OverPayments'!Print_Titles</vt:lpstr>
      <vt:lpstr>'All Program Results'!Print_Titles</vt:lpstr>
      <vt:lpstr>'Confirmed Fraud'!Print_Titles</vt:lpstr>
      <vt:lpstr>'Disposition of Recaptured Funds'!Print_Titles</vt:lpstr>
      <vt:lpstr>'HP Program Results'!Print_Titles</vt:lpstr>
      <vt:lpstr>'HP Recapture'!Print_Titles</vt:lpstr>
      <vt:lpstr>'IP Root Causes'!Print_Titles</vt:lpstr>
      <vt:lpstr>'IPERA Trend Table'!Print_Titles</vt:lpstr>
      <vt:lpstr>'IPs with Monetary Loss'!Print_Titles</vt:lpstr>
      <vt:lpstr>'Payment Recovery by Program'!Print_Titles</vt:lpstr>
      <vt:lpstr>'Program Recapture rates'!Print_Titles</vt:lpstr>
      <vt:lpstr>'Rate and Amt of Recovery'!Print_Titles</vt:lpstr>
      <vt:lpstr>'Risk Assessments'!Print_Titles</vt:lpstr>
    </vt:vector>
  </TitlesOfParts>
  <Company>OMB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Pajak</dc:creator>
  <cp:lastModifiedBy>SDG</cp:lastModifiedBy>
  <cp:lastPrinted>2018-11-14T19:21:23Z</cp:lastPrinted>
  <dcterms:created xsi:type="dcterms:W3CDTF">2016-07-19T14:13:56Z</dcterms:created>
  <dcterms:modified xsi:type="dcterms:W3CDTF">2018-12-19T19:08:39Z</dcterms:modified>
</cp:coreProperties>
</file>