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0" yWindow="0" windowWidth="15090" windowHeight="7260" activeTab="1"/>
  </bookViews>
  <sheets>
    <sheet name="Instructions" sheetId="5" r:id="rId1"/>
    <sheet name="Risk Assessment Tool" sheetId="2" r:id="rId2"/>
    <sheet name="Heat Map" sheetId="1" r:id="rId3"/>
    <sheet name="Risk Assessment Register" sheetId="4" state="hidden" r:id="rId4"/>
    <sheet name="Internal Controls Inventory" sheetId="8" state="hidden" r:id="rId5"/>
    <sheet name="Command" sheetId="3" state="hidden" r:id="rId6"/>
    <sheet name="Formulas" sheetId="7" state="hidden" r:id="rId7"/>
  </sheets>
  <definedNames>
    <definedName name="_ftnref1" localSheetId="0">Instructions!$A$3</definedName>
    <definedName name="_ftnref2" localSheetId="0">Instructions!$A$6</definedName>
    <definedName name="completed">Command!$G$2:$G$13</definedName>
    <definedName name="Impact">Command!$A$2:$A$6</definedName>
    <definedName name="Liaison">Command!$L$2:$L$8</definedName>
    <definedName name="Likelihood">Command!$C$2:$C$6</definedName>
    <definedName name="office">Command!$F$2:$F$9</definedName>
    <definedName name="_xlnm.Print_Area" localSheetId="0">Instructions!$A$1:$A$45</definedName>
    <definedName name="_xlnm.Print_Area" localSheetId="1">'Risk Assessment Tool'!$A$1:$L$40</definedName>
    <definedName name="purpose">Command!$E$2:$E$6</definedName>
    <definedName name="Risktype">Command!$K$2:$K$13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8" l="1"/>
  <c r="E33" i="8"/>
  <c r="D34" i="8"/>
  <c r="D33" i="8"/>
  <c r="C34" i="8"/>
  <c r="C33" i="8"/>
  <c r="B34" i="8"/>
  <c r="B33" i="8"/>
  <c r="A34" i="8"/>
  <c r="A33" i="8"/>
  <c r="E35" i="8"/>
  <c r="D35" i="8"/>
  <c r="C35" i="8"/>
  <c r="B35" i="8"/>
  <c r="A35" i="8"/>
  <c r="E10" i="8"/>
  <c r="D10" i="8"/>
  <c r="C10" i="8"/>
  <c r="B10" i="8"/>
  <c r="A10" i="8"/>
  <c r="E36" i="4"/>
  <c r="E35" i="4"/>
  <c r="E34" i="4"/>
  <c r="E33" i="4"/>
  <c r="D36" i="4"/>
  <c r="D35" i="4"/>
  <c r="D34" i="4"/>
  <c r="D33" i="4"/>
  <c r="C36" i="4"/>
  <c r="C35" i="4"/>
  <c r="C34" i="4"/>
  <c r="C33" i="4"/>
  <c r="B36" i="4"/>
  <c r="B35" i="4"/>
  <c r="B34" i="4"/>
  <c r="B33" i="4"/>
  <c r="A36" i="4"/>
  <c r="A35" i="4"/>
  <c r="A34" i="4"/>
  <c r="A33" i="4"/>
  <c r="C12" i="4"/>
  <c r="C13" i="4"/>
  <c r="C14" i="4"/>
  <c r="C15" i="4"/>
  <c r="C16" i="4"/>
  <c r="C17" i="4"/>
  <c r="C18" i="4"/>
  <c r="C19" i="4"/>
  <c r="C20" i="4"/>
  <c r="C21" i="4"/>
  <c r="C22" i="4"/>
  <c r="C23" i="4"/>
  <c r="C24" i="4"/>
  <c r="C25" i="4"/>
  <c r="C26" i="4"/>
  <c r="C27" i="4"/>
  <c r="C28" i="4"/>
  <c r="C29" i="4"/>
  <c r="C30" i="4"/>
  <c r="C31" i="4"/>
  <c r="C32" i="4"/>
  <c r="D12" i="4"/>
  <c r="D13" i="4"/>
  <c r="D14" i="4"/>
  <c r="D15" i="4"/>
  <c r="D16" i="4"/>
  <c r="D17" i="4"/>
  <c r="D18" i="4"/>
  <c r="D19" i="4"/>
  <c r="D20" i="4"/>
  <c r="D21" i="4"/>
  <c r="D22" i="4"/>
  <c r="D23" i="4"/>
  <c r="D24" i="4"/>
  <c r="D25" i="4"/>
  <c r="D26" i="4"/>
  <c r="D27" i="4"/>
  <c r="D28" i="4"/>
  <c r="D29" i="4"/>
  <c r="D30" i="4"/>
  <c r="D31" i="4"/>
  <c r="D32" i="4"/>
  <c r="E10" i="4"/>
  <c r="D10" i="4"/>
  <c r="C10" i="4"/>
  <c r="B10" i="4"/>
  <c r="A10" i="4"/>
  <c r="H39" i="2"/>
  <c r="H38" i="2"/>
  <c r="G39" i="2"/>
  <c r="G38" i="2"/>
  <c r="G37" i="2"/>
  <c r="H37" i="2"/>
  <c r="I39" i="2" l="1"/>
  <c r="I38" i="2"/>
  <c r="I37" i="2"/>
  <c r="G10" i="2"/>
  <c r="E27" i="8" l="1"/>
  <c r="E28" i="8"/>
  <c r="E29" i="8"/>
  <c r="E30" i="8"/>
  <c r="E31" i="8"/>
  <c r="E32" i="8"/>
  <c r="E36" i="8"/>
  <c r="D27" i="8"/>
  <c r="D28" i="8"/>
  <c r="D29" i="8"/>
  <c r="D30" i="8"/>
  <c r="D31" i="8"/>
  <c r="D32" i="8"/>
  <c r="D36" i="8"/>
  <c r="B27" i="8"/>
  <c r="B28" i="8"/>
  <c r="B29" i="8"/>
  <c r="B30" i="8"/>
  <c r="B31" i="8"/>
  <c r="B32" i="8"/>
  <c r="B36" i="8"/>
  <c r="A27" i="8"/>
  <c r="A28" i="8"/>
  <c r="A29" i="8"/>
  <c r="A30" i="8"/>
  <c r="A31" i="8"/>
  <c r="A32" i="8"/>
  <c r="A36" i="8"/>
  <c r="B28" i="4"/>
  <c r="B29" i="4"/>
  <c r="B30" i="4"/>
  <c r="B31" i="4"/>
  <c r="B32" i="4"/>
  <c r="A28" i="4"/>
  <c r="A29" i="4"/>
  <c r="A30" i="4"/>
  <c r="A31" i="4"/>
  <c r="A32" i="4"/>
  <c r="E6" i="8" l="1"/>
  <c r="E7" i="8"/>
  <c r="E8" i="8"/>
  <c r="E9" i="8"/>
  <c r="E11" i="8"/>
  <c r="E12" i="8"/>
  <c r="E13" i="8"/>
  <c r="E14" i="8"/>
  <c r="E15" i="8"/>
  <c r="E16" i="8"/>
  <c r="E17" i="8"/>
  <c r="E18" i="8"/>
  <c r="E19" i="8"/>
  <c r="E20" i="8"/>
  <c r="E21" i="8"/>
  <c r="E22" i="8"/>
  <c r="E23" i="8"/>
  <c r="E24" i="8"/>
  <c r="E25" i="8"/>
  <c r="E26" i="8"/>
  <c r="D6" i="8"/>
  <c r="D7" i="8"/>
  <c r="D8" i="8"/>
  <c r="D9" i="8"/>
  <c r="D11" i="8"/>
  <c r="D12" i="8"/>
  <c r="D13" i="8"/>
  <c r="D14" i="8"/>
  <c r="D15" i="8"/>
  <c r="D16" i="8"/>
  <c r="D17" i="8"/>
  <c r="D18" i="8"/>
  <c r="D19" i="8"/>
  <c r="D20" i="8"/>
  <c r="D21" i="8"/>
  <c r="D22" i="8"/>
  <c r="D23" i="8"/>
  <c r="D24" i="8"/>
  <c r="D25" i="8"/>
  <c r="D26" i="8"/>
  <c r="E5" i="8"/>
  <c r="D5" i="8"/>
  <c r="B26" i="8"/>
  <c r="A26" i="8"/>
  <c r="B25" i="8"/>
  <c r="A25" i="8"/>
  <c r="B24" i="8"/>
  <c r="A24" i="8"/>
  <c r="B23" i="8"/>
  <c r="A23" i="8"/>
  <c r="B22" i="8"/>
  <c r="A22" i="8"/>
  <c r="B21" i="8"/>
  <c r="A21" i="8"/>
  <c r="B20" i="8"/>
  <c r="A20" i="8"/>
  <c r="B19" i="8"/>
  <c r="A19" i="8"/>
  <c r="B18" i="8"/>
  <c r="A18" i="8"/>
  <c r="B17" i="8"/>
  <c r="A17" i="8"/>
  <c r="B16" i="8"/>
  <c r="A16" i="8"/>
  <c r="B15" i="8"/>
  <c r="A15" i="8"/>
  <c r="B14" i="8"/>
  <c r="A14" i="8"/>
  <c r="B13" i="8"/>
  <c r="A13" i="8"/>
  <c r="B12" i="8"/>
  <c r="A12" i="8"/>
  <c r="B11" i="8"/>
  <c r="A11" i="8"/>
  <c r="B9" i="8"/>
  <c r="A9" i="8"/>
  <c r="B8" i="8"/>
  <c r="A8" i="8"/>
  <c r="B7" i="8"/>
  <c r="A7" i="8"/>
  <c r="B6" i="8"/>
  <c r="A6" i="8"/>
  <c r="B5" i="8"/>
  <c r="A5" i="8"/>
  <c r="G26" i="7" l="1"/>
  <c r="F26" i="7"/>
  <c r="E26" i="7"/>
  <c r="D26" i="7"/>
  <c r="C26" i="7"/>
  <c r="G25" i="7"/>
  <c r="F25" i="7"/>
  <c r="E25" i="7"/>
  <c r="D25" i="7"/>
  <c r="C25" i="7"/>
  <c r="G24" i="7"/>
  <c r="F24" i="7"/>
  <c r="E24" i="7"/>
  <c r="D24" i="7"/>
  <c r="C24" i="7"/>
  <c r="G23" i="7"/>
  <c r="F23" i="7"/>
  <c r="E23" i="7"/>
  <c r="D23" i="7"/>
  <c r="C23" i="7"/>
  <c r="G22" i="7"/>
  <c r="F22" i="7"/>
  <c r="E22" i="7"/>
  <c r="D22" i="7"/>
  <c r="C22" i="7"/>
  <c r="C5" i="4" l="1"/>
  <c r="B24" i="4" l="1"/>
  <c r="B25" i="4"/>
  <c r="B26" i="4"/>
  <c r="B27" i="4"/>
  <c r="A24" i="4"/>
  <c r="A25" i="4"/>
  <c r="A26" i="4"/>
  <c r="A27" i="4"/>
  <c r="H11" i="2"/>
  <c r="D6" i="4" s="1"/>
  <c r="G11" i="2"/>
  <c r="C6" i="4" s="1"/>
  <c r="A17" i="4" l="1"/>
  <c r="B6" i="4" l="1"/>
  <c r="B7" i="4"/>
  <c r="B8" i="4"/>
  <c r="B9" i="4"/>
  <c r="B11" i="4"/>
  <c r="B12" i="4"/>
  <c r="B13" i="4"/>
  <c r="B14" i="4"/>
  <c r="B15" i="4"/>
  <c r="B16" i="4"/>
  <c r="B17" i="4"/>
  <c r="B18" i="4"/>
  <c r="B19" i="4"/>
  <c r="B20" i="4"/>
  <c r="B21" i="4"/>
  <c r="B22" i="4"/>
  <c r="B23" i="4"/>
  <c r="B5" i="4"/>
  <c r="A6" i="4"/>
  <c r="A7" i="4"/>
  <c r="A8" i="4"/>
  <c r="A9" i="4"/>
  <c r="A11" i="4"/>
  <c r="A12" i="4"/>
  <c r="A13" i="4"/>
  <c r="A14" i="4"/>
  <c r="A15" i="4"/>
  <c r="A16" i="4"/>
  <c r="A18" i="4"/>
  <c r="A19" i="4"/>
  <c r="A20" i="4"/>
  <c r="A21" i="4"/>
  <c r="A22" i="4"/>
  <c r="A23" i="4"/>
  <c r="A5" i="4"/>
  <c r="H13" i="2" l="1"/>
  <c r="D8" i="4" s="1"/>
  <c r="G13" i="2"/>
  <c r="C8" i="4" s="1"/>
  <c r="H40" i="2"/>
  <c r="H36" i="2"/>
  <c r="H35" i="2"/>
  <c r="H34" i="2"/>
  <c r="H33" i="2"/>
  <c r="H32" i="2"/>
  <c r="H31" i="2"/>
  <c r="H30" i="2"/>
  <c r="H29" i="2"/>
  <c r="H28" i="2"/>
  <c r="H27" i="2"/>
  <c r="H26" i="2"/>
  <c r="H25" i="2"/>
  <c r="H24" i="2"/>
  <c r="H23" i="2"/>
  <c r="H22" i="2"/>
  <c r="H21" i="2"/>
  <c r="H20" i="2"/>
  <c r="H19" i="2"/>
  <c r="H18" i="2"/>
  <c r="H17" i="2"/>
  <c r="H16" i="2"/>
  <c r="H15" i="2"/>
  <c r="D11" i="4" s="1"/>
  <c r="H14" i="2"/>
  <c r="D9" i="4" s="1"/>
  <c r="H12" i="2"/>
  <c r="D7" i="4" s="1"/>
  <c r="H10" i="2"/>
  <c r="D5" i="4" s="1"/>
  <c r="G23" i="2"/>
  <c r="G40" i="2"/>
  <c r="G36" i="2"/>
  <c r="G34" i="2"/>
  <c r="G35" i="2"/>
  <c r="G33" i="2"/>
  <c r="G32" i="2"/>
  <c r="G31" i="2"/>
  <c r="G30" i="2"/>
  <c r="G29" i="2"/>
  <c r="G28" i="2"/>
  <c r="G27" i="2"/>
  <c r="G26" i="2"/>
  <c r="G25" i="2"/>
  <c r="G24" i="2"/>
  <c r="G22" i="2"/>
  <c r="G21" i="2"/>
  <c r="G20" i="2"/>
  <c r="G19" i="2"/>
  <c r="G18" i="2"/>
  <c r="G17" i="2"/>
  <c r="G16" i="2"/>
  <c r="G15" i="2"/>
  <c r="C11" i="4" s="1"/>
  <c r="G14" i="2"/>
  <c r="C9" i="4" s="1"/>
  <c r="G12" i="2"/>
  <c r="C7" i="4" s="1"/>
  <c r="I11" i="2"/>
  <c r="E6" i="4" l="1"/>
  <c r="C6" i="8"/>
  <c r="I10" i="2"/>
  <c r="I34" i="2"/>
  <c r="I40" i="2"/>
  <c r="I36" i="2"/>
  <c r="I35" i="2"/>
  <c r="I33" i="2"/>
  <c r="I32" i="2"/>
  <c r="I19" i="2"/>
  <c r="I12" i="2"/>
  <c r="I31" i="2"/>
  <c r="I30" i="2"/>
  <c r="I29" i="2"/>
  <c r="I28" i="2"/>
  <c r="I27" i="2"/>
  <c r="I26" i="2"/>
  <c r="I16" i="2"/>
  <c r="I20" i="2"/>
  <c r="I14" i="2"/>
  <c r="I17" i="2"/>
  <c r="I18" i="2"/>
  <c r="I22" i="2"/>
  <c r="I15" i="2"/>
  <c r="I13" i="2"/>
  <c r="I25" i="2"/>
  <c r="I24" i="2"/>
  <c r="I23" i="2"/>
  <c r="I21" i="2"/>
  <c r="E27" i="4" l="1"/>
  <c r="C27" i="8"/>
  <c r="C29" i="8"/>
  <c r="E29" i="4"/>
  <c r="C30" i="8"/>
  <c r="E30" i="4"/>
  <c r="C31" i="8"/>
  <c r="E31" i="4"/>
  <c r="E32" i="4"/>
  <c r="C32" i="8"/>
  <c r="C28" i="8"/>
  <c r="E28" i="4"/>
  <c r="C36" i="8"/>
  <c r="E20" i="4"/>
  <c r="C20" i="8"/>
  <c r="E18" i="4"/>
  <c r="C18" i="8"/>
  <c r="E21" i="4"/>
  <c r="C21" i="8"/>
  <c r="E14" i="4"/>
  <c r="C14" i="8"/>
  <c r="E16" i="4"/>
  <c r="C16" i="8"/>
  <c r="E24" i="4"/>
  <c r="C24" i="8"/>
  <c r="E7" i="4"/>
  <c r="C7" i="8"/>
  <c r="E5" i="4"/>
  <c r="C5" i="8"/>
  <c r="E17" i="4"/>
  <c r="C17" i="8"/>
  <c r="E8" i="4"/>
  <c r="C8" i="8"/>
  <c r="E12" i="4"/>
  <c r="C12" i="8"/>
  <c r="E25" i="4"/>
  <c r="C25" i="8"/>
  <c r="E15" i="4"/>
  <c r="C15" i="8"/>
  <c r="E9" i="4"/>
  <c r="C9" i="8"/>
  <c r="E23" i="4"/>
  <c r="C23" i="8"/>
  <c r="E19" i="4"/>
  <c r="C19" i="8"/>
  <c r="E11" i="4"/>
  <c r="C11" i="8"/>
  <c r="E13" i="4"/>
  <c r="C13" i="8"/>
  <c r="E22" i="4"/>
  <c r="C22" i="8"/>
  <c r="E26" i="4"/>
  <c r="C26" i="8"/>
</calcChain>
</file>

<file path=xl/comments1.xml><?xml version="1.0" encoding="utf-8"?>
<comments xmlns="http://schemas.openxmlformats.org/spreadsheetml/2006/main">
  <authors>
    <author>Gross, Hayley</author>
  </authors>
  <commentList>
    <comment ref="A9" authorId="0">
      <text>
        <r>
          <rPr>
            <sz val="9"/>
            <color indexed="81"/>
            <rFont val="Tahoma"/>
            <family val="2"/>
          </rPr>
          <t>Risk: threats to achieving objectives stemming from internal and external environments, current processes, non-process risks, or future conditions.</t>
        </r>
      </text>
    </comment>
    <comment ref="B9" authorId="0">
      <text>
        <r>
          <rPr>
            <sz val="9"/>
            <color indexed="81"/>
            <rFont val="Tahoma"/>
            <family val="2"/>
          </rPr>
          <t>Briefly describe each risk.</t>
        </r>
      </text>
    </comment>
    <comment ref="C9" authorId="0">
      <text>
        <r>
          <rPr>
            <sz val="9"/>
            <color indexed="81"/>
            <rFont val="Tahoma"/>
            <family val="2"/>
          </rPr>
          <t xml:space="preserve">Risk Type: category of risk that impacts a specific aspect of the organization 
</t>
        </r>
      </text>
    </comment>
    <comment ref="D9" authorId="0">
      <text>
        <r>
          <rPr>
            <sz val="9"/>
            <color indexed="81"/>
            <rFont val="Tahoma"/>
            <family val="2"/>
          </rPr>
          <t xml:space="preserve">Risk Type: category of risk that impacts a specific aspect of the organization </t>
        </r>
      </text>
    </comment>
    <comment ref="E9" authorId="0">
      <text>
        <r>
          <rPr>
            <sz val="9"/>
            <color indexed="81"/>
            <rFont val="Tahoma"/>
            <family val="2"/>
          </rPr>
          <t>Risk Impact: the effect of a risk event on performance of key function(s).</t>
        </r>
      </text>
    </comment>
    <comment ref="F9" authorId="0">
      <text>
        <r>
          <rPr>
            <sz val="9"/>
            <color indexed="81"/>
            <rFont val="Tahoma"/>
            <family val="2"/>
          </rPr>
          <t>Risk Likelihood: the probability of a risk event occurring.</t>
        </r>
      </text>
    </comment>
    <comment ref="J9" authorId="0">
      <text>
        <r>
          <rPr>
            <sz val="9"/>
            <color indexed="81"/>
            <rFont val="Tahoma"/>
            <family val="2"/>
          </rPr>
          <t>Action to Address Risk: a brief description of actions that can be taken to address the risk,</t>
        </r>
      </text>
    </comment>
    <comment ref="K9" authorId="0">
      <text>
        <r>
          <rPr>
            <sz val="9"/>
            <color indexed="81"/>
            <rFont val="Tahoma"/>
            <family val="2"/>
          </rPr>
          <t>Internal Controls:  are integral to managing an organization and comprises the plans, methods, measures, and procedures used to meet missions, goals and objectives, and in doing so, prevent waste, fraud, and abuse.</t>
        </r>
      </text>
    </comment>
    <comment ref="L9" authorId="0">
      <text>
        <r>
          <rPr>
            <sz val="9"/>
            <color indexed="81"/>
            <rFont val="Tahoma"/>
            <family val="2"/>
          </rPr>
          <t>Determine if internal control is in place.</t>
        </r>
      </text>
    </comment>
  </commentList>
</comments>
</file>

<file path=xl/sharedStrings.xml><?xml version="1.0" encoding="utf-8"?>
<sst xmlns="http://schemas.openxmlformats.org/spreadsheetml/2006/main" count="313" uniqueCount="100">
  <si>
    <t>Impact</t>
  </si>
  <si>
    <t>Likelihood</t>
  </si>
  <si>
    <t>Risk Score</t>
  </si>
  <si>
    <t>Risk Type</t>
  </si>
  <si>
    <t xml:space="preserve">Impact </t>
  </si>
  <si>
    <t>Moderate</t>
  </si>
  <si>
    <t>Low</t>
  </si>
  <si>
    <t>High</t>
  </si>
  <si>
    <t>Score</t>
  </si>
  <si>
    <t>Purpose Risk Assessment</t>
  </si>
  <si>
    <t>Office</t>
  </si>
  <si>
    <t>Completed By</t>
  </si>
  <si>
    <t>Low Risk</t>
  </si>
  <si>
    <t>Moderate Risk</t>
  </si>
  <si>
    <t>High Risk</t>
  </si>
  <si>
    <t>Goal</t>
  </si>
  <si>
    <t>Risk Score Key</t>
  </si>
  <si>
    <t>&lt;select&gt;</t>
  </si>
  <si>
    <t>Risk type</t>
  </si>
  <si>
    <t>Compliance Risk</t>
  </si>
  <si>
    <t>Operational Risk</t>
  </si>
  <si>
    <t>Reporting Risk</t>
  </si>
  <si>
    <t>Strategic Risk</t>
  </si>
  <si>
    <t>Liaison</t>
  </si>
  <si>
    <t>Low Risk - 1-8</t>
  </si>
  <si>
    <t>Moderate Risk - 9-16</t>
  </si>
  <si>
    <t>High Risk - 17-25</t>
  </si>
  <si>
    <t>Risk</t>
  </si>
  <si>
    <t>Risk Description</t>
  </si>
  <si>
    <t>Secondary Risk Type (if applicable)</t>
  </si>
  <si>
    <t>Very Low</t>
  </si>
  <si>
    <t>Very High</t>
  </si>
  <si>
    <t xml:space="preserve">Goal 1 </t>
  </si>
  <si>
    <t xml:space="preserve">Goal 2 </t>
  </si>
  <si>
    <t xml:space="preserve">Goal 3 </t>
  </si>
  <si>
    <t xml:space="preserve">Goal 4 </t>
  </si>
  <si>
    <t>Internal Controls</t>
  </si>
  <si>
    <t>Definition</t>
  </si>
  <si>
    <t>Input Type</t>
  </si>
  <si>
    <t>Input Options</t>
  </si>
  <si>
    <t>Text Field</t>
  </si>
  <si>
    <t>Open</t>
  </si>
  <si>
    <t>Dropdown</t>
  </si>
  <si>
    <t>Strategic, Reporting…</t>
  </si>
  <si>
    <t>1, 2, 3…5</t>
  </si>
  <si>
    <t>Risk Assessment - Mitigaton Strategy</t>
  </si>
  <si>
    <t>Acceptance, Avoid, Reduce, Share…</t>
  </si>
  <si>
    <t>Risk Assessment - Action Summary</t>
  </si>
  <si>
    <t>Owner (Champion)</t>
  </si>
  <si>
    <t>OECA, OAR, OCFO, OARM…</t>
  </si>
  <si>
    <t>Code</t>
  </si>
  <si>
    <t>Value</t>
  </si>
  <si>
    <t>Very Low (1)</t>
  </si>
  <si>
    <t>Yes</t>
  </si>
  <si>
    <t>Strategic</t>
  </si>
  <si>
    <t>Low (2)</t>
  </si>
  <si>
    <t>No</t>
  </si>
  <si>
    <t>Operational</t>
  </si>
  <si>
    <t>Moderate (3)</t>
  </si>
  <si>
    <t>Reporting</t>
  </si>
  <si>
    <t>High (4)</t>
  </si>
  <si>
    <t>Compliance</t>
  </si>
  <si>
    <t>Very High (5)</t>
  </si>
  <si>
    <t>Priority</t>
  </si>
  <si>
    <t>Low Priority (1-4)</t>
  </si>
  <si>
    <t>Medium Priority (5-14)</t>
  </si>
  <si>
    <t>High Priority (15-25)</t>
  </si>
  <si>
    <t>Reputational</t>
  </si>
  <si>
    <t>Technological</t>
  </si>
  <si>
    <t xml:space="preserve">Management </t>
  </si>
  <si>
    <t>Resource Management</t>
  </si>
  <si>
    <t>Hazard</t>
  </si>
  <si>
    <t>Risk Response</t>
  </si>
  <si>
    <t>Internal Controls in Place?</t>
  </si>
  <si>
    <t>Unknown</t>
  </si>
  <si>
    <t>Risk Assessment Register</t>
  </si>
  <si>
    <t xml:space="preserve">INSTRUCTIONS: </t>
  </si>
  <si>
    <t xml:space="preserve">Internal Controls </t>
  </si>
  <si>
    <t>Actions to Adress Risk</t>
  </si>
  <si>
    <t xml:space="preserve">  </t>
  </si>
  <si>
    <t>Risk Identification</t>
  </si>
  <si>
    <t>Risk Analysis</t>
  </si>
  <si>
    <t>Risk Assessment Tool</t>
  </si>
  <si>
    <t xml:space="preserve">Goal Statement: </t>
  </si>
  <si>
    <t>Tool Completed By:</t>
  </si>
  <si>
    <t>Tool Date Completed:</t>
  </si>
  <si>
    <r>
      <rPr>
        <b/>
        <i/>
        <u/>
        <sz val="11"/>
        <color theme="1"/>
        <rFont val="Calibri"/>
        <family val="2"/>
        <scheme val="minor"/>
      </rPr>
      <t>STEP 2: GATHER DATA</t>
    </r>
    <r>
      <rPr>
        <sz val="11"/>
        <color theme="1"/>
        <rFont val="Calibri"/>
        <family val="2"/>
        <scheme val="minor"/>
      </rPr>
      <t xml:space="preserve"> Headquarters ODs and regional DDs should consider all relevant and available information in identifying risks to achieving mission, mission-support, or research objectives. This involves taking into account FY 2016 performance results and progress for strategic goal objectives, risks identified during the FY 2016 strategic reviews, FY 2016 internal controls review results, prior year GAO and OIG findings, legal and compliance structures, inter-dependencies with other agencies, partner organizations, and outside organizations, stakeholder interests and priorities, interactions with Congress and the public, agency culture, and other external environmental factors. </t>
    </r>
  </si>
  <si>
    <r>
      <t>STEP 5: RESPOND TO RISKS</t>
    </r>
    <r>
      <rPr>
        <i/>
        <sz val="11"/>
        <color theme="1"/>
        <rFont val="Calibri"/>
        <family val="2"/>
        <scheme val="minor"/>
      </rPr>
      <t xml:space="preserve"> </t>
    </r>
    <r>
      <rPr>
        <sz val="11"/>
        <color theme="1"/>
        <rFont val="Calibri"/>
        <family val="2"/>
        <scheme val="minor"/>
      </rPr>
      <t xml:space="preserve">Headquarters ODs and regional DDs will identify the most significant actions to address the risks </t>
    </r>
    <r>
      <rPr>
        <i/>
        <sz val="11"/>
        <color theme="1"/>
        <rFont val="Calibri"/>
        <family val="2"/>
        <scheme val="minor"/>
      </rPr>
      <t xml:space="preserve">(Column J). </t>
    </r>
  </si>
  <si>
    <t>EPA RISK ASSESSMENT TOOL INSTRUCTIONS AND KEY DEFINITIONS</t>
  </si>
  <si>
    <t>KEY DESCRIPTIONS OF RISK CATEGORIES AND LIKELIHOOD/IMPACT RANKINGS</t>
  </si>
  <si>
    <t>Impact Score</t>
  </si>
  <si>
    <t>Likelihood Score</t>
  </si>
  <si>
    <t>Overall Risk Score</t>
  </si>
  <si>
    <t>Risk Calculation (Auto-generated)</t>
  </si>
  <si>
    <r>
      <rPr>
        <b/>
        <i/>
        <u/>
        <sz val="11"/>
        <color theme="1"/>
        <rFont val="Calibri"/>
        <family val="2"/>
        <scheme val="minor"/>
      </rPr>
      <t>STEP 6: IDENTIFY INTERNAL CONTROLS</t>
    </r>
    <r>
      <rPr>
        <sz val="11"/>
        <color theme="1"/>
        <rFont val="Calibri"/>
        <family val="2"/>
        <scheme val="minor"/>
      </rPr>
      <t xml:space="preserve"> Headquarters ODs and regional DDs, working with risk liaisons and management integrity advisors, will identify key internal controls that support the actions, as appropriate </t>
    </r>
    <r>
      <rPr>
        <i/>
        <sz val="11"/>
        <color theme="1"/>
        <rFont val="Calibri"/>
        <family val="2"/>
        <scheme val="minor"/>
      </rPr>
      <t xml:space="preserve">(Column K), </t>
    </r>
    <r>
      <rPr>
        <sz val="11"/>
        <color theme="1"/>
        <rFont val="Calibri"/>
        <family val="2"/>
        <scheme val="minor"/>
      </rPr>
      <t xml:space="preserve">as well as state whether the control is currently in place </t>
    </r>
    <r>
      <rPr>
        <i/>
        <sz val="11"/>
        <color theme="1"/>
        <rFont val="Calibri"/>
        <family val="2"/>
        <scheme val="minor"/>
      </rPr>
      <t>(Column L).</t>
    </r>
    <r>
      <rPr>
        <sz val="11"/>
        <color theme="1"/>
        <rFont val="Calibri"/>
        <family val="2"/>
        <scheme val="minor"/>
      </rPr>
      <t xml:space="preserve"> Identifying key controls is an important step in the risk assessment process—effective controls can reduce the likelihood of a risk materializing and the impact. The internal controls identified as part of strategic review risk assessments will help establish the initial internal controls inventory associated with EPA’s FY 2018-2022 Strategic Plan revision and the focus of future internal control reviews. It is important to note that not all risks will lend themselves to internal controls, particularly those risks that are outside the control of EPA.</t>
    </r>
  </si>
  <si>
    <r>
      <rPr>
        <b/>
        <u/>
        <sz val="14"/>
        <rFont val="Calibri"/>
        <family val="2"/>
        <scheme val="minor"/>
      </rPr>
      <t>INTRODUCTION:</t>
    </r>
    <r>
      <rPr>
        <sz val="11"/>
        <rFont val="Calibri"/>
        <family val="2"/>
        <scheme val="minor"/>
      </rPr>
      <t xml:space="preserve">  Building on progress made last year, we will incorporate risk assessments in our FY 2017 strategic reviews. This year our focus will be forward-looking—risk assessments will be based on EPA’s FY 2018-2022 Strategic Plan revision, ensuring that our risk assessments will guide agency actions over the next four years, as well as provide the basis for EPA’s Initial Risk Profile due to OMB this year.                                                                                                                                                                                                                                                                                                                                                                             Headquarters office directors and lead region division directors will take the lead in completing risk assessments for strategic objectives in their areas of responsibility, this includes mission-support and research programs. This tool also will facilitate closer alignment with our management integrity work by identifying EPA’s initial internal controls inventory. </t>
    </r>
  </si>
  <si>
    <r>
      <t>STEP 3: IDENTIFY RISKS</t>
    </r>
    <r>
      <rPr>
        <sz val="11"/>
        <color theme="1"/>
        <rFont val="Calibri"/>
        <family val="2"/>
        <scheme val="minor"/>
      </rPr>
      <t xml:space="preserve"> Headquarters ODs and regional DDs, supported by risk liaisons, will use this tool to identify </t>
    </r>
    <r>
      <rPr>
        <i/>
        <sz val="11"/>
        <color theme="1"/>
        <rFont val="Calibri"/>
        <family val="2"/>
        <scheme val="minor"/>
      </rPr>
      <t>(Column A)</t>
    </r>
    <r>
      <rPr>
        <sz val="11"/>
        <color theme="1"/>
        <rFont val="Calibri"/>
        <family val="2"/>
        <scheme val="minor"/>
      </rPr>
      <t xml:space="preserve">and describe the risks </t>
    </r>
    <r>
      <rPr>
        <i/>
        <sz val="11"/>
        <color theme="1"/>
        <rFont val="Calibri"/>
        <family val="2"/>
        <scheme val="minor"/>
      </rPr>
      <t>(Column B)</t>
    </r>
    <r>
      <rPr>
        <sz val="11"/>
        <color theme="1"/>
        <rFont val="Calibri"/>
        <family val="2"/>
        <scheme val="minor"/>
      </rPr>
      <t xml:space="preserve"> to achieving each objective, both within and outside of the agency’s direct control. Headquarters ODs and regional DDs will then use the drop-down options to identify the most prominent category (and secondary category, as appropriate) that best describes the risk (</t>
    </r>
    <r>
      <rPr>
        <i/>
        <sz val="11"/>
        <color theme="1"/>
        <rFont val="Calibri"/>
        <family val="2"/>
        <scheme val="minor"/>
      </rPr>
      <t>Columns C and D, respectively). See category table below.</t>
    </r>
  </si>
  <si>
    <r>
      <rPr>
        <b/>
        <i/>
        <u/>
        <sz val="11"/>
        <color theme="1"/>
        <rFont val="Calibri"/>
        <family val="2"/>
        <scheme val="minor"/>
      </rPr>
      <t>STEP 4: ANALYZE RISKS</t>
    </r>
    <r>
      <rPr>
        <b/>
        <i/>
        <sz val="11"/>
        <color theme="1"/>
        <rFont val="Calibri"/>
        <family val="2"/>
        <scheme val="minor"/>
      </rPr>
      <t xml:space="preserve"> </t>
    </r>
    <r>
      <rPr>
        <sz val="11"/>
        <color theme="1"/>
        <rFont val="Calibri"/>
        <family val="2"/>
        <scheme val="minor"/>
      </rPr>
      <t xml:space="preserve">Next, headquarters OD and regional DDs will consider the probability of the risk occurring </t>
    </r>
    <r>
      <rPr>
        <i/>
        <sz val="11"/>
        <color theme="1"/>
        <rFont val="Calibri"/>
        <family val="2"/>
        <scheme val="minor"/>
      </rPr>
      <t>(Column E)</t>
    </r>
    <r>
      <rPr>
        <sz val="11"/>
        <color theme="1"/>
        <rFont val="Calibri"/>
        <family val="2"/>
        <scheme val="minor"/>
      </rPr>
      <t xml:space="preserve"> and the potential harm of the events, if they occur </t>
    </r>
    <r>
      <rPr>
        <i/>
        <sz val="11"/>
        <color theme="1"/>
        <rFont val="Calibri"/>
        <family val="2"/>
        <scheme val="minor"/>
      </rPr>
      <t>(Column F)</t>
    </r>
    <r>
      <rPr>
        <sz val="11"/>
        <color theme="1"/>
        <rFont val="Calibri"/>
        <family val="2"/>
        <scheme val="minor"/>
      </rPr>
      <t>, using the drop-down options (</t>
    </r>
    <r>
      <rPr>
        <i/>
        <sz val="11"/>
        <color theme="1"/>
        <rFont val="Calibri"/>
        <family val="2"/>
        <scheme val="minor"/>
      </rPr>
      <t>See Likelihood/Impact table below).</t>
    </r>
    <r>
      <rPr>
        <sz val="11"/>
        <color theme="1"/>
        <rFont val="Calibri"/>
        <family val="2"/>
        <scheme val="minor"/>
      </rPr>
      <t xml:space="preserve"> Once the appropriate options for likelihood and impact are selected, the tool automatically calculates a risk score </t>
    </r>
    <r>
      <rPr>
        <i/>
        <sz val="11"/>
        <color theme="1"/>
        <rFont val="Calibri"/>
        <family val="2"/>
        <scheme val="minor"/>
      </rPr>
      <t>(Columns G, H, and I)</t>
    </r>
    <r>
      <rPr>
        <sz val="11"/>
        <color theme="1"/>
        <rFont val="Calibri"/>
        <family val="2"/>
        <scheme val="minor"/>
      </rPr>
      <t xml:space="preserve">and also generates a heat map </t>
    </r>
    <r>
      <rPr>
        <i/>
        <sz val="11"/>
        <color theme="1"/>
        <rFont val="Calibri"/>
        <family val="2"/>
        <scheme val="minor"/>
      </rPr>
      <t xml:space="preserve">(Tab 3) </t>
    </r>
    <r>
      <rPr>
        <sz val="11"/>
        <color theme="1"/>
        <rFont val="Calibri"/>
        <family val="2"/>
        <scheme val="minor"/>
      </rPr>
      <t xml:space="preserve">that visually plots each risk along a color grid ranging from green to yellow to red. Risks that fall in the green portion of the map suggest risks that have a lower likelihood of occurring and low impact; conversely, risks that fall in the red portion of the map suggest risks that have a higher likelihood of occurring and higher negative impact. Risk heat maps help senior leaders identify risks that require attention.   </t>
    </r>
  </si>
  <si>
    <t>Objective Statements:</t>
  </si>
  <si>
    <r>
      <rPr>
        <b/>
        <i/>
        <u/>
        <sz val="11"/>
        <color theme="1"/>
        <rFont val="Calibri"/>
        <family val="2"/>
        <scheme val="minor"/>
      </rPr>
      <t>STEP 1: IDENTIFY GOAL AND OBJECTIVE</t>
    </r>
    <r>
      <rPr>
        <sz val="11"/>
        <color theme="1"/>
        <rFont val="Calibri"/>
        <family val="2"/>
        <scheme val="minor"/>
      </rPr>
      <t xml:space="preserve"> Provide the goal statement (</t>
    </r>
    <r>
      <rPr>
        <i/>
        <sz val="11"/>
        <color theme="1"/>
        <rFont val="Calibri"/>
        <family val="2"/>
        <scheme val="minor"/>
      </rPr>
      <t>Row 2</t>
    </r>
    <r>
      <rPr>
        <sz val="11"/>
        <color theme="1"/>
        <rFont val="Calibri"/>
        <family val="2"/>
        <scheme val="minor"/>
      </rPr>
      <t xml:space="preserve">) and the associated objective statements </t>
    </r>
    <r>
      <rPr>
        <i/>
        <sz val="11"/>
        <color theme="1"/>
        <rFont val="Calibri"/>
        <family val="2"/>
        <scheme val="minor"/>
      </rPr>
      <t xml:space="preserve">(Row 3). Mission-support programs, please list all associated objectives under the goal (Row 3). Research, please list all associated objectives under the program (Row 3). </t>
    </r>
    <r>
      <rPr>
        <sz val="11"/>
        <color theme="1"/>
        <rFont val="Calibri"/>
        <family val="2"/>
        <scheme val="minor"/>
      </rPr>
      <t>Also, please provide the names of the responsible Headquarters office director and division directors/lead region senior leaders completing the tool</t>
    </r>
    <r>
      <rPr>
        <i/>
        <sz val="11"/>
        <color theme="1"/>
        <rFont val="Calibri"/>
        <family val="2"/>
        <scheme val="minor"/>
      </rPr>
      <t xml:space="preserve"> (Row 4)</t>
    </r>
    <r>
      <rPr>
        <sz val="11"/>
        <color theme="1"/>
        <rFont val="Calibri"/>
        <family val="2"/>
        <scheme val="minor"/>
      </rPr>
      <t xml:space="preserve"> and the date of completion</t>
    </r>
    <r>
      <rPr>
        <i/>
        <sz val="11"/>
        <color theme="1"/>
        <rFont val="Calibri"/>
        <family val="2"/>
        <scheme val="minor"/>
      </rPr>
      <t xml:space="preserve"> (Row 5).</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</si>
</sst>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1"/>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1"/>
      <color rgb="FF0070C0"/>
      <name val="Calibri"/>
      <family val="2"/>
      <scheme val="minor"/>
    </font>
    <font>
      <b/>
      <sz val="11"/>
      <name val="Calibri"/>
      <family val="2"/>
      <scheme val="minor"/>
    </font>
    <font>
      <b/>
      <sz val="15"/>
      <color theme="1"/>
      <name val="Calibri"/>
      <family val="2"/>
      <scheme val="minor"/>
    </font>
    <font>
      <vertAlign val="superscript"/>
      <sz val="10"/>
      <color theme="1"/>
      <name val="Calibri"/>
      <family val="2"/>
      <scheme val="minor"/>
    </font>
    <font>
      <i/>
      <sz val="11"/>
      <color theme="1"/>
      <name val="Calibri"/>
      <family val="2"/>
      <scheme val="minor"/>
    </font>
    <font>
      <sz val="11"/>
      <name val="Calibri"/>
      <family val="2"/>
      <scheme val="minor"/>
    </font>
    <font>
      <b/>
      <sz val="12"/>
      <name val="Calibri"/>
      <family val="2"/>
      <scheme val="minor"/>
    </font>
    <font>
      <sz val="9"/>
      <color indexed="81"/>
      <name val="Tahoma"/>
      <family val="2"/>
    </font>
    <font>
      <u/>
      <sz val="11"/>
      <color theme="1"/>
      <name val="Calibri"/>
      <family val="2"/>
      <scheme val="minor"/>
    </font>
    <font>
      <b/>
      <i/>
      <u/>
      <sz val="11"/>
      <color theme="1"/>
      <name val="Calibri"/>
      <family val="2"/>
      <scheme val="minor"/>
    </font>
    <font>
      <b/>
      <i/>
      <sz val="11"/>
      <color theme="1"/>
      <name val="Calibri"/>
      <family val="2"/>
      <scheme val="minor"/>
    </font>
    <font>
      <b/>
      <u/>
      <sz val="14"/>
      <color theme="1"/>
      <name val="Calibri"/>
      <family val="2"/>
      <scheme val="minor"/>
    </font>
    <font>
      <b/>
      <u/>
      <sz val="14"/>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bgColor indexed="64"/>
      </patternFill>
    </fill>
    <fill>
      <patternFill patternType="solid">
        <fgColor theme="9"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thin">
        <color auto="1"/>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0" fillId="0" borderId="1" xfId="0" applyBorder="1"/>
    <xf numFmtId="0" fontId="1" fillId="0" borderId="0" xfId="0" applyFont="1"/>
    <xf numFmtId="0" fontId="0" fillId="0" borderId="0" xfId="0" quotePrefix="1"/>
    <xf numFmtId="0" fontId="0" fillId="0" borderId="0" xfId="0" applyAlignment="1">
      <alignment horizontal="center"/>
    </xf>
    <xf numFmtId="0" fontId="0" fillId="0" borderId="0" xfId="0" applyBorder="1"/>
    <xf numFmtId="0" fontId="0" fillId="2"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0" borderId="0" xfId="0" applyAlignment="1">
      <alignment wrapText="1"/>
    </xf>
    <xf numFmtId="0" fontId="1" fillId="0" borderId="0" xfId="0" applyFont="1" applyAlignment="1">
      <alignment horizontal="left" vertical="center" indent="2"/>
    </xf>
    <xf numFmtId="0" fontId="1" fillId="0" borderId="0" xfId="0" applyFont="1" applyAlignment="1">
      <alignment horizontal="left" vertical="center" indent="5"/>
    </xf>
    <xf numFmtId="0" fontId="0" fillId="0" borderId="0" xfId="0" applyAlignment="1">
      <alignment horizontal="left" vertical="center" indent="2"/>
    </xf>
    <xf numFmtId="0" fontId="1" fillId="0" borderId="0" xfId="0" applyFont="1" applyAlignment="1">
      <alignment vertical="center"/>
    </xf>
    <xf numFmtId="0" fontId="3" fillId="0" borderId="0" xfId="0" applyFont="1"/>
    <xf numFmtId="0" fontId="1" fillId="5" borderId="0" xfId="0" applyFont="1" applyFill="1" applyAlignment="1">
      <alignment horizontal="center"/>
    </xf>
    <xf numFmtId="0" fontId="0" fillId="0" borderId="0" xfId="0" applyAlignment="1"/>
    <xf numFmtId="0" fontId="6" fillId="0" borderId="0" xfId="0" applyFont="1" applyAlignment="1">
      <alignment vertical="center"/>
    </xf>
    <xf numFmtId="0" fontId="2" fillId="0" borderId="0" xfId="1"/>
    <xf numFmtId="0" fontId="0" fillId="0" borderId="0" xfId="0" applyAlignment="1">
      <alignment horizontal="left" vertical="top"/>
    </xf>
    <xf numFmtId="0" fontId="0" fillId="0" borderId="0" xfId="0" applyAlignment="1">
      <alignment wrapText="1"/>
    </xf>
    <xf numFmtId="0" fontId="0" fillId="0" borderId="0" xfId="0" applyAlignment="1">
      <alignment horizontal="left" wrapText="1"/>
    </xf>
    <xf numFmtId="164" fontId="0" fillId="0" borderId="0" xfId="0" applyNumberFormat="1" applyAlignment="1">
      <alignment horizontal="left" wrapText="1"/>
    </xf>
    <xf numFmtId="0" fontId="0" fillId="0" borderId="0" xfId="0" applyAlignment="1">
      <alignment horizontal="center"/>
    </xf>
    <xf numFmtId="0" fontId="0" fillId="0" borderId="5" xfId="0" applyBorder="1"/>
    <xf numFmtId="0" fontId="0" fillId="0" borderId="3" xfId="0" applyBorder="1"/>
    <xf numFmtId="165"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4" xfId="0" applyBorder="1"/>
    <xf numFmtId="165" fontId="0" fillId="0" borderId="12" xfId="0" applyNumberFormat="1" applyBorder="1" applyAlignment="1">
      <alignment horizontal="center"/>
    </xf>
    <xf numFmtId="0" fontId="0" fillId="0" borderId="9" xfId="0" applyBorder="1"/>
    <xf numFmtId="0" fontId="0" fillId="0" borderId="13" xfId="0" applyBorder="1"/>
    <xf numFmtId="0" fontId="0" fillId="0" borderId="14"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12" xfId="0" applyBorder="1" applyAlignment="1">
      <alignment horizontal="center"/>
    </xf>
    <xf numFmtId="0" fontId="0" fillId="0" borderId="11" xfId="0" applyBorder="1"/>
    <xf numFmtId="0" fontId="0" fillId="0" borderId="27" xfId="0" applyBorder="1"/>
    <xf numFmtId="0" fontId="0" fillId="0" borderId="28" xfId="0" applyBorder="1"/>
    <xf numFmtId="0" fontId="1" fillId="7" borderId="0" xfId="0" applyFont="1" applyFill="1" applyBorder="1"/>
    <xf numFmtId="0" fontId="0" fillId="9" borderId="1" xfId="0" applyFill="1" applyBorder="1" applyAlignment="1">
      <alignment wrapText="1"/>
    </xf>
    <xf numFmtId="0" fontId="0" fillId="9" borderId="1" xfId="0" applyFill="1" applyBorder="1" applyAlignment="1">
      <alignment horizontal="left" vertical="center"/>
    </xf>
    <xf numFmtId="0" fontId="0" fillId="9" borderId="29" xfId="0" applyFill="1" applyBorder="1" applyAlignment="1">
      <alignment wrapText="1"/>
    </xf>
    <xf numFmtId="0" fontId="0" fillId="9" borderId="29" xfId="0" applyFill="1" applyBorder="1" applyAlignment="1">
      <alignment horizontal="left" vertical="center"/>
    </xf>
    <xf numFmtId="0" fontId="0" fillId="0" borderId="29" xfId="0" applyBorder="1"/>
    <xf numFmtId="0" fontId="0" fillId="0" borderId="41" xfId="0" applyFont="1" applyFill="1" applyBorder="1"/>
    <xf numFmtId="164" fontId="0" fillId="0" borderId="39"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applyAlignment="1">
      <alignment horizontal="left" vertical="center"/>
    </xf>
    <xf numFmtId="0" fontId="0" fillId="0" borderId="0" xfId="0" applyFill="1" applyBorder="1" applyAlignment="1">
      <alignment vertical="center" wrapText="1"/>
    </xf>
    <xf numFmtId="0" fontId="4" fillId="12" borderId="29" xfId="0" applyFont="1" applyFill="1" applyBorder="1" applyAlignment="1" applyProtection="1">
      <alignment vertical="center" wrapText="1"/>
      <protection hidden="1"/>
    </xf>
    <xf numFmtId="0" fontId="4" fillId="12" borderId="1" xfId="0" applyFont="1" applyFill="1" applyBorder="1" applyAlignment="1" applyProtection="1">
      <alignment vertical="center" wrapText="1"/>
      <protection hidden="1"/>
    </xf>
    <xf numFmtId="0" fontId="1" fillId="10" borderId="34" xfId="0" applyFont="1" applyFill="1" applyBorder="1" applyAlignment="1" applyProtection="1">
      <alignment wrapText="1"/>
      <protection locked="0"/>
    </xf>
    <xf numFmtId="0" fontId="1" fillId="10" borderId="35" xfId="0" applyFont="1" applyFill="1" applyBorder="1" applyAlignment="1" applyProtection="1">
      <alignment wrapText="1"/>
      <protection locked="0"/>
    </xf>
    <xf numFmtId="0" fontId="0" fillId="0" borderId="29" xfId="0" applyBorder="1" applyAlignment="1" applyProtection="1">
      <alignment vertical="center" wrapText="1"/>
      <protection locked="0"/>
    </xf>
    <xf numFmtId="0" fontId="0" fillId="0" borderId="1" xfId="0" applyBorder="1" applyAlignment="1" applyProtection="1">
      <alignment vertical="center" wrapText="1"/>
      <protection locked="0"/>
    </xf>
    <xf numFmtId="0" fontId="1" fillId="11" borderId="35" xfId="0" applyFont="1" applyFill="1" applyBorder="1" applyAlignment="1" applyProtection="1">
      <alignment horizontal="center" wrapText="1"/>
      <protection locked="0"/>
    </xf>
    <xf numFmtId="0" fontId="1" fillId="10" borderId="35" xfId="0" applyFont="1" applyFill="1" applyBorder="1" applyAlignment="1" applyProtection="1">
      <alignment horizontal="center" wrapText="1"/>
      <protection locked="0"/>
    </xf>
    <xf numFmtId="0" fontId="1" fillId="10" borderId="37" xfId="0" applyFont="1" applyFill="1" applyBorder="1" applyAlignment="1" applyProtection="1">
      <alignment horizontal="center" wrapText="1"/>
      <protection locked="0"/>
    </xf>
    <xf numFmtId="0" fontId="1" fillId="10" borderId="29" xfId="0" applyFont="1" applyFill="1" applyBorder="1" applyProtection="1">
      <protection locked="0"/>
    </xf>
    <xf numFmtId="0" fontId="1" fillId="10" borderId="1" xfId="0" applyFont="1" applyFill="1" applyBorder="1" applyProtection="1">
      <protection locked="0"/>
    </xf>
    <xf numFmtId="0" fontId="0" fillId="0" borderId="0" xfId="0" applyAlignment="1" applyProtection="1">
      <alignment horizontal="left" wrapText="1"/>
      <protection locked="0"/>
    </xf>
    <xf numFmtId="0" fontId="0" fillId="0" borderId="0" xfId="0" applyProtection="1">
      <protection locked="0"/>
    </xf>
    <xf numFmtId="164" fontId="0" fillId="0" borderId="0" xfId="0" applyNumberFormat="1" applyAlignment="1" applyProtection="1">
      <alignment horizontal="left" wrapText="1"/>
      <protection locked="0"/>
    </xf>
    <xf numFmtId="0" fontId="0" fillId="0" borderId="1" xfId="0" applyBorder="1" applyAlignment="1" applyProtection="1">
      <alignment vertical="center"/>
      <protection locked="0"/>
    </xf>
    <xf numFmtId="0" fontId="4" fillId="12" borderId="1" xfId="0" applyFont="1" applyFill="1" applyBorder="1" applyAlignment="1" applyProtection="1">
      <alignment vertical="center"/>
      <protection hidden="1"/>
    </xf>
    <xf numFmtId="0" fontId="0" fillId="0" borderId="1" xfId="0" applyBorder="1" applyAlignment="1" applyProtection="1">
      <alignment horizontal="left" vertical="center"/>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4" fillId="0" borderId="0" xfId="0" applyFont="1"/>
    <xf numFmtId="0" fontId="0" fillId="0" borderId="0" xfId="0" applyAlignment="1">
      <alignment horizontal="left" vertical="top" wrapText="1"/>
    </xf>
    <xf numFmtId="0" fontId="0" fillId="0" borderId="0" xfId="0" applyAlignment="1">
      <alignment horizontal="justify" vertical="top" wrapText="1"/>
    </xf>
    <xf numFmtId="0" fontId="0" fillId="0" borderId="0" xfId="0" applyAlignment="1">
      <alignment horizontal="justify" vertical="top"/>
    </xf>
    <xf numFmtId="0" fontId="12" fillId="0" borderId="0" xfId="0" applyFont="1" applyAlignment="1">
      <alignment horizontal="justify" vertical="top" wrapText="1"/>
    </xf>
    <xf numFmtId="0" fontId="13" fillId="10" borderId="35" xfId="0" applyFont="1" applyFill="1" applyBorder="1" applyAlignment="1">
      <alignment horizontal="center" wrapText="1"/>
    </xf>
    <xf numFmtId="0" fontId="14" fillId="0" borderId="0" xfId="0" applyFont="1" applyAlignment="1">
      <alignment horizontal="center" wrapText="1"/>
    </xf>
    <xf numFmtId="0" fontId="11" fillId="0" borderId="0" xfId="0" applyFont="1" applyAlignment="1">
      <alignment horizontal="center" wrapText="1"/>
    </xf>
    <xf numFmtId="0" fontId="0" fillId="0" borderId="0" xfId="0" applyAlignment="1">
      <alignment horizontal="left" wrapText="1"/>
    </xf>
    <xf numFmtId="0" fontId="8" fillId="0" borderId="0" xfId="0" applyFont="1" applyAlignment="1">
      <alignment horizontal="left" wrapText="1"/>
    </xf>
    <xf numFmtId="0" fontId="15" fillId="0" borderId="0" xfId="0" applyFont="1"/>
    <xf numFmtId="0" fontId="13" fillId="11" borderId="40" xfId="0" applyFont="1" applyFill="1" applyBorder="1" applyAlignment="1">
      <alignment horizontal="center" wrapText="1"/>
    </xf>
    <xf numFmtId="0" fontId="1" fillId="11" borderId="35" xfId="0" applyFont="1" applyFill="1" applyBorder="1" applyAlignment="1">
      <alignment horizontal="center" wrapText="1"/>
    </xf>
    <xf numFmtId="0" fontId="5" fillId="11" borderId="38" xfId="0" applyFont="1" applyFill="1" applyBorder="1" applyAlignment="1" applyProtection="1">
      <alignment horizontal="center" vertical="top" wrapText="1"/>
      <protection locked="0"/>
    </xf>
    <xf numFmtId="0" fontId="5" fillId="11" borderId="39" xfId="0" applyFont="1" applyFill="1" applyBorder="1" applyAlignment="1" applyProtection="1">
      <alignment horizontal="center" vertical="top" wrapText="1"/>
      <protection locked="0"/>
    </xf>
    <xf numFmtId="0" fontId="5" fillId="11" borderId="26" xfId="0" applyFont="1" applyFill="1" applyBorder="1" applyAlignment="1" applyProtection="1">
      <alignment horizontal="center" vertical="top" wrapText="1"/>
      <protection locked="0"/>
    </xf>
    <xf numFmtId="0" fontId="0" fillId="13" borderId="29" xfId="0" applyFill="1" applyBorder="1" applyAlignment="1" applyProtection="1">
      <alignment horizontal="left" wrapText="1"/>
      <protection locked="0"/>
    </xf>
    <xf numFmtId="164" fontId="0" fillId="13" borderId="1" xfId="0" applyNumberFormat="1" applyFill="1" applyBorder="1" applyAlignment="1" applyProtection="1">
      <alignment horizontal="left" wrapText="1"/>
      <protection locked="0"/>
    </xf>
    <xf numFmtId="164" fontId="0" fillId="0" borderId="0" xfId="0" applyNumberFormat="1" applyAlignment="1">
      <alignment horizontal="left" wrapText="1"/>
    </xf>
    <xf numFmtId="0" fontId="1" fillId="11" borderId="36" xfId="0" applyFont="1" applyFill="1" applyBorder="1" applyAlignment="1" applyProtection="1">
      <alignment horizontal="center" wrapText="1"/>
      <protection locked="0"/>
    </xf>
    <xf numFmtId="0" fontId="1" fillId="11" borderId="7" xfId="0" applyFont="1" applyFill="1" applyBorder="1" applyAlignment="1" applyProtection="1">
      <alignment horizontal="center" wrapText="1"/>
      <protection locked="0"/>
    </xf>
    <xf numFmtId="0" fontId="0" fillId="13" borderId="13" xfId="0" applyFill="1" applyBorder="1" applyAlignment="1" applyProtection="1">
      <alignment horizontal="center"/>
      <protection locked="0"/>
    </xf>
    <xf numFmtId="0" fontId="0" fillId="13" borderId="16" xfId="0" applyFill="1" applyBorder="1" applyAlignment="1" applyProtection="1">
      <alignment horizontal="center"/>
      <protection locked="0"/>
    </xf>
    <xf numFmtId="0" fontId="0" fillId="13" borderId="42" xfId="0" applyFill="1" applyBorder="1" applyAlignment="1" applyProtection="1">
      <alignment horizontal="center"/>
      <protection locked="0"/>
    </xf>
    <xf numFmtId="0" fontId="0" fillId="13" borderId="43" xfId="0" applyFill="1" applyBorder="1" applyAlignment="1" applyProtection="1">
      <alignment horizontal="center"/>
      <protection locked="0"/>
    </xf>
    <xf numFmtId="0" fontId="0" fillId="13" borderId="44" xfId="0" applyFill="1" applyBorder="1" applyAlignment="1" applyProtection="1">
      <alignment horizontal="center"/>
      <protection locked="0"/>
    </xf>
    <xf numFmtId="0" fontId="0" fillId="13" borderId="45" xfId="0" applyFill="1" applyBorder="1" applyAlignment="1" applyProtection="1">
      <alignment horizontal="center"/>
      <protection locked="0"/>
    </xf>
    <xf numFmtId="0" fontId="1" fillId="11" borderId="12" xfId="0" applyFont="1" applyFill="1"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2" xfId="0" applyBorder="1" applyAlignment="1"/>
    <xf numFmtId="0" fontId="0" fillId="0" borderId="0" xfId="0" applyBorder="1" applyAlignment="1"/>
    <xf numFmtId="0" fontId="1" fillId="5" borderId="1" xfId="0" applyFont="1" applyFill="1" applyBorder="1" applyAlignment="1">
      <alignment horizontal="center" wrapText="1"/>
    </xf>
    <xf numFmtId="0" fontId="1" fillId="5" borderId="1" xfId="0" applyFont="1" applyFill="1" applyBorder="1" applyAlignment="1">
      <alignment wrapText="1"/>
    </xf>
    <xf numFmtId="0" fontId="0" fillId="2" borderId="1" xfId="0" applyFill="1" applyBorder="1" applyAlignment="1">
      <alignment horizontal="center" vertical="center" wrapText="1"/>
    </xf>
    <xf numFmtId="0" fontId="0" fillId="0" borderId="1" xfId="0" applyBorder="1" applyAlignment="1">
      <alignment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9" fillId="8" borderId="12" xfId="0" applyFont="1" applyFill="1" applyBorder="1" applyAlignment="1">
      <alignment horizontal="center"/>
    </xf>
    <xf numFmtId="0" fontId="9" fillId="8" borderId="6" xfId="0" applyFont="1" applyFill="1" applyBorder="1" applyAlignment="1">
      <alignment horizontal="center"/>
    </xf>
    <xf numFmtId="0" fontId="1" fillId="8" borderId="30" xfId="0" applyFont="1" applyFill="1" applyBorder="1" applyAlignment="1">
      <alignment horizontal="center" vertical="center"/>
    </xf>
    <xf numFmtId="0" fontId="1" fillId="8" borderId="32" xfId="0" applyFont="1" applyFill="1" applyBorder="1" applyAlignment="1">
      <alignment horizontal="center" vertical="center"/>
    </xf>
    <xf numFmtId="0" fontId="1" fillId="8" borderId="31" xfId="0" applyFont="1" applyFill="1" applyBorder="1" applyAlignment="1">
      <alignment horizontal="center" vertical="center"/>
    </xf>
    <xf numFmtId="0" fontId="1" fillId="8" borderId="33" xfId="0" applyFont="1" applyFill="1" applyBorder="1" applyAlignment="1">
      <alignment horizontal="center" vertical="center"/>
    </xf>
    <xf numFmtId="0" fontId="1" fillId="8" borderId="31"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5" xfId="0" applyBorder="1" applyAlignment="1">
      <alignment horizontal="center" vertical="center" textRotation="90"/>
    </xf>
    <xf numFmtId="0" fontId="0" fillId="0" borderId="3" xfId="0" applyBorder="1" applyAlignment="1">
      <alignment horizontal="center" vertical="center" textRotation="90"/>
    </xf>
    <xf numFmtId="0" fontId="0" fillId="0" borderId="26" xfId="0" applyBorder="1" applyAlignment="1">
      <alignment horizontal="center" vertical="center" textRotation="90"/>
    </xf>
    <xf numFmtId="2" fontId="0" fillId="6" borderId="15" xfId="0" applyNumberFormat="1" applyFill="1" applyBorder="1" applyAlignment="1">
      <alignment horizontal="center"/>
    </xf>
    <xf numFmtId="2" fontId="0" fillId="6" borderId="16" xfId="0" applyNumberFormat="1" applyFill="1" applyBorder="1" applyAlignment="1">
      <alignment horizontal="center"/>
    </xf>
    <xf numFmtId="2" fontId="0" fillId="6" borderId="17" xfId="0" applyNumberFormat="1" applyFill="1" applyBorder="1" applyAlignment="1">
      <alignment horizontal="center"/>
    </xf>
    <xf numFmtId="2" fontId="0" fillId="4" borderId="0" xfId="0" applyNumberFormat="1" applyFill="1" applyAlignment="1">
      <alignment horizontal="center"/>
    </xf>
    <xf numFmtId="2" fontId="8" fillId="3" borderId="23" xfId="0" applyNumberFormat="1" applyFont="1" applyFill="1" applyBorder="1" applyAlignment="1">
      <alignment horizontal="center"/>
    </xf>
    <xf numFmtId="2" fontId="8" fillId="3" borderId="24" xfId="0" applyNumberFormat="1" applyFont="1" applyFill="1" applyBorder="1" applyAlignment="1">
      <alignment horizontal="center"/>
    </xf>
    <xf numFmtId="2" fontId="8" fillId="3" borderId="25" xfId="0" applyNumberFormat="1" applyFont="1" applyFill="1" applyBorder="1" applyAlignment="1">
      <alignment horizontal="center"/>
    </xf>
  </cellXfs>
  <cellStyles count="2">
    <cellStyle name="Hyperlink" xfId="1" builtinId="8"/>
    <cellStyle name="Normal" xfId="0" builtinId="0"/>
  </cellStyles>
  <dxfs count="25">
    <dxf>
      <numFmt numFmtId="2" formatCode="0.00"/>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6BC1FB"/>
      <color rgb="FF6699FF"/>
      <color rgb="FFCCE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solidFill>
                <a:latin typeface="+mj-lt"/>
                <a:ea typeface="+mj-ea"/>
                <a:cs typeface="+mj-cs"/>
              </a:defRPr>
            </a:pPr>
            <a:r>
              <a:rPr lang="en-US" b="1" u="sng">
                <a:solidFill>
                  <a:schemeClr val="tx1"/>
                </a:solidFill>
              </a:rPr>
              <a:t>Risk</a:t>
            </a:r>
            <a:r>
              <a:rPr lang="en-US" b="1" u="sng" baseline="0">
                <a:solidFill>
                  <a:schemeClr val="tx1"/>
                </a:solidFill>
              </a:rPr>
              <a:t> Assessment Heat Map</a:t>
            </a:r>
            <a:endParaRPr lang="en-US" b="1" u="sng">
              <a:solidFill>
                <a:schemeClr val="tx1"/>
              </a:solidFill>
            </a:endParaRPr>
          </a:p>
        </c:rich>
      </c:tx>
      <c:overlay val="0"/>
      <c:spPr>
        <a:noFill/>
        <a:ln>
          <a:noFill/>
        </a:ln>
        <a:effectLst/>
      </c:spPr>
    </c:title>
    <c:autoTitleDeleted val="0"/>
    <c:plotArea>
      <c:layout>
        <c:manualLayout>
          <c:layoutTarget val="inner"/>
          <c:xMode val="edge"/>
          <c:yMode val="edge"/>
          <c:x val="2.5299775821614814E-2"/>
          <c:y val="6.1973004208627606E-2"/>
          <c:w val="0.95006553726802279"/>
          <c:h val="0.88081949869103104"/>
        </c:manualLayout>
      </c:layout>
      <c:scatterChart>
        <c:scatterStyle val="lineMarker"/>
        <c:varyColors val="0"/>
        <c:ser>
          <c:idx val="0"/>
          <c:order val="0"/>
          <c:tx>
            <c:strRef>
              <c:f>'Risk Assessment Tool'!$A$10</c:f>
              <c:strCache>
                <c:ptCount val="1"/>
              </c:strCache>
            </c:strRef>
          </c:tx>
          <c:spPr>
            <a:ln w="25400" cap="rnd">
              <a:noFill/>
              <a:round/>
            </a:ln>
            <a:effectLst/>
          </c:spPr>
          <c:marker>
            <c:symbol val="circle"/>
            <c:size val="6"/>
            <c:spPr>
              <a:solidFill>
                <a:schemeClr val="lt1"/>
              </a:solidFill>
              <a:ln w="38100">
                <a:solidFill>
                  <a:schemeClr val="accent1">
                    <a:alpha val="60000"/>
                  </a:schemeClr>
                </a:solidFill>
              </a:ln>
              <a:effectLst/>
            </c:spPr>
          </c:marker>
          <c:dPt>
            <c:idx val="0"/>
            <c:bubble3D val="0"/>
            <c:extLst xmlns:c16r2="http://schemas.microsoft.com/office/drawing/2015/06/chart">
              <c:ext xmlns:c16="http://schemas.microsoft.com/office/drawing/2014/chart" uri="{C3380CC4-5D6E-409C-BE32-E72D297353CC}">
                <c16:uniqueId val="{00000001-E52F-4E62-802A-8815300B1F1B}"/>
              </c:ext>
            </c:extLst>
          </c:dPt>
          <c:dLbls>
            <c:spPr>
              <a:pattFill prst="pct5">
                <a:fgClr>
                  <a:sysClr val="window" lastClr="FFFFFF"/>
                </a:fgClr>
                <a:bgClr>
                  <a:sysClr val="window" lastClr="FFFFFF"/>
                </a:bgClr>
              </a:pattFill>
              <a:ln>
                <a:solidFill>
                  <a:srgbClr val="FF0000">
                    <a:alpha val="6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eparator>
</c:separator>
            <c:showLeaderLines val="0"/>
            <c:extLst xmlns:c16r2="http://schemas.microsoft.com/office/drawing/2015/06/chart">
              <c:ext xmlns:c15="http://schemas.microsoft.com/office/drawing/2012/chart" uri="{CE6537A1-D6FC-4f65-9D91-7224C49458BB}">
                <c15:spPr xmlns:c15="http://schemas.microsoft.com/office/drawing/2012/chart">
                  <a:prstGeom prst="borderCallout1">
                    <a:avLst/>
                  </a:prstGeom>
                  <a:noFill/>
                  <a:ln>
                    <a:noFill/>
                  </a:ln>
                </c15:spPr>
                <c15:showDataLabelsRange val="1"/>
                <c15:showLeaderLines val="1"/>
                <c15:leaderLines>
                  <c:spPr>
                    <a:ln w="9525">
                      <a:solidFill>
                        <a:schemeClr val="tx1">
                          <a:lumMod val="35000"/>
                          <a:lumOff val="65000"/>
                        </a:schemeClr>
                      </a:solidFill>
                    </a:ln>
                    <a:effectLst/>
                  </c:spPr>
                </c15:leaderLines>
              </c:ext>
            </c:extLst>
          </c:dLbls>
          <c:xVal>
            <c:numRef>
              <c:f>'Risk Assessment Tool'!$G$10</c:f>
              <c:numCache>
                <c:formatCode>General</c:formatCode>
                <c:ptCount val="1"/>
                <c:pt idx="0">
                  <c:v>1</c:v>
                </c:pt>
              </c:numCache>
            </c:numRef>
          </c:xVal>
          <c:yVal>
            <c:numRef>
              <c:f>'Risk Assessment Tool'!$H$10</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0-E558-460F-A51E-9E6B7F907B1C}"/>
            </c:ext>
          </c:extLst>
        </c:ser>
        <c:ser>
          <c:idx val="1"/>
          <c:order val="1"/>
          <c:tx>
            <c:strRef>
              <c:f>'Risk Assessment Tool'!$A$11</c:f>
              <c:strCache>
                <c:ptCount val="1"/>
              </c:strCache>
            </c:strRef>
          </c:tx>
          <c:spPr>
            <a:ln w="25400" cap="rnd">
              <a:noFill/>
              <a:round/>
            </a:ln>
            <a:effectLst/>
          </c:spPr>
          <c:marker>
            <c:symbol val="circle"/>
            <c:size val="6"/>
            <c:spPr>
              <a:solidFill>
                <a:schemeClr val="lt1"/>
              </a:solidFill>
              <a:ln w="38100">
                <a:solidFill>
                  <a:schemeClr val="accent2">
                    <a:alpha val="60000"/>
                  </a:schemeClr>
                </a:solidFill>
              </a:ln>
              <a:effectLst/>
            </c:spPr>
          </c:marker>
          <c:dLbls>
            <c:dLbl>
              <c:idx val="0"/>
              <c:layout>
                <c:manualLayout>
                  <c:x val="-1.6056518946692357E-3"/>
                  <c:y val="6.1005368472425575E-2"/>
                </c:manualLayout>
              </c:layout>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Tool'!$G$11</c:f>
              <c:numCache>
                <c:formatCode>General</c:formatCode>
                <c:ptCount val="1"/>
                <c:pt idx="0">
                  <c:v>#N/A</c:v>
                </c:pt>
              </c:numCache>
            </c:numRef>
          </c:xVal>
          <c:yVal>
            <c:numRef>
              <c:f>'Risk Assessment Tool'!$H$11</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1-E558-460F-A51E-9E6B7F907B1C}"/>
            </c:ext>
          </c:extLst>
        </c:ser>
        <c:ser>
          <c:idx val="2"/>
          <c:order val="2"/>
          <c:tx>
            <c:strRef>
              <c:f>'Risk Assessment Tool'!$A$12</c:f>
              <c:strCache>
                <c:ptCount val="1"/>
              </c:strCache>
            </c:strRef>
          </c:tx>
          <c:spPr>
            <a:ln w="25400" cap="rnd">
              <a:noFill/>
              <a:round/>
            </a:ln>
            <a:effectLst/>
          </c:spPr>
          <c:marker>
            <c:symbol val="circle"/>
            <c:size val="6"/>
            <c:spPr>
              <a:solidFill>
                <a:schemeClr val="lt1"/>
              </a:solidFill>
              <a:ln w="38100">
                <a:solidFill>
                  <a:schemeClr val="accent3">
                    <a:alpha val="60000"/>
                  </a:schemeClr>
                </a:solidFill>
              </a:ln>
              <a:effectLst/>
            </c:spPr>
          </c:marker>
          <c:dLbls>
            <c:dLbl>
              <c:idx val="0"/>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Tool'!$G$12</c:f>
              <c:numCache>
                <c:formatCode>General</c:formatCode>
                <c:ptCount val="1"/>
                <c:pt idx="0">
                  <c:v>#N/A</c:v>
                </c:pt>
              </c:numCache>
            </c:numRef>
          </c:xVal>
          <c:yVal>
            <c:numRef>
              <c:f>'Risk Assessment Tool'!$H$12</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2-E558-460F-A51E-9E6B7F907B1C}"/>
            </c:ext>
          </c:extLst>
        </c:ser>
        <c:ser>
          <c:idx val="3"/>
          <c:order val="3"/>
          <c:tx>
            <c:strRef>
              <c:f>'Risk Assessment Tool'!$A$13</c:f>
              <c:strCache>
                <c:ptCount val="1"/>
              </c:strCache>
            </c:strRef>
          </c:tx>
          <c:spPr>
            <a:ln w="25400" cap="rnd">
              <a:noFill/>
              <a:round/>
            </a:ln>
            <a:effectLst/>
          </c:spPr>
          <c:marker>
            <c:symbol val="circle"/>
            <c:size val="6"/>
            <c:spPr>
              <a:solidFill>
                <a:schemeClr val="lt1"/>
              </a:solidFill>
              <a:ln w="38100">
                <a:solidFill>
                  <a:schemeClr val="accent4">
                    <a:alpha val="60000"/>
                  </a:schemeClr>
                </a:solidFill>
              </a:ln>
              <a:effectLst/>
            </c:spPr>
          </c:marker>
          <c:dLbls>
            <c:dLbl>
              <c:idx val="0"/>
              <c:layout>
                <c:manualLayout>
                  <c:x val="4.8169556840077073E-2"/>
                  <c:y val="-2.9282576866764276E-2"/>
                </c:manualLayout>
              </c:layout>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E52F-4E62-802A-8815300B1F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Tool'!$G$13</c:f>
              <c:numCache>
                <c:formatCode>General</c:formatCode>
                <c:ptCount val="1"/>
                <c:pt idx="0">
                  <c:v>#N/A</c:v>
                </c:pt>
              </c:numCache>
            </c:numRef>
          </c:xVal>
          <c:yVal>
            <c:numRef>
              <c:f>'Risk Assessment Tool'!$H$13</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3-E558-460F-A51E-9E6B7F907B1C}"/>
            </c:ext>
          </c:extLst>
        </c:ser>
        <c:ser>
          <c:idx val="4"/>
          <c:order val="4"/>
          <c:tx>
            <c:strRef>
              <c:f>'Risk Assessment Tool'!$A$14</c:f>
              <c:strCache>
                <c:ptCount val="1"/>
              </c:strCache>
            </c:strRef>
          </c:tx>
          <c:spPr>
            <a:ln w="25400" cap="rnd">
              <a:noFill/>
              <a:round/>
            </a:ln>
            <a:effectLst/>
          </c:spPr>
          <c:marker>
            <c:symbol val="circle"/>
            <c:size val="6"/>
            <c:spPr>
              <a:solidFill>
                <a:schemeClr val="lt1"/>
              </a:solidFill>
              <a:ln w="38100">
                <a:solidFill>
                  <a:schemeClr val="accent5">
                    <a:alpha val="60000"/>
                  </a:schemeClr>
                </a:solidFill>
              </a:ln>
              <a:effectLst/>
            </c:spPr>
          </c:marker>
          <c:dLbls>
            <c:dLbl>
              <c:idx val="0"/>
              <c:layout>
                <c:manualLayout>
                  <c:x val="-1.445086705202318E-2"/>
                  <c:y val="-5.1244509516837504E-2"/>
                </c:manualLayout>
              </c:layout>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Tool'!$G$14</c:f>
              <c:numCache>
                <c:formatCode>General</c:formatCode>
                <c:ptCount val="1"/>
                <c:pt idx="0">
                  <c:v>#N/A</c:v>
                </c:pt>
              </c:numCache>
            </c:numRef>
          </c:xVal>
          <c:yVal>
            <c:numRef>
              <c:f>'Risk Assessment Tool'!$H$14</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4-E558-460F-A51E-9E6B7F907B1C}"/>
            </c:ext>
          </c:extLst>
        </c:ser>
        <c:ser>
          <c:idx val="5"/>
          <c:order val="5"/>
          <c:tx>
            <c:strRef>
              <c:f>'Risk Assessment Template'!#REF!</c:f>
              <c:strCache>
                <c:ptCount val="1"/>
                <c:pt idx="0">
                  <c:v>#REF!</c:v>
                </c:pt>
              </c:strCache>
            </c:strRef>
          </c:tx>
          <c:spPr>
            <a:ln w="25400" cap="rnd">
              <a:noFill/>
              <a:round/>
            </a:ln>
            <a:effectLst/>
          </c:spPr>
          <c:marker>
            <c:symbol val="circle"/>
            <c:size val="6"/>
            <c:spPr>
              <a:solidFill>
                <a:schemeClr val="lt1"/>
              </a:solidFill>
              <a:ln w="38100">
                <a:solidFill>
                  <a:schemeClr val="accent6">
                    <a:alpha val="60000"/>
                  </a:schemeClr>
                </a:solidFill>
              </a:ln>
              <a:effectLst/>
            </c:spPr>
          </c:marker>
          <c:xVal>
            <c:numRef>
              <c:f>'Risk Assessment Template'!#REF!</c:f>
            </c:numRef>
          </c:xVal>
          <c:yVal>
            <c:numRef>
              <c:f>'Risk Assessment Template'!#REF!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5-E558-460F-A51E-9E6B7F907B1C}"/>
            </c:ext>
          </c:extLst>
        </c:ser>
        <c:ser>
          <c:idx val="6"/>
          <c:order val="6"/>
          <c:tx>
            <c:strRef>
              <c:f>'Risk Assessment Tool'!$A$15</c:f>
              <c:strCache>
                <c:ptCount val="1"/>
              </c:strCache>
            </c:strRef>
          </c:tx>
          <c:spPr>
            <a:ln w="25400" cap="rnd">
              <a:noFill/>
              <a:round/>
            </a:ln>
            <a:effectLst/>
          </c:spPr>
          <c:marker>
            <c:symbol val="circle"/>
            <c:size val="6"/>
            <c:spPr>
              <a:solidFill>
                <a:schemeClr val="lt1"/>
              </a:solidFill>
              <a:ln w="38100">
                <a:solidFill>
                  <a:schemeClr val="accent1">
                    <a:lumMod val="60000"/>
                    <a:alpha val="60000"/>
                  </a:schemeClr>
                </a:solidFill>
              </a:ln>
              <a:effectLst/>
            </c:spPr>
          </c:marker>
          <c:dLbls>
            <c:dLbl>
              <c:idx val="0"/>
              <c:layout>
                <c:manualLayout>
                  <c:x val="3.2760035576881127E-3"/>
                  <c:y val="2.8956453948101115E-2"/>
                </c:manualLayout>
              </c:layout>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Tool'!$G$15</c:f>
              <c:numCache>
                <c:formatCode>General</c:formatCode>
                <c:ptCount val="1"/>
                <c:pt idx="0">
                  <c:v>#N/A</c:v>
                </c:pt>
              </c:numCache>
            </c:numRef>
          </c:xVal>
          <c:yVal>
            <c:numRef>
              <c:f>'Risk Assessment Tool'!$H$15</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6-E558-460F-A51E-9E6B7F907B1C}"/>
            </c:ext>
          </c:extLst>
        </c:ser>
        <c:ser>
          <c:idx val="7"/>
          <c:order val="7"/>
          <c:tx>
            <c:strRef>
              <c:f>'Risk Assessment Tool'!$A$16</c:f>
              <c:strCache>
                <c:ptCount val="1"/>
              </c:strCache>
            </c:strRef>
          </c:tx>
          <c:spPr>
            <a:ln w="25400" cap="rnd">
              <a:noFill/>
              <a:round/>
            </a:ln>
            <a:effectLst/>
          </c:spPr>
          <c:marker>
            <c:symbol val="circle"/>
            <c:size val="6"/>
            <c:spPr>
              <a:solidFill>
                <a:schemeClr val="lt1"/>
              </a:solidFill>
              <a:ln w="38100">
                <a:solidFill>
                  <a:schemeClr val="accent2">
                    <a:lumMod val="60000"/>
                    <a:alpha val="60000"/>
                  </a:schemeClr>
                </a:solidFill>
              </a:ln>
              <a:effectLst/>
            </c:spPr>
          </c:marker>
          <c:dLbls>
            <c:dLbl>
              <c:idx val="0"/>
              <c:layout>
                <c:manualLayout>
                  <c:x val="0"/>
                  <c:y val="-3.2894742522230715E-2"/>
                </c:manualLayout>
              </c:layout>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Tool'!$G$16</c:f>
              <c:numCache>
                <c:formatCode>General</c:formatCode>
                <c:ptCount val="1"/>
                <c:pt idx="0">
                  <c:v>#N/A</c:v>
                </c:pt>
              </c:numCache>
            </c:numRef>
          </c:xVal>
          <c:yVal>
            <c:numRef>
              <c:f>'Risk Assessment Tool'!$H$16</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7-E558-460F-A51E-9E6B7F907B1C}"/>
            </c:ext>
          </c:extLst>
        </c:ser>
        <c:ser>
          <c:idx val="8"/>
          <c:order val="8"/>
          <c:tx>
            <c:strRef>
              <c:f>'Risk Assessment Tool'!$A$17</c:f>
              <c:strCache>
                <c:ptCount val="1"/>
              </c:strCache>
            </c:strRef>
          </c:tx>
          <c:spPr>
            <a:ln w="25400" cap="rnd">
              <a:noFill/>
              <a:round/>
            </a:ln>
            <a:effectLst/>
          </c:spPr>
          <c:marker>
            <c:symbol val="circle"/>
            <c:size val="6"/>
            <c:spPr>
              <a:solidFill>
                <a:schemeClr val="lt1"/>
              </a:solidFill>
              <a:ln w="38100">
                <a:solidFill>
                  <a:schemeClr val="accent3">
                    <a:lumMod val="60000"/>
                    <a:alpha val="60000"/>
                  </a:schemeClr>
                </a:solidFill>
              </a:ln>
              <a:effectLst/>
            </c:spPr>
          </c:marker>
          <c:dLbls>
            <c:dLbl>
              <c:idx val="0"/>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Tool'!$G$17</c:f>
              <c:numCache>
                <c:formatCode>General</c:formatCode>
                <c:ptCount val="1"/>
                <c:pt idx="0">
                  <c:v>#N/A</c:v>
                </c:pt>
              </c:numCache>
            </c:numRef>
          </c:xVal>
          <c:yVal>
            <c:numRef>
              <c:f>'Risk Assessment Tool'!$H$17</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8-E558-460F-A51E-9E6B7F907B1C}"/>
            </c:ext>
          </c:extLst>
        </c:ser>
        <c:ser>
          <c:idx val="9"/>
          <c:order val="9"/>
          <c:tx>
            <c:strRef>
              <c:f>'Risk Assessment Tool'!$A$18</c:f>
              <c:strCache>
                <c:ptCount val="1"/>
              </c:strCache>
            </c:strRef>
          </c:tx>
          <c:spPr>
            <a:ln w="25400" cap="rnd">
              <a:noFill/>
              <a:round/>
            </a:ln>
            <a:effectLst/>
          </c:spPr>
          <c:marker>
            <c:symbol val="circle"/>
            <c:size val="6"/>
            <c:spPr>
              <a:solidFill>
                <a:schemeClr val="lt1"/>
              </a:solidFill>
              <a:ln w="38100">
                <a:solidFill>
                  <a:schemeClr val="accent4">
                    <a:lumMod val="60000"/>
                    <a:alpha val="60000"/>
                  </a:schemeClr>
                </a:solidFill>
              </a:ln>
              <a:effectLst/>
            </c:spPr>
          </c:marker>
          <c:dLbls>
            <c:dLbl>
              <c:idx val="0"/>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Tool'!$G$18</c:f>
              <c:numCache>
                <c:formatCode>General</c:formatCode>
                <c:ptCount val="1"/>
                <c:pt idx="0">
                  <c:v>#N/A</c:v>
                </c:pt>
              </c:numCache>
            </c:numRef>
          </c:xVal>
          <c:yVal>
            <c:numRef>
              <c:f>'Risk Assessment Tool'!$H$18</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9-E558-460F-A51E-9E6B7F907B1C}"/>
            </c:ext>
          </c:extLst>
        </c:ser>
        <c:ser>
          <c:idx val="10"/>
          <c:order val="10"/>
          <c:tx>
            <c:strRef>
              <c:f>'Risk Assessment Tool'!$A$19</c:f>
              <c:strCache>
                <c:ptCount val="1"/>
              </c:strCache>
            </c:strRef>
          </c:tx>
          <c:spPr>
            <a:ln w="25400" cap="rnd">
              <a:noFill/>
              <a:round/>
            </a:ln>
            <a:effectLst/>
          </c:spPr>
          <c:marker>
            <c:symbol val="circle"/>
            <c:size val="6"/>
            <c:spPr>
              <a:solidFill>
                <a:schemeClr val="lt1"/>
              </a:solidFill>
              <a:ln w="38100">
                <a:solidFill>
                  <a:schemeClr val="accent5">
                    <a:lumMod val="60000"/>
                    <a:alpha val="60000"/>
                  </a:schemeClr>
                </a:solidFill>
              </a:ln>
              <a:effectLst/>
            </c:spPr>
          </c:marker>
          <c:dLbls>
            <c:dLbl>
              <c:idx val="0"/>
              <c:layout>
                <c:manualLayout>
                  <c:x val="1.2012013044857002E-2"/>
                  <c:y val="2.4122811182969193E-2"/>
                </c:manualLayout>
              </c:layout>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Tool'!$G$19</c:f>
              <c:numCache>
                <c:formatCode>General</c:formatCode>
                <c:ptCount val="1"/>
                <c:pt idx="0">
                  <c:v>#N/A</c:v>
                </c:pt>
              </c:numCache>
            </c:numRef>
          </c:xVal>
          <c:yVal>
            <c:numRef>
              <c:f>'Risk Assessment Tool'!$H$19</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B-E558-460F-A51E-9E6B7F907B1C}"/>
            </c:ext>
          </c:extLst>
        </c:ser>
        <c:ser>
          <c:idx val="11"/>
          <c:order val="11"/>
          <c:tx>
            <c:strRef>
              <c:f>'Risk Assessment Tool'!$A$20</c:f>
              <c:strCache>
                <c:ptCount val="1"/>
              </c:strCache>
            </c:strRef>
          </c:tx>
          <c:spPr>
            <a:ln w="25400" cap="rnd">
              <a:noFill/>
              <a:round/>
            </a:ln>
            <a:effectLst/>
          </c:spPr>
          <c:marker>
            <c:symbol val="circle"/>
            <c:size val="6"/>
            <c:spPr>
              <a:solidFill>
                <a:schemeClr val="lt1"/>
              </a:solidFill>
              <a:ln w="38100">
                <a:solidFill>
                  <a:schemeClr val="accent6">
                    <a:lumMod val="60000"/>
                    <a:alpha val="60000"/>
                  </a:schemeClr>
                </a:solidFill>
              </a:ln>
              <a:effectLst/>
            </c:spPr>
          </c:marker>
          <c:dLbls>
            <c:dLbl>
              <c:idx val="0"/>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Tool'!$G$20</c:f>
              <c:numCache>
                <c:formatCode>General</c:formatCode>
                <c:ptCount val="1"/>
                <c:pt idx="0">
                  <c:v>#N/A</c:v>
                </c:pt>
              </c:numCache>
            </c:numRef>
          </c:xVal>
          <c:yVal>
            <c:numRef>
              <c:f>'Risk Assessment Tool'!$H$20</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C-E558-460F-A51E-9E6B7F907B1C}"/>
            </c:ext>
          </c:extLst>
        </c:ser>
        <c:ser>
          <c:idx val="12"/>
          <c:order val="12"/>
          <c:tx>
            <c:strRef>
              <c:f>'Risk Assessment Tool'!$A$21</c:f>
              <c:strCache>
                <c:ptCount val="1"/>
              </c:strCache>
            </c:strRef>
          </c:tx>
          <c:spPr>
            <a:ln w="25400" cap="rnd">
              <a:noFill/>
              <a:round/>
            </a:ln>
            <a:effectLst/>
          </c:spPr>
          <c:marker>
            <c:symbol val="circle"/>
            <c:size val="6"/>
            <c:spPr>
              <a:solidFill>
                <a:schemeClr val="lt1"/>
              </a:solidFill>
              <a:ln w="38100">
                <a:solidFill>
                  <a:schemeClr val="accent1">
                    <a:lumMod val="80000"/>
                    <a:lumOff val="20000"/>
                    <a:alpha val="60000"/>
                  </a:schemeClr>
                </a:solidFill>
              </a:ln>
              <a:effectLst/>
            </c:spPr>
          </c:marker>
          <c:dLbls>
            <c:dLbl>
              <c:idx val="0"/>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Tool'!$G$21</c:f>
              <c:numCache>
                <c:formatCode>General</c:formatCode>
                <c:ptCount val="1"/>
                <c:pt idx="0">
                  <c:v>#N/A</c:v>
                </c:pt>
              </c:numCache>
            </c:numRef>
          </c:xVal>
          <c:yVal>
            <c:numRef>
              <c:f>'Risk Assessment Tool'!$H$21</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D-E558-460F-A51E-9E6B7F907B1C}"/>
            </c:ext>
          </c:extLst>
        </c:ser>
        <c:ser>
          <c:idx val="13"/>
          <c:order val="13"/>
          <c:tx>
            <c:strRef>
              <c:f>'Risk Assessment Tool'!$A$22</c:f>
              <c:strCache>
                <c:ptCount val="1"/>
              </c:strCache>
            </c:strRef>
          </c:tx>
          <c:spPr>
            <a:ln w="25400" cap="rnd">
              <a:noFill/>
              <a:round/>
            </a:ln>
            <a:effectLst/>
          </c:spPr>
          <c:marker>
            <c:symbol val="circle"/>
            <c:size val="6"/>
            <c:spPr>
              <a:solidFill>
                <a:schemeClr val="lt1"/>
              </a:solidFill>
              <a:ln w="38100">
                <a:solidFill>
                  <a:schemeClr val="accent2">
                    <a:lumMod val="80000"/>
                    <a:lumOff val="20000"/>
                    <a:alpha val="60000"/>
                  </a:schemeClr>
                </a:solidFill>
              </a:ln>
              <a:effectLst/>
            </c:spPr>
          </c:marker>
          <c:dLbls>
            <c:dLbl>
              <c:idx val="0"/>
              <c:layout>
                <c:manualLayout>
                  <c:x val="0"/>
                  <c:y val="3.2894742522230715E-2"/>
                </c:manualLayout>
              </c:layout>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Tool'!$G$22</c:f>
              <c:numCache>
                <c:formatCode>General</c:formatCode>
                <c:ptCount val="1"/>
                <c:pt idx="0">
                  <c:v>#N/A</c:v>
                </c:pt>
              </c:numCache>
            </c:numRef>
          </c:xVal>
          <c:yVal>
            <c:numRef>
              <c:f>'Risk Assessment Tool'!$H$22</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E-E558-460F-A51E-9E6B7F907B1C}"/>
            </c:ext>
          </c:extLst>
        </c:ser>
        <c:ser>
          <c:idx val="14"/>
          <c:order val="14"/>
          <c:tx>
            <c:strRef>
              <c:f>'Risk Assessment Tool'!$A$23</c:f>
              <c:strCache>
                <c:ptCount val="1"/>
              </c:strCache>
            </c:strRef>
          </c:tx>
          <c:spPr>
            <a:ln w="25400" cap="rnd">
              <a:noFill/>
              <a:round/>
            </a:ln>
            <a:effectLst/>
          </c:spPr>
          <c:marker>
            <c:symbol val="circle"/>
            <c:size val="6"/>
            <c:spPr>
              <a:solidFill>
                <a:schemeClr val="lt1"/>
              </a:solidFill>
              <a:ln w="38100">
                <a:solidFill>
                  <a:schemeClr val="accent3">
                    <a:lumMod val="80000"/>
                    <a:lumOff val="20000"/>
                    <a:alpha val="60000"/>
                  </a:schemeClr>
                </a:solidFill>
              </a:ln>
              <a:effectLst/>
            </c:spPr>
          </c:marker>
          <c:dLbls>
            <c:dLbl>
              <c:idx val="0"/>
              <c:layout>
                <c:manualLayout>
                  <c:x val="3.2760035576881127E-3"/>
                  <c:y val="-3.2894742522230715E-2"/>
                </c:manualLayout>
              </c:layout>
              <c:showLegendKey val="0"/>
              <c:showVal val="0"/>
              <c:showCatName val="0"/>
              <c:showSerName val="1"/>
              <c:showPercent val="0"/>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E52F-4E62-802A-8815300B1F1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Tool'!$G$23</c:f>
              <c:numCache>
                <c:formatCode>General</c:formatCode>
                <c:ptCount val="1"/>
                <c:pt idx="0">
                  <c:v>#N/A</c:v>
                </c:pt>
              </c:numCache>
            </c:numRef>
          </c:xVal>
          <c:yVal>
            <c:numRef>
              <c:f>'Risk Assessment Tool'!$H$23</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0F-E558-460F-A51E-9E6B7F907B1C}"/>
            </c:ext>
          </c:extLst>
        </c:ser>
        <c:ser>
          <c:idx val="15"/>
          <c:order val="15"/>
          <c:tx>
            <c:strRef>
              <c:f>'Risk Assessment Tool'!$A$24</c:f>
              <c:strCache>
                <c:ptCount val="1"/>
              </c:strCache>
            </c:strRef>
          </c:tx>
          <c:spPr>
            <a:ln w="25400" cap="rnd">
              <a:noFill/>
              <a:round/>
            </a:ln>
            <a:effectLst/>
          </c:spPr>
          <c:marker>
            <c:symbol val="circle"/>
            <c:size val="6"/>
            <c:spPr>
              <a:solidFill>
                <a:schemeClr val="lt1"/>
              </a:solidFill>
              <a:ln w="38100">
                <a:solidFill>
                  <a:schemeClr val="accent4">
                    <a:lumMod val="80000"/>
                    <a:lumOff val="20000"/>
                    <a:alpha val="60000"/>
                  </a:schemeClr>
                </a:solidFill>
              </a:ln>
              <a:effectLst/>
            </c:spPr>
          </c:marker>
          <c:dLbls>
            <c:dLbl>
              <c:idx val="0"/>
              <c:layout>
                <c:manualLayout>
                  <c:x val="3.2760035576881929E-3"/>
                  <c:y val="-4.6052639531122999E-2"/>
                </c:manualLayout>
              </c:layout>
              <c:showLegendKey val="0"/>
              <c:showVal val="0"/>
              <c:showCatName val="0"/>
              <c:showSerName val="1"/>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E558-460F-A51E-9E6B7F907B1C}"/>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Tool'!$G$24</c:f>
              <c:numCache>
                <c:formatCode>General</c:formatCode>
                <c:ptCount val="1"/>
                <c:pt idx="0">
                  <c:v>#N/A</c:v>
                </c:pt>
              </c:numCache>
            </c:numRef>
          </c:xVal>
          <c:yVal>
            <c:numRef>
              <c:f>'Risk Assessment Tool'!$H$24</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0-E558-460F-A51E-9E6B7F907B1C}"/>
            </c:ext>
          </c:extLst>
        </c:ser>
        <c:ser>
          <c:idx val="16"/>
          <c:order val="16"/>
          <c:tx>
            <c:strRef>
              <c:f>'Risk Assessment Tool'!$A$25</c:f>
              <c:strCache>
                <c:ptCount val="1"/>
              </c:strCache>
            </c:strRef>
          </c:tx>
          <c:spPr>
            <a:ln w="25400" cap="rnd">
              <a:noFill/>
              <a:round/>
            </a:ln>
            <a:effectLst/>
          </c:spPr>
          <c:marker>
            <c:symbol val="circle"/>
            <c:size val="6"/>
            <c:spPr>
              <a:solidFill>
                <a:schemeClr val="lt1"/>
              </a:solidFill>
              <a:ln w="38100">
                <a:solidFill>
                  <a:schemeClr val="accent5">
                    <a:lumMod val="80000"/>
                    <a:lumOff val="20000"/>
                    <a:alpha val="60000"/>
                  </a:schemeClr>
                </a:solidFill>
              </a:ln>
              <a:effectLst/>
            </c:spPr>
          </c:marker>
          <c:dLbls>
            <c:dLbl>
              <c:idx val="0"/>
              <c:layout>
                <c:manualLayout>
                  <c:x val="-2.1840023717922619E-3"/>
                  <c:y val="3.5087725357046094E-2"/>
                </c:manualLayout>
              </c:layout>
              <c:showLegendKey val="0"/>
              <c:showVal val="0"/>
              <c:showCatName val="0"/>
              <c:showSerName val="1"/>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B48-42FB-B83D-9F69E654A20B}"/>
                </c:ext>
              </c:extLst>
            </c:dLbl>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Tool'!$G$25</c:f>
              <c:numCache>
                <c:formatCode>General</c:formatCode>
                <c:ptCount val="1"/>
                <c:pt idx="0">
                  <c:v>#N/A</c:v>
                </c:pt>
              </c:numCache>
            </c:numRef>
          </c:xVal>
          <c:yVal>
            <c:numRef>
              <c:f>'Risk Assessment Tool'!$H$25</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1-E558-460F-A51E-9E6B7F907B1C}"/>
            </c:ext>
          </c:extLst>
        </c:ser>
        <c:ser>
          <c:idx val="17"/>
          <c:order val="17"/>
          <c:tx>
            <c:strRef>
              <c:f>'Risk Assessment Tool'!$A$26</c:f>
              <c:strCache>
                <c:ptCount val="1"/>
              </c:strCache>
            </c:strRef>
          </c:tx>
          <c:spPr>
            <a:ln w="25400" cap="rnd">
              <a:noFill/>
              <a:round/>
            </a:ln>
            <a:effectLst/>
          </c:spPr>
          <c:marker>
            <c:symbol val="circle"/>
            <c:size val="6"/>
            <c:spPr>
              <a:solidFill>
                <a:schemeClr val="lt1"/>
              </a:solidFill>
              <a:ln w="38100">
                <a:solidFill>
                  <a:schemeClr val="accent6">
                    <a:lumMod val="80000"/>
                    <a:lumOff val="20000"/>
                    <a:alpha val="60000"/>
                  </a:schemeClr>
                </a:solidFill>
              </a:ln>
              <a:effectLst/>
            </c:spPr>
          </c:marker>
          <c:dLbls>
            <c:spPr>
              <a:pattFill prst="pct5">
                <a:fgClr>
                  <a:schemeClr val="bg1"/>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Tool'!$G$26</c:f>
              <c:numCache>
                <c:formatCode>General</c:formatCode>
                <c:ptCount val="1"/>
                <c:pt idx="0">
                  <c:v>#N/A</c:v>
                </c:pt>
              </c:numCache>
            </c:numRef>
          </c:xVal>
          <c:yVal>
            <c:numRef>
              <c:f>'Risk Assessment Tool'!$H$26</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2-E558-460F-A51E-9E6B7F907B1C}"/>
            </c:ext>
          </c:extLst>
        </c:ser>
        <c:ser>
          <c:idx val="18"/>
          <c:order val="18"/>
          <c:tx>
            <c:strRef>
              <c:f>'Risk Assessment Tool'!$A$27</c:f>
              <c:strCache>
                <c:ptCount val="1"/>
              </c:strCache>
            </c:strRef>
          </c:tx>
          <c:spPr>
            <a:ln w="25400" cap="rnd">
              <a:noFill/>
              <a:round/>
            </a:ln>
            <a:effectLst/>
          </c:spPr>
          <c:marker>
            <c:symbol val="circle"/>
            <c:size val="6"/>
            <c:spPr>
              <a:solidFill>
                <a:schemeClr val="lt1"/>
              </a:solidFill>
              <a:ln w="38100">
                <a:solidFill>
                  <a:schemeClr val="accent1">
                    <a:lumMod val="8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Tool'!$G$27</c:f>
              <c:numCache>
                <c:formatCode>General</c:formatCode>
                <c:ptCount val="1"/>
                <c:pt idx="0">
                  <c:v>#N/A</c:v>
                </c:pt>
              </c:numCache>
            </c:numRef>
          </c:xVal>
          <c:yVal>
            <c:numRef>
              <c:f>'Risk Assessment Tool'!$H$27</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3-E558-460F-A51E-9E6B7F907B1C}"/>
            </c:ext>
          </c:extLst>
        </c:ser>
        <c:ser>
          <c:idx val="19"/>
          <c:order val="19"/>
          <c:tx>
            <c:strRef>
              <c:f>'Risk Assessment Tool'!$A$28</c:f>
              <c:strCache>
                <c:ptCount val="1"/>
              </c:strCache>
            </c:strRef>
          </c:tx>
          <c:spPr>
            <a:ln w="25400" cap="rnd">
              <a:noFill/>
              <a:round/>
            </a:ln>
            <a:effectLst/>
          </c:spPr>
          <c:marker>
            <c:symbol val="circle"/>
            <c:size val="6"/>
            <c:spPr>
              <a:solidFill>
                <a:schemeClr val="lt1"/>
              </a:solidFill>
              <a:ln w="38100">
                <a:solidFill>
                  <a:schemeClr val="accent2">
                    <a:lumMod val="80000"/>
                    <a:alpha val="60000"/>
                  </a:schemeClr>
                </a:solidFill>
              </a:ln>
              <a:effectLst/>
            </c:spPr>
          </c:marker>
          <c:dLbls>
            <c:dLbl>
              <c:idx val="0"/>
              <c:showLegendKey val="0"/>
              <c:showVal val="0"/>
              <c:showCatName val="0"/>
              <c:showSerName val="1"/>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E52F-4E62-802A-8815300B1F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Tool'!$G$28</c:f>
              <c:numCache>
                <c:formatCode>General</c:formatCode>
                <c:ptCount val="1"/>
                <c:pt idx="0">
                  <c:v>#N/A</c:v>
                </c:pt>
              </c:numCache>
            </c:numRef>
          </c:xVal>
          <c:yVal>
            <c:numRef>
              <c:f>'Risk Assessment Tool'!$H$28</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4-E558-460F-A51E-9E6B7F907B1C}"/>
            </c:ext>
          </c:extLst>
        </c:ser>
        <c:ser>
          <c:idx val="20"/>
          <c:order val="20"/>
          <c:tx>
            <c:strRef>
              <c:f>'Risk Assessment Tool'!$A$29</c:f>
              <c:strCache>
                <c:ptCount val="1"/>
              </c:strCache>
            </c:strRef>
          </c:tx>
          <c:spPr>
            <a:ln w="25400" cap="rnd">
              <a:noFill/>
              <a:round/>
            </a:ln>
            <a:effectLst/>
          </c:spPr>
          <c:marker>
            <c:symbol val="circle"/>
            <c:size val="6"/>
            <c:spPr>
              <a:solidFill>
                <a:schemeClr val="lt1"/>
              </a:solidFill>
              <a:ln w="38100">
                <a:solidFill>
                  <a:schemeClr val="accent3">
                    <a:lumMod val="8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Tool'!$G$29</c:f>
              <c:numCache>
                <c:formatCode>General</c:formatCode>
                <c:ptCount val="1"/>
                <c:pt idx="0">
                  <c:v>#N/A</c:v>
                </c:pt>
              </c:numCache>
            </c:numRef>
          </c:xVal>
          <c:yVal>
            <c:numRef>
              <c:f>'Risk Assessment Tool'!$H$29</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6-E558-460F-A51E-9E6B7F907B1C}"/>
            </c:ext>
          </c:extLst>
        </c:ser>
        <c:ser>
          <c:idx val="21"/>
          <c:order val="21"/>
          <c:tx>
            <c:strRef>
              <c:f>'Risk Assessment Tool'!$A$30</c:f>
              <c:strCache>
                <c:ptCount val="1"/>
              </c:strCache>
            </c:strRef>
          </c:tx>
          <c:spPr>
            <a:ln w="25400" cap="rnd">
              <a:noFill/>
              <a:round/>
            </a:ln>
            <a:effectLst/>
          </c:spPr>
          <c:marker>
            <c:symbol val="circle"/>
            <c:size val="6"/>
            <c:spPr>
              <a:solidFill>
                <a:schemeClr val="lt1"/>
              </a:solidFill>
              <a:ln w="38100">
                <a:solidFill>
                  <a:schemeClr val="accent4">
                    <a:lumMod val="8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Tool'!$G$30</c:f>
              <c:numCache>
                <c:formatCode>General</c:formatCode>
                <c:ptCount val="1"/>
                <c:pt idx="0">
                  <c:v>#N/A</c:v>
                </c:pt>
              </c:numCache>
            </c:numRef>
          </c:xVal>
          <c:yVal>
            <c:numRef>
              <c:f>'Risk Assessment Tool'!$H$30</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7-E558-460F-A51E-9E6B7F907B1C}"/>
            </c:ext>
          </c:extLst>
        </c:ser>
        <c:ser>
          <c:idx val="22"/>
          <c:order val="22"/>
          <c:tx>
            <c:strRef>
              <c:f>'Risk Assessment Tool'!$A$31</c:f>
              <c:strCache>
                <c:ptCount val="1"/>
              </c:strCache>
            </c:strRef>
          </c:tx>
          <c:spPr>
            <a:ln w="25400" cap="rnd">
              <a:noFill/>
              <a:round/>
            </a:ln>
            <a:effectLst/>
          </c:spPr>
          <c:marker>
            <c:symbol val="circle"/>
            <c:size val="6"/>
            <c:spPr>
              <a:solidFill>
                <a:schemeClr val="lt1"/>
              </a:solidFill>
              <a:ln w="38100">
                <a:solidFill>
                  <a:schemeClr val="accent5">
                    <a:lumMod val="8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Tool'!$G$31</c:f>
              <c:numCache>
                <c:formatCode>General</c:formatCode>
                <c:ptCount val="1"/>
                <c:pt idx="0">
                  <c:v>#N/A</c:v>
                </c:pt>
              </c:numCache>
            </c:numRef>
          </c:xVal>
          <c:yVal>
            <c:numRef>
              <c:f>'Risk Assessment Tool'!$H$31</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8-E558-460F-A51E-9E6B7F907B1C}"/>
            </c:ext>
          </c:extLst>
        </c:ser>
        <c:ser>
          <c:idx val="23"/>
          <c:order val="23"/>
          <c:tx>
            <c:strRef>
              <c:f>'Risk Assessment Tool'!$A$32</c:f>
              <c:strCache>
                <c:ptCount val="1"/>
              </c:strCache>
            </c:strRef>
          </c:tx>
          <c:spPr>
            <a:ln w="25400" cap="rnd">
              <a:noFill/>
              <a:round/>
            </a:ln>
            <a:effectLst/>
          </c:spPr>
          <c:marker>
            <c:symbol val="circle"/>
            <c:size val="6"/>
            <c:spPr>
              <a:solidFill>
                <a:schemeClr val="lt1"/>
              </a:solidFill>
              <a:ln w="38100">
                <a:solidFill>
                  <a:schemeClr val="accent6">
                    <a:lumMod val="8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Tool'!$G$32</c:f>
              <c:numCache>
                <c:formatCode>General</c:formatCode>
                <c:ptCount val="1"/>
                <c:pt idx="0">
                  <c:v>#N/A</c:v>
                </c:pt>
              </c:numCache>
            </c:numRef>
          </c:xVal>
          <c:yVal>
            <c:numRef>
              <c:f>'Risk Assessment Tool'!$H$32</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9-E558-460F-A51E-9E6B7F907B1C}"/>
            </c:ext>
          </c:extLst>
        </c:ser>
        <c:ser>
          <c:idx val="24"/>
          <c:order val="24"/>
          <c:tx>
            <c:strRef>
              <c:f>'Risk Assessment Tool'!$A$33</c:f>
              <c:strCache>
                <c:ptCount val="1"/>
              </c:strCache>
            </c:strRef>
          </c:tx>
          <c:spPr>
            <a:ln w="25400" cap="rnd">
              <a:noFill/>
              <a:round/>
            </a:ln>
            <a:effectLst/>
          </c:spPr>
          <c:marker>
            <c:symbol val="circle"/>
            <c:size val="6"/>
            <c:spPr>
              <a:solidFill>
                <a:schemeClr val="lt1"/>
              </a:solidFill>
              <a:ln w="38100">
                <a:solidFill>
                  <a:schemeClr val="accent1">
                    <a:lumMod val="60000"/>
                    <a:lumOff val="4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Tool'!$G$33</c:f>
              <c:numCache>
                <c:formatCode>General</c:formatCode>
                <c:ptCount val="1"/>
                <c:pt idx="0">
                  <c:v>#N/A</c:v>
                </c:pt>
              </c:numCache>
            </c:numRef>
          </c:xVal>
          <c:yVal>
            <c:numRef>
              <c:f>'Risk Assessment Tool'!$H$33</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A-E558-460F-A51E-9E6B7F907B1C}"/>
            </c:ext>
          </c:extLst>
        </c:ser>
        <c:ser>
          <c:idx val="25"/>
          <c:order val="25"/>
          <c:tx>
            <c:strRef>
              <c:f>'Risk Assessment Tool'!$A$34</c:f>
              <c:strCache>
                <c:ptCount val="1"/>
              </c:strCache>
            </c:strRef>
          </c:tx>
          <c:spPr>
            <a:ln w="25400" cap="rnd">
              <a:noFill/>
              <a:round/>
            </a:ln>
            <a:effectLst/>
          </c:spPr>
          <c:marker>
            <c:symbol val="circle"/>
            <c:size val="6"/>
            <c:spPr>
              <a:solidFill>
                <a:schemeClr val="lt1"/>
              </a:solidFill>
              <a:ln w="38100">
                <a:solidFill>
                  <a:schemeClr val="accent2">
                    <a:lumMod val="60000"/>
                    <a:lumOff val="4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Tool'!$G$34</c:f>
              <c:numCache>
                <c:formatCode>General</c:formatCode>
                <c:ptCount val="1"/>
                <c:pt idx="0">
                  <c:v>#N/A</c:v>
                </c:pt>
              </c:numCache>
            </c:numRef>
          </c:xVal>
          <c:yVal>
            <c:numRef>
              <c:f>'Risk Assessment Tool'!$H$34</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B-E558-460F-A51E-9E6B7F907B1C}"/>
            </c:ext>
          </c:extLst>
        </c:ser>
        <c:ser>
          <c:idx val="26"/>
          <c:order val="26"/>
          <c:tx>
            <c:strRef>
              <c:f>'Risk Assessment Tool'!$A$35</c:f>
              <c:strCache>
                <c:ptCount val="1"/>
              </c:strCache>
            </c:strRef>
          </c:tx>
          <c:spPr>
            <a:ln w="25400" cap="rnd">
              <a:noFill/>
              <a:round/>
            </a:ln>
            <a:effectLst/>
          </c:spPr>
          <c:marker>
            <c:symbol val="circle"/>
            <c:size val="6"/>
            <c:spPr>
              <a:solidFill>
                <a:schemeClr val="lt1"/>
              </a:solidFill>
              <a:ln w="38100">
                <a:solidFill>
                  <a:schemeClr val="accent3">
                    <a:lumMod val="60000"/>
                    <a:lumOff val="4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Tool'!$G$35</c:f>
              <c:numCache>
                <c:formatCode>General</c:formatCode>
                <c:ptCount val="1"/>
                <c:pt idx="0">
                  <c:v>#N/A</c:v>
                </c:pt>
              </c:numCache>
            </c:numRef>
          </c:xVal>
          <c:yVal>
            <c:numRef>
              <c:f>'Risk Assessment Tool'!$H$35</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C-E558-460F-A51E-9E6B7F907B1C}"/>
            </c:ext>
          </c:extLst>
        </c:ser>
        <c:ser>
          <c:idx val="27"/>
          <c:order val="27"/>
          <c:tx>
            <c:strRef>
              <c:f>'Risk Assessment Tool'!$A$36</c:f>
              <c:strCache>
                <c:ptCount val="1"/>
              </c:strCache>
            </c:strRef>
          </c:tx>
          <c:spPr>
            <a:ln w="25400" cap="rnd">
              <a:noFill/>
              <a:round/>
            </a:ln>
            <a:effectLst/>
          </c:spPr>
          <c:marker>
            <c:symbol val="circle"/>
            <c:size val="6"/>
            <c:spPr>
              <a:solidFill>
                <a:schemeClr val="lt1"/>
              </a:solidFill>
              <a:ln w="38100">
                <a:solidFill>
                  <a:schemeClr val="accent4">
                    <a:lumMod val="60000"/>
                    <a:lumOff val="40000"/>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Tool'!$G$36</c:f>
              <c:numCache>
                <c:formatCode>General</c:formatCode>
                <c:ptCount val="1"/>
                <c:pt idx="0">
                  <c:v>#N/A</c:v>
                </c:pt>
              </c:numCache>
            </c:numRef>
          </c:xVal>
          <c:yVal>
            <c:numRef>
              <c:f>'Risk Assessment Tool'!$H$36</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D-E558-460F-A51E-9E6B7F907B1C}"/>
            </c:ext>
          </c:extLst>
        </c:ser>
        <c:ser>
          <c:idx val="28"/>
          <c:order val="28"/>
          <c:tx>
            <c:strRef>
              <c:f>'Risk Assessment Tool'!$A$40</c:f>
              <c:strCache>
                <c:ptCount val="1"/>
              </c:strCache>
            </c:strRef>
          </c:tx>
          <c:spPr>
            <a:ln w="25400" cap="rnd">
              <a:noFill/>
              <a:round/>
            </a:ln>
            <a:effectLst/>
          </c:spPr>
          <c:marker>
            <c:symbol val="circle"/>
            <c:size val="6"/>
            <c:spPr>
              <a:solidFill>
                <a:schemeClr val="lt1"/>
              </a:solidFill>
              <a:ln w="38100">
                <a:solidFill>
                  <a:schemeClr val="accent5">
                    <a:lumMod val="60000"/>
                    <a:lumOff val="40000"/>
                    <a:alpha val="60000"/>
                  </a:schemeClr>
                </a:solidFill>
              </a:ln>
              <a:effectLst/>
            </c:spPr>
          </c:marker>
          <c:dLbls>
            <c:dLbl>
              <c:idx val="0"/>
              <c:showLegendKey val="0"/>
              <c:showVal val="0"/>
              <c:showCatName val="0"/>
              <c:showSerName val="1"/>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E52F-4E62-802A-8815300B1F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'Risk Assessment Tool'!$G$40</c:f>
              <c:numCache>
                <c:formatCode>General</c:formatCode>
                <c:ptCount val="1"/>
                <c:pt idx="0">
                  <c:v>#N/A</c:v>
                </c:pt>
              </c:numCache>
            </c:numRef>
          </c:xVal>
          <c:yVal>
            <c:numRef>
              <c:f>'Risk Assessment Tool'!$H$40</c:f>
              <c:numCache>
                <c:formatCode>General</c:formatCode>
                <c:ptCount val="1"/>
                <c:pt idx="0">
                  <c:v>#N/A</c:v>
                </c:pt>
              </c:numCache>
            </c:numRef>
          </c:yVal>
          <c:smooth val="0"/>
          <c:extLst xmlns:c16r2="http://schemas.microsoft.com/office/drawing/2015/06/chart">
            <c:ext xmlns:c16="http://schemas.microsoft.com/office/drawing/2014/chart" uri="{C3380CC4-5D6E-409C-BE32-E72D297353CC}">
              <c16:uniqueId val="{0000001E-E558-460F-A51E-9E6B7F907B1C}"/>
            </c:ext>
          </c:extLst>
        </c:ser>
        <c:dLbls>
          <c:showLegendKey val="0"/>
          <c:showVal val="0"/>
          <c:showCatName val="0"/>
          <c:showSerName val="0"/>
          <c:showPercent val="0"/>
          <c:showBubbleSize val="0"/>
        </c:dLbls>
        <c:axId val="83598336"/>
        <c:axId val="83608320"/>
      </c:scatterChart>
      <c:valAx>
        <c:axId val="83598336"/>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3608320"/>
        <c:crosses val="autoZero"/>
        <c:crossBetween val="midCat"/>
        <c:majorUnit val="1"/>
      </c:valAx>
      <c:valAx>
        <c:axId val="83608320"/>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3598336"/>
        <c:crosses val="autoZero"/>
        <c:crossBetween val="midCat"/>
        <c:majorUnit val="1"/>
      </c:valAx>
      <c:spPr>
        <a:noFill/>
        <a:ln>
          <a:solidFill>
            <a:schemeClr val="accent1"/>
          </a:solidFill>
          <a:prstDash val="sysDot"/>
        </a:ln>
        <a:effectLst/>
      </c:spPr>
    </c:plotArea>
    <c:plotVisOnly val="1"/>
    <c:dispBlanksAs val="gap"/>
    <c:showDLblsOverMax val="0"/>
  </c:chart>
  <c:spPr>
    <a:gradFill flip="none" rotWithShape="1">
      <a:gsLst>
        <a:gs pos="0">
          <a:srgbClr val="00B050"/>
        </a:gs>
        <a:gs pos="49000">
          <a:srgbClr val="FFFF00"/>
        </a:gs>
        <a:gs pos="100000">
          <a:srgbClr val="FF0000"/>
        </a:gs>
      </a:gsLst>
      <a:path path="circle">
        <a:fillToRect t="100000" r="100000"/>
      </a:path>
      <a:tileRect l="-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19050</xdr:rowOff>
    </xdr:from>
    <xdr:to>
      <xdr:col>0</xdr:col>
      <xdr:colOff>6477000</xdr:colOff>
      <xdr:row>44</xdr:row>
      <xdr:rowOff>66675</xdr:rowOff>
    </xdr:to>
    <xdr:pic>
      <xdr:nvPicPr>
        <xdr:cNvPr id="8"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01467"/>
          <a:ext cx="6477000" cy="4831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6775450</xdr:colOff>
      <xdr:row>19</xdr:row>
      <xdr:rowOff>9525</xdr:rowOff>
    </xdr:from>
    <xdr:to>
      <xdr:col>0</xdr:col>
      <xdr:colOff>10001250</xdr:colOff>
      <xdr:row>42</xdr:row>
      <xdr:rowOff>171450</xdr:rowOff>
    </xdr:to>
    <xdr:pic>
      <xdr:nvPicPr>
        <xdr:cNvPr id="10"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75450" y="7280275"/>
          <a:ext cx="3225800" cy="4575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295276</xdr:colOff>
      <xdr:row>1</xdr:row>
      <xdr:rowOff>123825</xdr:rowOff>
    </xdr:from>
    <xdr:to>
      <xdr:col>20</xdr:col>
      <xdr:colOff>342900</xdr:colOff>
      <xdr:row>32</xdr:row>
      <xdr:rowOff>9524</xdr:rowOff>
    </xdr:to>
    <xdr:graphicFrame macro="[0]!Risk_Assessment_Heat_Map">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573405</xdr:colOff>
      <xdr:row>1</xdr:row>
      <xdr:rowOff>9525</xdr:rowOff>
    </xdr:from>
    <xdr:to>
      <xdr:col>1</xdr:col>
      <xdr:colOff>245745</xdr:colOff>
      <xdr:row>33</xdr:row>
      <xdr:rowOff>161925</xdr:rowOff>
    </xdr:to>
    <xdr:sp macro="" textlink="">
      <xdr:nvSpPr>
        <xdr:cNvPr id="3" name="TextBox 2"/>
        <xdr:cNvSpPr txBox="1"/>
      </xdr:nvSpPr>
      <xdr:spPr>
        <a:xfrm>
          <a:off x="573405" y="200025"/>
          <a:ext cx="281940" cy="6248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US" sz="1200" b="0"/>
            <a:t>   Low		                   </a:t>
          </a:r>
          <a:r>
            <a:rPr lang="en-US" sz="1200" b="1"/>
            <a:t>LIKELIHOOD</a:t>
          </a:r>
          <a:r>
            <a:rPr lang="en-US" sz="1200" b="0"/>
            <a:t>	                                                    Very High											</a:t>
          </a:r>
        </a:p>
      </xdr:txBody>
    </xdr:sp>
    <xdr:clientData/>
  </xdr:twoCellAnchor>
  <xdr:oneCellAnchor>
    <xdr:from>
      <xdr:col>3</xdr:col>
      <xdr:colOff>525780</xdr:colOff>
      <xdr:row>12</xdr:row>
      <xdr:rowOff>167640</xdr:rowOff>
    </xdr:from>
    <xdr:ext cx="184731" cy="264560"/>
    <xdr:sp macro="" textlink="">
      <xdr:nvSpPr>
        <xdr:cNvPr id="4" name="TextBox 3"/>
        <xdr:cNvSpPr txBox="1"/>
      </xdr:nvSpPr>
      <xdr:spPr>
        <a:xfrm>
          <a:off x="2354580" y="2362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0</xdr:colOff>
      <xdr:row>32</xdr:row>
      <xdr:rowOff>148590</xdr:rowOff>
    </xdr:from>
    <xdr:to>
      <xdr:col>20</xdr:col>
      <xdr:colOff>1219200</xdr:colOff>
      <xdr:row>34</xdr:row>
      <xdr:rowOff>95250</xdr:rowOff>
    </xdr:to>
    <xdr:sp macro="" textlink="">
      <xdr:nvSpPr>
        <xdr:cNvPr id="5" name="TextBox 4"/>
        <xdr:cNvSpPr txBox="1"/>
      </xdr:nvSpPr>
      <xdr:spPr>
        <a:xfrm>
          <a:off x="0" y="6244590"/>
          <a:ext cx="134112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Low	    	</a:t>
          </a:r>
          <a:r>
            <a:rPr lang="en-US" sz="1200" baseline="0"/>
            <a:t>                                                                                                          </a:t>
          </a:r>
          <a:r>
            <a:rPr lang="en-US" sz="1200" b="1"/>
            <a:t>IMPACT</a:t>
          </a:r>
          <a:r>
            <a:rPr lang="en-US" sz="1200"/>
            <a:t>	                          	                                                                                                    Very High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190500</xdr:colOff>
      <xdr:row>9</xdr:row>
      <xdr:rowOff>95250</xdr:rowOff>
    </xdr:from>
    <xdr:to>
      <xdr:col>10</xdr:col>
      <xdr:colOff>438150</xdr:colOff>
      <xdr:row>25</xdr:row>
      <xdr:rowOff>123819</xdr:rowOff>
    </xdr:to>
    <xdr:sp macro="" textlink="">
      <xdr:nvSpPr>
        <xdr:cNvPr id="2" name="Text Box 1"/>
        <xdr:cNvSpPr txBox="1"/>
      </xdr:nvSpPr>
      <xdr:spPr>
        <a:xfrm>
          <a:off x="7162800" y="1838325"/>
          <a:ext cx="3295650" cy="3076569"/>
        </a:xfrm>
        <a:prstGeom prst="rect">
          <a:avLst/>
        </a:prstGeom>
        <a:noFill/>
        <a:ln>
          <a:noFill/>
        </a:ln>
      </xdr:spPr>
      <xdr:txBody>
        <a:bodyPr rot="0" spcFirstLastPara="0" vert="wordArt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0000">
              <a:ln>
                <a:noFill/>
              </a:ln>
              <a:solidFill>
                <a:schemeClr val="bg1">
                  <a:lumMod val="95000"/>
                  <a:alpha val="10000"/>
                </a:schemeClr>
              </a:solidFill>
              <a:effectLst>
                <a:outerShdw blurRad="50800" dist="50800" dir="5400000" algn="ctr" rotWithShape="0">
                  <a:schemeClr val="tx2">
                    <a:lumMod val="50000"/>
                  </a:schemeClr>
                </a:outerShdw>
              </a:effectLst>
              <a:latin typeface="Calibri" panose="020F0502020204030204" pitchFamily="34" charset="0"/>
              <a:ea typeface="Calibri" panose="020F0502020204030204" pitchFamily="34" charset="0"/>
              <a:cs typeface="Times New Roman" panose="02020603050405020304" pitchFamily="18" charset="0"/>
            </a:rPr>
            <a:t>SAME</a:t>
          </a:r>
          <a:endParaRPr lang="en-US" sz="10000">
            <a:solidFill>
              <a:schemeClr val="bg1">
                <a:lumMod val="95000"/>
                <a:alpha val="10000"/>
              </a:schemeClr>
            </a:solidFill>
            <a:effectLst>
              <a:outerShdw blurRad="50800" dist="50800" dir="5400000" algn="ctr" rotWithShape="0">
                <a:schemeClr val="tx2">
                  <a:lumMod val="50000"/>
                </a:schemeClr>
              </a:outerShdw>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FF0000"/>
      </a:accent1>
      <a:accent2>
        <a:srgbClr val="FF0000"/>
      </a:accent2>
      <a:accent3>
        <a:srgbClr val="FF0000"/>
      </a:accent3>
      <a:accent4>
        <a:srgbClr val="FFC000"/>
      </a:accent4>
      <a:accent5>
        <a:srgbClr val="FFD965"/>
      </a:accent5>
      <a:accent6>
        <a:srgbClr val="C5E0B3"/>
      </a:accent6>
      <a:hlink>
        <a:srgbClr val="A8D08D"/>
      </a:hlink>
      <a:folHlink>
        <a:srgbClr val="70AD47"/>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32"/>
  <sheetViews>
    <sheetView topLeftCell="A34" zoomScale="90" zoomScaleNormal="90" workbookViewId="0">
      <selection activeCell="A7" sqref="A7"/>
    </sheetView>
  </sheetViews>
  <sheetFormatPr defaultRowHeight="15" x14ac:dyDescent="0.25"/>
  <cols>
    <col min="1" max="1" width="176.7109375" customWidth="1"/>
    <col min="2" max="2" width="3.140625" customWidth="1"/>
    <col min="6" max="6" width="6.42578125" customWidth="1"/>
    <col min="7" max="7" width="2.5703125" hidden="1" customWidth="1"/>
  </cols>
  <sheetData>
    <row r="1" spans="1:19" ht="20.25" customHeight="1" x14ac:dyDescent="0.3">
      <c r="A1" s="81" t="s">
        <v>88</v>
      </c>
      <c r="B1" s="82"/>
      <c r="C1" s="82"/>
      <c r="D1" s="82"/>
      <c r="E1" s="82"/>
      <c r="F1" s="82"/>
      <c r="G1" s="82"/>
      <c r="H1" s="74"/>
      <c r="I1" s="74"/>
      <c r="J1" s="74"/>
      <c r="K1" s="74"/>
      <c r="L1" s="74"/>
      <c r="M1" s="74"/>
      <c r="N1" s="74"/>
      <c r="O1" s="74"/>
      <c r="P1" s="74"/>
      <c r="Q1" s="74"/>
      <c r="R1" s="74"/>
    </row>
    <row r="3" spans="1:19" ht="78.75" x14ac:dyDescent="0.25">
      <c r="A3" s="84" t="s">
        <v>95</v>
      </c>
      <c r="B3" s="83"/>
      <c r="C3" s="83"/>
      <c r="D3" s="83"/>
      <c r="E3" s="83"/>
      <c r="F3" s="83"/>
      <c r="G3" s="83"/>
      <c r="H3" s="73"/>
      <c r="I3" s="73"/>
      <c r="J3" s="73"/>
      <c r="K3" s="73"/>
      <c r="L3" s="73"/>
      <c r="M3" s="73"/>
      <c r="N3" s="73"/>
      <c r="O3" s="73"/>
      <c r="P3" s="20"/>
      <c r="Q3" s="20"/>
      <c r="R3" s="20"/>
    </row>
    <row r="5" spans="1:19" ht="18.75" x14ac:dyDescent="0.3">
      <c r="A5" s="85" t="s">
        <v>76</v>
      </c>
      <c r="B5" t="s">
        <v>79</v>
      </c>
    </row>
    <row r="6" spans="1:19" ht="45" x14ac:dyDescent="0.25">
      <c r="A6" s="76" t="s">
        <v>99</v>
      </c>
    </row>
    <row r="7" spans="1:19" x14ac:dyDescent="0.25">
      <c r="A7" s="76"/>
    </row>
    <row r="8" spans="1:19" s="16" customFormat="1" ht="60" x14ac:dyDescent="0.25">
      <c r="A8" s="77" t="s">
        <v>86</v>
      </c>
    </row>
    <row r="9" spans="1:19" x14ac:dyDescent="0.25">
      <c r="A9" s="78"/>
    </row>
    <row r="10" spans="1:19" s="16" customFormat="1" ht="45" x14ac:dyDescent="0.25">
      <c r="A10" s="79" t="s">
        <v>96</v>
      </c>
      <c r="B10" s="73"/>
      <c r="C10" s="73"/>
      <c r="D10" s="73"/>
      <c r="E10" s="73"/>
      <c r="F10" s="73"/>
      <c r="G10" s="73"/>
      <c r="H10" s="73"/>
      <c r="I10" s="73"/>
      <c r="J10" s="73"/>
      <c r="K10" s="73"/>
      <c r="L10" s="73"/>
      <c r="M10" s="73"/>
      <c r="N10" s="73"/>
      <c r="O10" s="73"/>
      <c r="P10" s="73"/>
      <c r="Q10" s="73"/>
      <c r="R10" s="73"/>
      <c r="S10" s="20"/>
    </row>
    <row r="11" spans="1:19" ht="16.5" customHeight="1" x14ac:dyDescent="0.25">
      <c r="A11" s="77"/>
      <c r="B11" s="21"/>
      <c r="C11" s="21"/>
      <c r="D11" s="21"/>
      <c r="E11" s="21"/>
      <c r="F11" s="21"/>
      <c r="G11" s="21"/>
      <c r="H11" s="21"/>
      <c r="I11" s="21"/>
      <c r="J11" s="21"/>
      <c r="K11" s="21"/>
      <c r="L11" s="21"/>
      <c r="M11" s="21"/>
      <c r="N11" s="21"/>
      <c r="O11" s="21"/>
      <c r="P11" s="21"/>
      <c r="Q11" s="21"/>
      <c r="R11" s="21"/>
      <c r="S11" s="21"/>
    </row>
    <row r="12" spans="1:19" s="16" customFormat="1" ht="75" x14ac:dyDescent="0.25">
      <c r="A12" s="78" t="s">
        <v>97</v>
      </c>
      <c r="B12" s="72"/>
      <c r="C12" s="72"/>
      <c r="D12" s="72"/>
      <c r="E12" s="72"/>
      <c r="F12" s="72"/>
      <c r="G12" s="72"/>
      <c r="H12" s="72"/>
      <c r="I12" s="72"/>
      <c r="J12" s="72"/>
      <c r="K12" s="72"/>
      <c r="L12" s="72"/>
      <c r="M12" s="72"/>
      <c r="N12" s="72"/>
      <c r="O12" s="72"/>
      <c r="P12" s="72"/>
      <c r="Q12" s="72"/>
      <c r="R12" s="72"/>
      <c r="S12" s="72"/>
    </row>
    <row r="14" spans="1:19" s="16" customFormat="1" x14ac:dyDescent="0.25">
      <c r="A14" s="79" t="s">
        <v>87</v>
      </c>
      <c r="B14" s="73"/>
      <c r="C14" s="73"/>
      <c r="D14" s="73"/>
      <c r="E14" s="73"/>
      <c r="F14" s="73"/>
      <c r="G14" s="73"/>
      <c r="H14" s="73"/>
      <c r="I14" s="73"/>
      <c r="J14" s="73"/>
      <c r="K14" s="73"/>
      <c r="L14" s="73"/>
      <c r="M14" s="73"/>
      <c r="N14" s="73"/>
      <c r="O14" s="73"/>
      <c r="P14" s="73"/>
      <c r="Q14" s="73"/>
      <c r="R14" s="73"/>
    </row>
    <row r="15" spans="1:19" ht="15" customHeight="1" x14ac:dyDescent="0.25">
      <c r="A15" s="21"/>
      <c r="B15" s="21"/>
      <c r="C15" s="21"/>
      <c r="D15" s="21"/>
      <c r="E15" s="21"/>
      <c r="F15" s="21"/>
      <c r="G15" s="21"/>
      <c r="H15" s="21"/>
      <c r="I15" s="21"/>
      <c r="J15" s="21"/>
      <c r="K15" s="21"/>
      <c r="L15" s="21"/>
      <c r="M15" s="21"/>
      <c r="N15" s="21"/>
      <c r="O15" s="21"/>
      <c r="P15" s="21"/>
      <c r="Q15" s="21"/>
      <c r="R15" s="21"/>
    </row>
    <row r="16" spans="1:19" s="16" customFormat="1" ht="75" x14ac:dyDescent="0.25">
      <c r="A16" s="73" t="s">
        <v>94</v>
      </c>
      <c r="B16" s="72"/>
      <c r="C16" s="72"/>
      <c r="D16" s="72"/>
      <c r="E16" s="72"/>
      <c r="F16" s="72"/>
      <c r="G16" s="72"/>
      <c r="H16" s="72"/>
      <c r="I16" s="72"/>
      <c r="J16" s="72"/>
      <c r="K16" s="72"/>
      <c r="L16" s="72"/>
      <c r="M16" s="72"/>
      <c r="N16" s="72"/>
      <c r="O16" s="72"/>
      <c r="P16" s="72"/>
      <c r="Q16" s="72"/>
      <c r="R16" s="72"/>
      <c r="S16" s="72"/>
    </row>
    <row r="17" spans="1:1" ht="16.5" customHeight="1" x14ac:dyDescent="0.25"/>
    <row r="18" spans="1:1" ht="16.5" customHeight="1" x14ac:dyDescent="0.3">
      <c r="A18" s="75" t="s">
        <v>89</v>
      </c>
    </row>
    <row r="19" spans="1:1" ht="15.75" customHeight="1" x14ac:dyDescent="0.25">
      <c r="A19" s="11"/>
    </row>
    <row r="20" spans="1:1" x14ac:dyDescent="0.25">
      <c r="A20" s="11"/>
    </row>
    <row r="21" spans="1:1" x14ac:dyDescent="0.25">
      <c r="A21" s="10"/>
    </row>
    <row r="22" spans="1:1" x14ac:dyDescent="0.25">
      <c r="A22" s="12"/>
    </row>
    <row r="23" spans="1:1" ht="15.75" customHeight="1" x14ac:dyDescent="0.25">
      <c r="A23" s="10"/>
    </row>
    <row r="24" spans="1:1" x14ac:dyDescent="0.25">
      <c r="A24" s="13"/>
    </row>
    <row r="25" spans="1:1" x14ac:dyDescent="0.25">
      <c r="A25" s="11"/>
    </row>
    <row r="26" spans="1:1" x14ac:dyDescent="0.25">
      <c r="A26" s="11"/>
    </row>
    <row r="27" spans="1:1" s="14" customFormat="1" ht="15.75" customHeight="1" x14ac:dyDescent="0.25">
      <c r="A27" s="11"/>
    </row>
    <row r="28" spans="1:1" s="14" customFormat="1" x14ac:dyDescent="0.25">
      <c r="A28" s="11"/>
    </row>
    <row r="29" spans="1:1" s="14" customFormat="1" x14ac:dyDescent="0.25">
      <c r="A29" s="18"/>
    </row>
    <row r="32" spans="1:1" x14ac:dyDescent="0.25">
      <c r="A32" s="17"/>
    </row>
  </sheetData>
  <pageMargins left="0.25" right="0.25" top="0.75" bottom="0.75" header="0.3" footer="0.3"/>
  <pageSetup paperSize="5" scale="94" orientation="landscape" r:id="rId1"/>
  <rowBreaks count="1" manualBreakCount="1">
    <brk id="16"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tint="-0.249977111117893"/>
    <pageSetUpPr fitToPage="1"/>
  </sheetPr>
  <dimension ref="A1:O108"/>
  <sheetViews>
    <sheetView tabSelected="1" zoomScale="86" zoomScaleNormal="86" workbookViewId="0">
      <selection activeCell="A10" sqref="A10"/>
    </sheetView>
  </sheetViews>
  <sheetFormatPr defaultRowHeight="15" x14ac:dyDescent="0.25"/>
  <cols>
    <col min="1" max="1" width="35.5703125" customWidth="1"/>
    <col min="2" max="2" width="35.140625" customWidth="1"/>
    <col min="3" max="4" width="18.140625" customWidth="1"/>
    <col min="5" max="5" width="13.28515625" customWidth="1"/>
    <col min="6" max="6" width="14.140625" customWidth="1"/>
    <col min="7" max="7" width="8.7109375" customWidth="1"/>
    <col min="8" max="8" width="12.140625" customWidth="1"/>
    <col min="10" max="12" width="28.140625" customWidth="1"/>
  </cols>
  <sheetData>
    <row r="1" spans="1:12" ht="20.25" thickBot="1" x14ac:dyDescent="0.3">
      <c r="A1" s="88" t="s">
        <v>82</v>
      </c>
      <c r="B1" s="89"/>
      <c r="C1" s="89"/>
      <c r="D1" s="89"/>
      <c r="E1" s="89"/>
      <c r="F1" s="89"/>
      <c r="G1" s="89"/>
      <c r="H1" s="89"/>
      <c r="I1" s="89"/>
      <c r="J1" s="89"/>
      <c r="K1" s="89"/>
      <c r="L1" s="90"/>
    </row>
    <row r="2" spans="1:12" ht="15.75" customHeight="1" x14ac:dyDescent="0.25">
      <c r="A2" s="64" t="s">
        <v>83</v>
      </c>
      <c r="B2" s="96"/>
      <c r="C2" s="97"/>
      <c r="D2" s="97"/>
      <c r="E2" s="97"/>
      <c r="F2" s="97"/>
      <c r="G2" s="97"/>
      <c r="H2" s="97"/>
      <c r="I2" s="97"/>
      <c r="J2" s="97"/>
      <c r="K2" s="97"/>
      <c r="L2" s="98"/>
    </row>
    <row r="3" spans="1:12" ht="15.75" customHeight="1" x14ac:dyDescent="0.25">
      <c r="A3" s="64" t="s">
        <v>98</v>
      </c>
      <c r="B3" s="99"/>
      <c r="C3" s="100"/>
      <c r="D3" s="100"/>
      <c r="E3" s="100"/>
      <c r="F3" s="100"/>
      <c r="G3" s="100"/>
      <c r="H3" s="100"/>
      <c r="I3" s="100"/>
      <c r="J3" s="100"/>
      <c r="K3" s="100"/>
      <c r="L3" s="101"/>
    </row>
    <row r="4" spans="1:12" x14ac:dyDescent="0.25">
      <c r="A4" s="65" t="s">
        <v>84</v>
      </c>
      <c r="B4" s="91"/>
      <c r="C4" s="91"/>
      <c r="D4" s="66"/>
      <c r="E4" s="67"/>
      <c r="F4" s="67"/>
      <c r="G4" s="67"/>
      <c r="H4" s="67"/>
      <c r="I4" s="67"/>
      <c r="J4" s="67"/>
      <c r="K4" s="67"/>
      <c r="L4" s="67"/>
    </row>
    <row r="5" spans="1:12" x14ac:dyDescent="0.25">
      <c r="A5" s="65" t="s">
        <v>85</v>
      </c>
      <c r="B5" s="92"/>
      <c r="C5" s="92"/>
      <c r="D5" s="68"/>
      <c r="E5" s="67"/>
      <c r="F5" s="67"/>
      <c r="G5" s="67"/>
      <c r="H5" s="67"/>
      <c r="I5" s="67"/>
      <c r="J5" s="67"/>
      <c r="K5" s="67"/>
      <c r="L5" s="67"/>
    </row>
    <row r="6" spans="1:12" x14ac:dyDescent="0.25">
      <c r="A6" s="44"/>
      <c r="B6" s="93"/>
      <c r="C6" s="93"/>
      <c r="D6" s="22"/>
    </row>
    <row r="7" spans="1:12" ht="15.75" thickBot="1" x14ac:dyDescent="0.3">
      <c r="A7" s="5"/>
    </row>
    <row r="8" spans="1:12" s="2" customFormat="1" ht="15" customHeight="1" thickBot="1" x14ac:dyDescent="0.3">
      <c r="A8" s="102" t="s">
        <v>80</v>
      </c>
      <c r="B8" s="103"/>
      <c r="C8" s="103"/>
      <c r="D8" s="104"/>
      <c r="E8" s="102" t="s">
        <v>81</v>
      </c>
      <c r="F8" s="104"/>
      <c r="G8" s="86" t="s">
        <v>93</v>
      </c>
      <c r="H8" s="87"/>
      <c r="I8" s="87"/>
      <c r="J8" s="61" t="s">
        <v>72</v>
      </c>
      <c r="K8" s="94" t="s">
        <v>36</v>
      </c>
      <c r="L8" s="95"/>
    </row>
    <row r="9" spans="1:12" s="2" customFormat="1" ht="45.75" thickBot="1" x14ac:dyDescent="0.3">
      <c r="A9" s="57" t="s">
        <v>27</v>
      </c>
      <c r="B9" s="58" t="s">
        <v>28</v>
      </c>
      <c r="C9" s="58" t="s">
        <v>3</v>
      </c>
      <c r="D9" s="58" t="s">
        <v>29</v>
      </c>
      <c r="E9" s="58" t="s">
        <v>4</v>
      </c>
      <c r="F9" s="58" t="s">
        <v>1</v>
      </c>
      <c r="G9" s="80" t="s">
        <v>90</v>
      </c>
      <c r="H9" s="80" t="s">
        <v>91</v>
      </c>
      <c r="I9" s="80" t="s">
        <v>92</v>
      </c>
      <c r="J9" s="62" t="s">
        <v>78</v>
      </c>
      <c r="K9" s="62" t="s">
        <v>36</v>
      </c>
      <c r="L9" s="63" t="s">
        <v>73</v>
      </c>
    </row>
    <row r="10" spans="1:12" ht="63" customHeight="1" x14ac:dyDescent="0.25">
      <c r="A10" s="59"/>
      <c r="B10" s="59"/>
      <c r="C10" s="59" t="s">
        <v>17</v>
      </c>
      <c r="D10" s="59" t="s">
        <v>17</v>
      </c>
      <c r="E10" s="59" t="s">
        <v>30</v>
      </c>
      <c r="F10" s="59" t="s">
        <v>30</v>
      </c>
      <c r="G10" s="55">
        <f>VLOOKUP(E10,Command!A2:B6,2,FALSE)</f>
        <v>1</v>
      </c>
      <c r="H10" s="55">
        <f>VLOOKUP(F10,Command!C2:D6,2,FALSE)</f>
        <v>1</v>
      </c>
      <c r="I10" s="55">
        <f>(G10*H10)</f>
        <v>1</v>
      </c>
      <c r="J10" s="59"/>
      <c r="K10" s="59"/>
      <c r="L10" s="59" t="s">
        <v>17</v>
      </c>
    </row>
    <row r="11" spans="1:12" ht="63" customHeight="1" x14ac:dyDescent="0.25">
      <c r="A11" s="60"/>
      <c r="B11" s="60"/>
      <c r="C11" s="59" t="s">
        <v>17</v>
      </c>
      <c r="D11" s="59" t="s">
        <v>17</v>
      </c>
      <c r="E11" s="59" t="s">
        <v>17</v>
      </c>
      <c r="F11" s="59" t="s">
        <v>17</v>
      </c>
      <c r="G11" s="56" t="e">
        <f>VLOOKUP(E11,Command!A2:B6,2,FALSE)</f>
        <v>#N/A</v>
      </c>
      <c r="H11" s="56" t="e">
        <f>VLOOKUP(F11,Command!C2:D6,2,FALSE)</f>
        <v>#N/A</v>
      </c>
      <c r="I11" s="56" t="e">
        <f t="shared" ref="I11:I40" si="0">(G11*H11)</f>
        <v>#N/A</v>
      </c>
      <c r="J11" s="60"/>
      <c r="K11" s="60"/>
      <c r="L11" s="59" t="s">
        <v>17</v>
      </c>
    </row>
    <row r="12" spans="1:12" ht="63" customHeight="1" x14ac:dyDescent="0.25">
      <c r="A12" s="60"/>
      <c r="B12" s="60"/>
      <c r="C12" s="59" t="s">
        <v>17</v>
      </c>
      <c r="D12" s="60" t="s">
        <v>17</v>
      </c>
      <c r="E12" s="59" t="s">
        <v>17</v>
      </c>
      <c r="F12" s="59" t="s">
        <v>17</v>
      </c>
      <c r="G12" s="56" t="e">
        <f>VLOOKUP(E12,Command!A2:B6,2,FALSE)</f>
        <v>#N/A</v>
      </c>
      <c r="H12" s="56" t="e">
        <f>VLOOKUP(F12,Command!C2:D6,2,FALSE)</f>
        <v>#N/A</v>
      </c>
      <c r="I12" s="56" t="e">
        <f t="shared" si="0"/>
        <v>#N/A</v>
      </c>
      <c r="J12" s="60"/>
      <c r="K12" s="60"/>
      <c r="L12" s="59" t="s">
        <v>17</v>
      </c>
    </row>
    <row r="13" spans="1:12" ht="63" customHeight="1" x14ac:dyDescent="0.25">
      <c r="A13" s="60"/>
      <c r="B13" s="60"/>
      <c r="C13" s="59" t="s">
        <v>17</v>
      </c>
      <c r="D13" s="60" t="s">
        <v>17</v>
      </c>
      <c r="E13" s="59" t="s">
        <v>17</v>
      </c>
      <c r="F13" s="59" t="s">
        <v>17</v>
      </c>
      <c r="G13" s="56" t="e">
        <f>VLOOKUP(E13,Command!A2:B6,2,FALSE)</f>
        <v>#N/A</v>
      </c>
      <c r="H13" s="56" t="e">
        <f>VLOOKUP(F13,Command!C2:D6,2,FALSE)</f>
        <v>#N/A</v>
      </c>
      <c r="I13" s="56" t="e">
        <f t="shared" si="0"/>
        <v>#N/A</v>
      </c>
      <c r="J13" s="60"/>
      <c r="K13" s="60"/>
      <c r="L13" s="59" t="s">
        <v>17</v>
      </c>
    </row>
    <row r="14" spans="1:12" ht="63" customHeight="1" x14ac:dyDescent="0.25">
      <c r="A14" s="60"/>
      <c r="B14" s="60"/>
      <c r="C14" s="59" t="s">
        <v>17</v>
      </c>
      <c r="D14" s="60" t="s">
        <v>17</v>
      </c>
      <c r="E14" s="59" t="s">
        <v>17</v>
      </c>
      <c r="F14" s="59" t="s">
        <v>17</v>
      </c>
      <c r="G14" s="56" t="e">
        <f>VLOOKUP(E14,Command!A2:B6,2,FALSE)</f>
        <v>#N/A</v>
      </c>
      <c r="H14" s="56" t="e">
        <f>VLOOKUP(F14,Command!C2:D6,2,FALSE)</f>
        <v>#N/A</v>
      </c>
      <c r="I14" s="56" t="e">
        <f t="shared" si="0"/>
        <v>#N/A</v>
      </c>
      <c r="J14" s="60"/>
      <c r="K14" s="60"/>
      <c r="L14" s="59" t="s">
        <v>17</v>
      </c>
    </row>
    <row r="15" spans="1:12" ht="62.25" customHeight="1" x14ac:dyDescent="0.25">
      <c r="A15" s="60"/>
      <c r="B15" s="69"/>
      <c r="C15" s="69" t="s">
        <v>17</v>
      </c>
      <c r="D15" s="69" t="s">
        <v>17</v>
      </c>
      <c r="E15" s="69" t="s">
        <v>17</v>
      </c>
      <c r="F15" s="69" t="s">
        <v>17</v>
      </c>
      <c r="G15" s="70" t="e">
        <f>VLOOKUP(E15,Command!A2:B6,2,FALSE)</f>
        <v>#N/A</v>
      </c>
      <c r="H15" s="70" t="e">
        <f>VLOOKUP(F15,Command!C2:D6,2,FALSE)</f>
        <v>#N/A</v>
      </c>
      <c r="I15" s="70" t="e">
        <f t="shared" si="0"/>
        <v>#N/A</v>
      </c>
      <c r="J15" s="69"/>
      <c r="K15" s="69"/>
      <c r="L15" s="69" t="s">
        <v>17</v>
      </c>
    </row>
    <row r="16" spans="1:12" ht="62.25" customHeight="1" x14ac:dyDescent="0.25">
      <c r="A16" s="60"/>
      <c r="B16" s="71"/>
      <c r="C16" s="69" t="s">
        <v>17</v>
      </c>
      <c r="D16" s="69" t="s">
        <v>17</v>
      </c>
      <c r="E16" s="69" t="s">
        <v>17</v>
      </c>
      <c r="F16" s="69" t="s">
        <v>17</v>
      </c>
      <c r="G16" s="70" t="e">
        <f>VLOOKUP(E16,Command!A2:B6,2,FALSE)</f>
        <v>#N/A</v>
      </c>
      <c r="H16" s="70" t="e">
        <f>VLOOKUP(F16,Command!C2:D6,2,FALSE)</f>
        <v>#N/A</v>
      </c>
      <c r="I16" s="70" t="e">
        <f t="shared" si="0"/>
        <v>#N/A</v>
      </c>
      <c r="J16" s="69"/>
      <c r="K16" s="69"/>
      <c r="L16" s="69" t="s">
        <v>17</v>
      </c>
    </row>
    <row r="17" spans="1:12" ht="62.25" customHeight="1" x14ac:dyDescent="0.25">
      <c r="A17" s="60"/>
      <c r="B17" s="71"/>
      <c r="C17" s="69" t="s">
        <v>17</v>
      </c>
      <c r="D17" s="69" t="s">
        <v>17</v>
      </c>
      <c r="E17" s="69" t="s">
        <v>17</v>
      </c>
      <c r="F17" s="69" t="s">
        <v>17</v>
      </c>
      <c r="G17" s="70" t="e">
        <f>VLOOKUP(E17,Command!A2:B6,2,FALSE)</f>
        <v>#N/A</v>
      </c>
      <c r="H17" s="70" t="e">
        <f>VLOOKUP(F17,Command!C2:D6,2,FALSE)</f>
        <v>#N/A</v>
      </c>
      <c r="I17" s="70" t="e">
        <f t="shared" si="0"/>
        <v>#N/A</v>
      </c>
      <c r="J17" s="69"/>
      <c r="K17" s="69"/>
      <c r="L17" s="69" t="s">
        <v>17</v>
      </c>
    </row>
    <row r="18" spans="1:12" ht="63" customHeight="1" x14ac:dyDescent="0.25">
      <c r="A18" s="60"/>
      <c r="B18" s="71"/>
      <c r="C18" s="69" t="s">
        <v>17</v>
      </c>
      <c r="D18" s="69" t="s">
        <v>17</v>
      </c>
      <c r="E18" s="69" t="s">
        <v>17</v>
      </c>
      <c r="F18" s="69" t="s">
        <v>17</v>
      </c>
      <c r="G18" s="70" t="e">
        <f>VLOOKUP(E18,Command!A2:B6,2,FALSE)</f>
        <v>#N/A</v>
      </c>
      <c r="H18" s="70" t="e">
        <f>VLOOKUP(F18,Command!C2:D6,2,FALSE)</f>
        <v>#N/A</v>
      </c>
      <c r="I18" s="70" t="e">
        <f t="shared" si="0"/>
        <v>#N/A</v>
      </c>
      <c r="J18" s="69"/>
      <c r="K18" s="69"/>
      <c r="L18" s="69" t="s">
        <v>17</v>
      </c>
    </row>
    <row r="19" spans="1:12" ht="63" customHeight="1" x14ac:dyDescent="0.25">
      <c r="A19" s="60"/>
      <c r="B19" s="71"/>
      <c r="C19" s="69" t="s">
        <v>17</v>
      </c>
      <c r="D19" s="69" t="s">
        <v>17</v>
      </c>
      <c r="E19" s="69" t="s">
        <v>17</v>
      </c>
      <c r="F19" s="69" t="s">
        <v>17</v>
      </c>
      <c r="G19" s="70" t="e">
        <f>VLOOKUP(E19,Command!A2:B6,2,FALSE)</f>
        <v>#N/A</v>
      </c>
      <c r="H19" s="70" t="e">
        <f>VLOOKUP(F19,Command!C2:D6,2,FALSE)</f>
        <v>#N/A</v>
      </c>
      <c r="I19" s="70" t="e">
        <f t="shared" si="0"/>
        <v>#N/A</v>
      </c>
      <c r="J19" s="69"/>
      <c r="K19" s="69"/>
      <c r="L19" s="69" t="s">
        <v>17</v>
      </c>
    </row>
    <row r="20" spans="1:12" ht="63" customHeight="1" x14ac:dyDescent="0.25">
      <c r="A20" s="60"/>
      <c r="B20" s="71"/>
      <c r="C20" s="69" t="s">
        <v>17</v>
      </c>
      <c r="D20" s="69" t="s">
        <v>17</v>
      </c>
      <c r="E20" s="69" t="s">
        <v>17</v>
      </c>
      <c r="F20" s="69" t="s">
        <v>17</v>
      </c>
      <c r="G20" s="70" t="e">
        <f>VLOOKUP(E20,Command!A2:B6,2,FALSE)</f>
        <v>#N/A</v>
      </c>
      <c r="H20" s="70" t="e">
        <f>VLOOKUP(F20,Command!C2:D6,2,FALSE)</f>
        <v>#N/A</v>
      </c>
      <c r="I20" s="70" t="e">
        <f t="shared" si="0"/>
        <v>#N/A</v>
      </c>
      <c r="J20" s="69"/>
      <c r="K20" s="69"/>
      <c r="L20" s="69" t="s">
        <v>17</v>
      </c>
    </row>
    <row r="21" spans="1:12" ht="62.25" customHeight="1" x14ac:dyDescent="0.25">
      <c r="A21" s="60"/>
      <c r="B21" s="71"/>
      <c r="C21" s="69" t="s">
        <v>17</v>
      </c>
      <c r="D21" s="69" t="s">
        <v>17</v>
      </c>
      <c r="E21" s="69" t="s">
        <v>17</v>
      </c>
      <c r="F21" s="69" t="s">
        <v>17</v>
      </c>
      <c r="G21" s="70" t="e">
        <f>VLOOKUP(E21,Command!A2:B6,2,FALSE)</f>
        <v>#N/A</v>
      </c>
      <c r="H21" s="70" t="e">
        <f>VLOOKUP(F21,Command!C2:D6,2,FALSE)</f>
        <v>#N/A</v>
      </c>
      <c r="I21" s="70" t="e">
        <f t="shared" si="0"/>
        <v>#N/A</v>
      </c>
      <c r="J21" s="69"/>
      <c r="K21" s="69"/>
      <c r="L21" s="69" t="s">
        <v>17</v>
      </c>
    </row>
    <row r="22" spans="1:12" ht="62.25" customHeight="1" x14ac:dyDescent="0.25">
      <c r="A22" s="60"/>
      <c r="B22" s="71"/>
      <c r="C22" s="69" t="s">
        <v>17</v>
      </c>
      <c r="D22" s="69" t="s">
        <v>17</v>
      </c>
      <c r="E22" s="69" t="s">
        <v>17</v>
      </c>
      <c r="F22" s="69" t="s">
        <v>17</v>
      </c>
      <c r="G22" s="70" t="e">
        <f>VLOOKUP(E22,Command!A2:B6,2,FALSE)</f>
        <v>#N/A</v>
      </c>
      <c r="H22" s="70" t="e">
        <f>VLOOKUP(F22,Command!C2:D6,2,FALSE)</f>
        <v>#N/A</v>
      </c>
      <c r="I22" s="70" t="e">
        <f t="shared" si="0"/>
        <v>#N/A</v>
      </c>
      <c r="J22" s="69"/>
      <c r="K22" s="69"/>
      <c r="L22" s="69" t="s">
        <v>17</v>
      </c>
    </row>
    <row r="23" spans="1:12" ht="63" customHeight="1" x14ac:dyDescent="0.25">
      <c r="A23" s="60"/>
      <c r="B23" s="71"/>
      <c r="C23" s="69" t="s">
        <v>17</v>
      </c>
      <c r="D23" s="69" t="s">
        <v>17</v>
      </c>
      <c r="E23" s="69" t="s">
        <v>17</v>
      </c>
      <c r="F23" s="69" t="s">
        <v>17</v>
      </c>
      <c r="G23" s="70" t="e">
        <f>VLOOKUP(E23,Command!A2:B6,2,FALSE)</f>
        <v>#N/A</v>
      </c>
      <c r="H23" s="70" t="e">
        <f>VLOOKUP(F23,Command!C2:D6,2,FALSE)</f>
        <v>#N/A</v>
      </c>
      <c r="I23" s="70" t="e">
        <f t="shared" si="0"/>
        <v>#N/A</v>
      </c>
      <c r="J23" s="69"/>
      <c r="K23" s="69"/>
      <c r="L23" s="69" t="s">
        <v>17</v>
      </c>
    </row>
    <row r="24" spans="1:12" ht="63" customHeight="1" x14ac:dyDescent="0.25">
      <c r="A24" s="60"/>
      <c r="B24" s="71"/>
      <c r="C24" s="69" t="s">
        <v>17</v>
      </c>
      <c r="D24" s="69" t="s">
        <v>17</v>
      </c>
      <c r="E24" s="69" t="s">
        <v>17</v>
      </c>
      <c r="F24" s="69" t="s">
        <v>17</v>
      </c>
      <c r="G24" s="70" t="e">
        <f>VLOOKUP(E24,Command!A2:B6,2,FALSE)</f>
        <v>#N/A</v>
      </c>
      <c r="H24" s="70" t="e">
        <f>VLOOKUP(F24,Command!C2:D6,2,FALSE)</f>
        <v>#N/A</v>
      </c>
      <c r="I24" s="70" t="e">
        <f t="shared" si="0"/>
        <v>#N/A</v>
      </c>
      <c r="J24" s="69"/>
      <c r="K24" s="69"/>
      <c r="L24" s="69" t="s">
        <v>17</v>
      </c>
    </row>
    <row r="25" spans="1:12" ht="63" customHeight="1" x14ac:dyDescent="0.25">
      <c r="A25" s="60"/>
      <c r="B25" s="71"/>
      <c r="C25" s="69" t="s">
        <v>17</v>
      </c>
      <c r="D25" s="69" t="s">
        <v>17</v>
      </c>
      <c r="E25" s="69" t="s">
        <v>17</v>
      </c>
      <c r="F25" s="69" t="s">
        <v>17</v>
      </c>
      <c r="G25" s="70" t="e">
        <f>VLOOKUP(E25,Command!A2:B6,2,FALSE)</f>
        <v>#N/A</v>
      </c>
      <c r="H25" s="70" t="e">
        <f>VLOOKUP(F25,Command!C2:D6,2,FALSE)</f>
        <v>#N/A</v>
      </c>
      <c r="I25" s="70" t="e">
        <f t="shared" si="0"/>
        <v>#N/A</v>
      </c>
      <c r="J25" s="69"/>
      <c r="K25" s="69"/>
      <c r="L25" s="69" t="s">
        <v>17</v>
      </c>
    </row>
    <row r="26" spans="1:12" ht="63" customHeight="1" x14ac:dyDescent="0.25">
      <c r="A26" s="60"/>
      <c r="B26" s="71"/>
      <c r="C26" s="69" t="s">
        <v>17</v>
      </c>
      <c r="D26" s="69" t="s">
        <v>17</v>
      </c>
      <c r="E26" s="69" t="s">
        <v>17</v>
      </c>
      <c r="F26" s="69" t="s">
        <v>17</v>
      </c>
      <c r="G26" s="70" t="e">
        <f>VLOOKUP(E26,Command!A2:B6,2,FALSE)</f>
        <v>#N/A</v>
      </c>
      <c r="H26" s="70" t="e">
        <f>VLOOKUP(F26,Command!C2:D6,2,FALSE)</f>
        <v>#N/A</v>
      </c>
      <c r="I26" s="70" t="e">
        <f t="shared" si="0"/>
        <v>#N/A</v>
      </c>
      <c r="J26" s="69"/>
      <c r="K26" s="69"/>
      <c r="L26" s="69" t="s">
        <v>17</v>
      </c>
    </row>
    <row r="27" spans="1:12" ht="63" customHeight="1" x14ac:dyDescent="0.25">
      <c r="A27" s="60"/>
      <c r="B27" s="71"/>
      <c r="C27" s="69" t="s">
        <v>17</v>
      </c>
      <c r="D27" s="69" t="s">
        <v>17</v>
      </c>
      <c r="E27" s="69" t="s">
        <v>17</v>
      </c>
      <c r="F27" s="69" t="s">
        <v>17</v>
      </c>
      <c r="G27" s="70" t="e">
        <f>VLOOKUP(E27,Command!A2:B6,2,FALSE)</f>
        <v>#N/A</v>
      </c>
      <c r="H27" s="70" t="e">
        <f>VLOOKUP(F27,Command!C2:D6,2,FALSE)</f>
        <v>#N/A</v>
      </c>
      <c r="I27" s="70" t="e">
        <f t="shared" si="0"/>
        <v>#N/A</v>
      </c>
      <c r="J27" s="69"/>
      <c r="K27" s="69"/>
      <c r="L27" s="69" t="s">
        <v>17</v>
      </c>
    </row>
    <row r="28" spans="1:12" ht="63" customHeight="1" x14ac:dyDescent="0.25">
      <c r="A28" s="60"/>
      <c r="B28" s="71"/>
      <c r="C28" s="69" t="s">
        <v>17</v>
      </c>
      <c r="D28" s="69" t="s">
        <v>17</v>
      </c>
      <c r="E28" s="69" t="s">
        <v>17</v>
      </c>
      <c r="F28" s="69" t="s">
        <v>17</v>
      </c>
      <c r="G28" s="70" t="e">
        <f>VLOOKUP(E28,Command!A2:B6,2,FALSE)</f>
        <v>#N/A</v>
      </c>
      <c r="H28" s="70" t="e">
        <f>VLOOKUP(F28,Command!C2:D6,2,FALSE)</f>
        <v>#N/A</v>
      </c>
      <c r="I28" s="70" t="e">
        <f t="shared" si="0"/>
        <v>#N/A</v>
      </c>
      <c r="J28" s="69"/>
      <c r="K28" s="69"/>
      <c r="L28" s="69" t="s">
        <v>17</v>
      </c>
    </row>
    <row r="29" spans="1:12" ht="63" customHeight="1" x14ac:dyDescent="0.25">
      <c r="A29" s="60"/>
      <c r="B29" s="71"/>
      <c r="C29" s="69" t="s">
        <v>17</v>
      </c>
      <c r="D29" s="69" t="s">
        <v>17</v>
      </c>
      <c r="E29" s="69" t="s">
        <v>17</v>
      </c>
      <c r="F29" s="69" t="s">
        <v>17</v>
      </c>
      <c r="G29" s="70" t="e">
        <f>VLOOKUP(E29,Command!A2:B6,2,FALSE)</f>
        <v>#N/A</v>
      </c>
      <c r="H29" s="70" t="e">
        <f>VLOOKUP(F29,Command!C2:D6,2,FALSE)</f>
        <v>#N/A</v>
      </c>
      <c r="I29" s="70" t="e">
        <f t="shared" si="0"/>
        <v>#N/A</v>
      </c>
      <c r="J29" s="69"/>
      <c r="K29" s="69"/>
      <c r="L29" s="69" t="s">
        <v>17</v>
      </c>
    </row>
    <row r="30" spans="1:12" ht="63" customHeight="1" x14ac:dyDescent="0.25">
      <c r="A30" s="60"/>
      <c r="B30" s="71"/>
      <c r="C30" s="69" t="s">
        <v>17</v>
      </c>
      <c r="D30" s="69" t="s">
        <v>17</v>
      </c>
      <c r="E30" s="69" t="s">
        <v>17</v>
      </c>
      <c r="F30" s="69" t="s">
        <v>17</v>
      </c>
      <c r="G30" s="70" t="e">
        <f>VLOOKUP(E30,Command!A2:B6,2,FALSE)</f>
        <v>#N/A</v>
      </c>
      <c r="H30" s="70" t="e">
        <f>VLOOKUP(F30,Command!C2:D6,2,FALSE)</f>
        <v>#N/A</v>
      </c>
      <c r="I30" s="70" t="e">
        <f t="shared" si="0"/>
        <v>#N/A</v>
      </c>
      <c r="J30" s="69"/>
      <c r="K30" s="69"/>
      <c r="L30" s="69" t="s">
        <v>17</v>
      </c>
    </row>
    <row r="31" spans="1:12" ht="63" customHeight="1" x14ac:dyDescent="0.25">
      <c r="A31" s="60"/>
      <c r="B31" s="71"/>
      <c r="C31" s="69" t="s">
        <v>17</v>
      </c>
      <c r="D31" s="69" t="s">
        <v>17</v>
      </c>
      <c r="E31" s="69" t="s">
        <v>17</v>
      </c>
      <c r="F31" s="69" t="s">
        <v>17</v>
      </c>
      <c r="G31" s="70" t="e">
        <f>VLOOKUP(E31,Command!A2:B6,2,FALSE)</f>
        <v>#N/A</v>
      </c>
      <c r="H31" s="70" t="e">
        <f>VLOOKUP(F31,Command!C2:D6,2,FALSE)</f>
        <v>#N/A</v>
      </c>
      <c r="I31" s="70" t="e">
        <f t="shared" si="0"/>
        <v>#N/A</v>
      </c>
      <c r="J31" s="69"/>
      <c r="K31" s="69"/>
      <c r="L31" s="69" t="s">
        <v>17</v>
      </c>
    </row>
    <row r="32" spans="1:12" ht="63" customHeight="1" x14ac:dyDescent="0.25">
      <c r="A32" s="60"/>
      <c r="B32" s="71"/>
      <c r="C32" s="69" t="s">
        <v>17</v>
      </c>
      <c r="D32" s="69" t="s">
        <v>17</v>
      </c>
      <c r="E32" s="69" t="s">
        <v>17</v>
      </c>
      <c r="F32" s="69" t="s">
        <v>17</v>
      </c>
      <c r="G32" s="70" t="e">
        <f>VLOOKUP(E32,Command!A2:B6,2,FALSE)</f>
        <v>#N/A</v>
      </c>
      <c r="H32" s="70" t="e">
        <f>VLOOKUP(F32,Command!C2:D6,2,FALSE)</f>
        <v>#N/A</v>
      </c>
      <c r="I32" s="70" t="e">
        <f t="shared" si="0"/>
        <v>#N/A</v>
      </c>
      <c r="J32" s="69"/>
      <c r="K32" s="69"/>
      <c r="L32" s="69" t="s">
        <v>17</v>
      </c>
    </row>
    <row r="33" spans="1:15" ht="63" customHeight="1" x14ac:dyDescent="0.25">
      <c r="A33" s="60"/>
      <c r="B33" s="71"/>
      <c r="C33" s="69" t="s">
        <v>17</v>
      </c>
      <c r="D33" s="69" t="s">
        <v>17</v>
      </c>
      <c r="E33" s="69" t="s">
        <v>17</v>
      </c>
      <c r="F33" s="69" t="s">
        <v>17</v>
      </c>
      <c r="G33" s="70" t="e">
        <f>VLOOKUP(E33,Command!A2:B6,2,FALSE)</f>
        <v>#N/A</v>
      </c>
      <c r="H33" s="70" t="e">
        <f>VLOOKUP(F33,Command!C2:D6,2,FALSE)</f>
        <v>#N/A</v>
      </c>
      <c r="I33" s="70" t="e">
        <f t="shared" si="0"/>
        <v>#N/A</v>
      </c>
      <c r="J33" s="69"/>
      <c r="K33" s="69"/>
      <c r="L33" s="69" t="s">
        <v>17</v>
      </c>
    </row>
    <row r="34" spans="1:15" ht="63" customHeight="1" x14ac:dyDescent="0.25">
      <c r="A34" s="60"/>
      <c r="B34" s="71"/>
      <c r="C34" s="69" t="s">
        <v>17</v>
      </c>
      <c r="D34" s="69" t="s">
        <v>17</v>
      </c>
      <c r="E34" s="69" t="s">
        <v>17</v>
      </c>
      <c r="F34" s="69" t="s">
        <v>17</v>
      </c>
      <c r="G34" s="70" t="e">
        <f>VLOOKUP(E34,Command!A2:B6,2,FALSE)</f>
        <v>#N/A</v>
      </c>
      <c r="H34" s="70" t="e">
        <f>VLOOKUP(F34,Command!C2:D6,2,FALSE)</f>
        <v>#N/A</v>
      </c>
      <c r="I34" s="70" t="e">
        <f t="shared" si="0"/>
        <v>#N/A</v>
      </c>
      <c r="J34" s="69"/>
      <c r="K34" s="69"/>
      <c r="L34" s="69" t="s">
        <v>17</v>
      </c>
    </row>
    <row r="35" spans="1:15" ht="63" customHeight="1" x14ac:dyDescent="0.25">
      <c r="A35" s="60"/>
      <c r="B35" s="71"/>
      <c r="C35" s="69" t="s">
        <v>17</v>
      </c>
      <c r="D35" s="69" t="s">
        <v>17</v>
      </c>
      <c r="E35" s="69" t="s">
        <v>17</v>
      </c>
      <c r="F35" s="69" t="s">
        <v>17</v>
      </c>
      <c r="G35" s="70" t="e">
        <f>VLOOKUP(E35,Command!A2:B6,2,FALSE)</f>
        <v>#N/A</v>
      </c>
      <c r="H35" s="70" t="e">
        <f>VLOOKUP(F35,Command!C2:D6,2,FALSE)</f>
        <v>#N/A</v>
      </c>
      <c r="I35" s="70" t="e">
        <f t="shared" si="0"/>
        <v>#N/A</v>
      </c>
      <c r="J35" s="69"/>
      <c r="K35" s="69"/>
      <c r="L35" s="69" t="s">
        <v>17</v>
      </c>
    </row>
    <row r="36" spans="1:15" ht="63" customHeight="1" x14ac:dyDescent="0.25">
      <c r="A36" s="60"/>
      <c r="B36" s="71"/>
      <c r="C36" s="69" t="s">
        <v>17</v>
      </c>
      <c r="D36" s="69" t="s">
        <v>17</v>
      </c>
      <c r="E36" s="69" t="s">
        <v>17</v>
      </c>
      <c r="F36" s="69" t="s">
        <v>17</v>
      </c>
      <c r="G36" s="70" t="e">
        <f>VLOOKUP(E36,Command!A2:B6,2,FALSE)</f>
        <v>#N/A</v>
      </c>
      <c r="H36" s="70" t="e">
        <f>VLOOKUP(F36,Command!C2:D6,2,FALSE)</f>
        <v>#N/A</v>
      </c>
      <c r="I36" s="70" t="e">
        <f t="shared" si="0"/>
        <v>#N/A</v>
      </c>
      <c r="J36" s="69"/>
      <c r="K36" s="69"/>
      <c r="L36" s="69" t="s">
        <v>17</v>
      </c>
    </row>
    <row r="37" spans="1:15" ht="63" customHeight="1" x14ac:dyDescent="0.25">
      <c r="A37" s="60"/>
      <c r="B37" s="71"/>
      <c r="C37" s="69" t="s">
        <v>17</v>
      </c>
      <c r="D37" s="69" t="s">
        <v>17</v>
      </c>
      <c r="E37" s="69" t="s">
        <v>17</v>
      </c>
      <c r="F37" s="69" t="s">
        <v>17</v>
      </c>
      <c r="G37" s="70" t="e">
        <f>VLOOKUP(E37,Command!A2:B6,2,FALSE)</f>
        <v>#N/A</v>
      </c>
      <c r="H37" s="70" t="e">
        <f>VLOOKUP(F37,Command!C2:D6,2,FALSE)</f>
        <v>#N/A</v>
      </c>
      <c r="I37" s="70" t="e">
        <f t="shared" ref="I37:I39" si="1">(G37*H37)</f>
        <v>#N/A</v>
      </c>
      <c r="J37" s="69"/>
      <c r="K37" s="69"/>
      <c r="L37" s="69" t="s">
        <v>17</v>
      </c>
    </row>
    <row r="38" spans="1:15" ht="63" customHeight="1" x14ac:dyDescent="0.25">
      <c r="A38" s="60"/>
      <c r="B38" s="71"/>
      <c r="C38" s="69" t="s">
        <v>17</v>
      </c>
      <c r="D38" s="69" t="s">
        <v>17</v>
      </c>
      <c r="E38" s="69" t="s">
        <v>17</v>
      </c>
      <c r="F38" s="69" t="s">
        <v>17</v>
      </c>
      <c r="G38" s="70" t="e">
        <f>VLOOKUP(E38,Command!A2:B6,2,FALSE)</f>
        <v>#N/A</v>
      </c>
      <c r="H38" s="70" t="e">
        <f>VLOOKUP(F38,Command!C2:D6,2,FALSE)</f>
        <v>#N/A</v>
      </c>
      <c r="I38" s="70" t="e">
        <f t="shared" si="1"/>
        <v>#N/A</v>
      </c>
      <c r="J38" s="69"/>
      <c r="K38" s="69"/>
      <c r="L38" s="69" t="s">
        <v>17</v>
      </c>
    </row>
    <row r="39" spans="1:15" ht="63" customHeight="1" x14ac:dyDescent="0.25">
      <c r="A39" s="60"/>
      <c r="B39" s="71"/>
      <c r="C39" s="69" t="s">
        <v>17</v>
      </c>
      <c r="D39" s="69" t="s">
        <v>17</v>
      </c>
      <c r="E39" s="69" t="s">
        <v>17</v>
      </c>
      <c r="F39" s="69" t="s">
        <v>17</v>
      </c>
      <c r="G39" s="70" t="e">
        <f>VLOOKUP(E39,Command!A2:B6,2,FALSE)</f>
        <v>#N/A</v>
      </c>
      <c r="H39" s="70" t="e">
        <f>VLOOKUP(F39,Command!C2:D6,2,FALSE)</f>
        <v>#N/A</v>
      </c>
      <c r="I39" s="70" t="e">
        <f t="shared" si="1"/>
        <v>#N/A</v>
      </c>
      <c r="J39" s="69"/>
      <c r="K39" s="69"/>
      <c r="L39" s="69" t="s">
        <v>17</v>
      </c>
    </row>
    <row r="40" spans="1:15" ht="63" customHeight="1" x14ac:dyDescent="0.25">
      <c r="A40" s="60"/>
      <c r="B40" s="71"/>
      <c r="C40" s="69" t="s">
        <v>17</v>
      </c>
      <c r="D40" s="69" t="s">
        <v>17</v>
      </c>
      <c r="E40" s="69" t="s">
        <v>17</v>
      </c>
      <c r="F40" s="69" t="s">
        <v>17</v>
      </c>
      <c r="G40" s="70" t="e">
        <f>VLOOKUP(E40,Command!A2:B6,2,FALSE)</f>
        <v>#N/A</v>
      </c>
      <c r="H40" s="70" t="e">
        <f>VLOOKUP(F40,Command!C2:D6,2,FALSE)</f>
        <v>#N/A</v>
      </c>
      <c r="I40" s="70" t="e">
        <f t="shared" si="0"/>
        <v>#N/A</v>
      </c>
      <c r="J40" s="69"/>
      <c r="K40" s="69"/>
      <c r="L40" s="69" t="s">
        <v>17</v>
      </c>
    </row>
    <row r="42" spans="1:15" ht="15" customHeight="1" x14ac:dyDescent="0.25">
      <c r="A42" s="16"/>
      <c r="B42" s="16"/>
      <c r="C42" s="16"/>
      <c r="D42" s="16"/>
      <c r="E42" s="16"/>
      <c r="F42" s="16"/>
      <c r="G42" s="16"/>
      <c r="H42" s="16"/>
      <c r="I42" s="16"/>
      <c r="J42" s="16"/>
      <c r="K42" s="16"/>
      <c r="L42" s="16"/>
      <c r="M42" s="19"/>
      <c r="N42" s="19"/>
      <c r="O42" s="19"/>
    </row>
    <row r="43" spans="1:15" x14ac:dyDescent="0.25">
      <c r="A43" s="16"/>
      <c r="B43" s="16"/>
      <c r="C43" s="16"/>
      <c r="D43" s="16"/>
      <c r="E43" s="16"/>
      <c r="F43" s="16"/>
      <c r="G43" s="16"/>
      <c r="H43" s="16"/>
      <c r="I43" s="16"/>
      <c r="J43" s="16"/>
      <c r="K43" s="16"/>
      <c r="L43" s="16"/>
      <c r="M43" s="19"/>
      <c r="N43" s="19"/>
      <c r="O43" s="19"/>
    </row>
    <row r="44" spans="1:15" x14ac:dyDescent="0.25">
      <c r="A44" s="16"/>
      <c r="B44" s="16"/>
      <c r="C44" s="16"/>
      <c r="D44" s="16"/>
      <c r="E44" s="16"/>
      <c r="F44" s="16"/>
      <c r="G44" s="16"/>
      <c r="H44" s="16"/>
      <c r="I44" s="16"/>
      <c r="J44" s="16"/>
      <c r="K44" s="16"/>
      <c r="L44" s="16"/>
      <c r="M44" s="19"/>
      <c r="N44" s="19"/>
      <c r="O44" s="19"/>
    </row>
    <row r="45" spans="1:15" x14ac:dyDescent="0.25">
      <c r="A45" s="16"/>
      <c r="B45" s="16"/>
      <c r="C45" s="16"/>
      <c r="D45" s="16"/>
      <c r="E45" s="16"/>
      <c r="F45" s="16"/>
      <c r="G45" s="16"/>
      <c r="H45" s="16"/>
      <c r="I45" s="16"/>
      <c r="J45" s="16"/>
      <c r="K45" s="16"/>
      <c r="L45" s="16"/>
      <c r="M45" s="19"/>
      <c r="N45" s="19"/>
      <c r="O45" s="19"/>
    </row>
    <row r="46" spans="1:15" x14ac:dyDescent="0.25">
      <c r="A46" s="16"/>
      <c r="B46" s="16"/>
      <c r="C46" s="16"/>
      <c r="D46" s="16"/>
      <c r="E46" s="16"/>
      <c r="F46" s="16"/>
      <c r="G46" s="16"/>
      <c r="H46" s="16"/>
      <c r="I46" s="16"/>
      <c r="J46" s="16"/>
      <c r="K46" s="16"/>
      <c r="L46" s="16"/>
      <c r="M46" s="19"/>
      <c r="N46" s="19"/>
      <c r="O46" s="19"/>
    </row>
    <row r="47" spans="1:15" x14ac:dyDescent="0.25">
      <c r="A47" s="16"/>
      <c r="B47" s="16"/>
      <c r="C47" s="16"/>
      <c r="D47" s="16"/>
      <c r="E47" s="16"/>
      <c r="F47" s="16"/>
      <c r="G47" s="16"/>
      <c r="H47" s="16"/>
      <c r="I47" s="16"/>
      <c r="J47" s="16"/>
      <c r="K47" s="16"/>
      <c r="L47" s="16"/>
      <c r="M47" s="19"/>
      <c r="N47" s="19"/>
      <c r="O47" s="19"/>
    </row>
    <row r="48" spans="1:15" x14ac:dyDescent="0.25">
      <c r="A48" s="16"/>
      <c r="B48" s="16"/>
      <c r="C48" s="16"/>
      <c r="D48" s="16"/>
      <c r="E48" s="16"/>
      <c r="F48" s="16"/>
      <c r="G48" s="16"/>
      <c r="H48" s="16"/>
      <c r="I48" s="16"/>
      <c r="J48" s="16"/>
      <c r="K48" s="16"/>
      <c r="L48" s="16"/>
      <c r="M48" s="19"/>
      <c r="N48" s="19"/>
      <c r="O48" s="19"/>
    </row>
    <row r="49" spans="1:15" x14ac:dyDescent="0.25">
      <c r="A49" s="16"/>
      <c r="B49" s="16"/>
      <c r="C49" s="16"/>
      <c r="D49" s="16"/>
      <c r="E49" s="16"/>
      <c r="F49" s="16"/>
      <c r="G49" s="16"/>
      <c r="H49" s="16"/>
      <c r="I49" s="16"/>
      <c r="J49" s="16"/>
      <c r="K49" s="16"/>
      <c r="L49" s="16"/>
      <c r="M49" s="19"/>
      <c r="N49" s="19"/>
      <c r="O49" s="19"/>
    </row>
    <row r="50" spans="1:15" x14ac:dyDescent="0.25">
      <c r="A50" s="16"/>
      <c r="B50" s="16"/>
      <c r="C50" s="16"/>
      <c r="D50" s="16"/>
      <c r="E50" s="16"/>
      <c r="F50" s="16"/>
      <c r="G50" s="16"/>
      <c r="H50" s="16"/>
      <c r="I50" s="16"/>
      <c r="J50" s="16"/>
      <c r="K50" s="16"/>
      <c r="L50" s="16"/>
      <c r="M50" s="19"/>
      <c r="N50" s="19"/>
      <c r="O50" s="19"/>
    </row>
    <row r="51" spans="1:15" x14ac:dyDescent="0.25">
      <c r="A51" s="16"/>
      <c r="B51" s="16"/>
      <c r="C51" s="16"/>
      <c r="D51" s="16"/>
      <c r="E51" s="16"/>
      <c r="F51" s="16"/>
      <c r="G51" s="16"/>
      <c r="H51" s="16"/>
      <c r="I51" s="16"/>
      <c r="J51" s="16"/>
      <c r="K51" s="16"/>
      <c r="L51" s="16"/>
      <c r="M51" s="19"/>
      <c r="N51" s="19"/>
      <c r="O51" s="19"/>
    </row>
    <row r="52" spans="1:15" x14ac:dyDescent="0.25">
      <c r="A52" s="16"/>
      <c r="B52" s="16"/>
      <c r="C52" s="16"/>
      <c r="D52" s="16"/>
      <c r="E52" s="16"/>
      <c r="F52" s="16"/>
      <c r="G52" s="16"/>
      <c r="H52" s="16"/>
      <c r="I52" s="16"/>
      <c r="J52" s="16"/>
      <c r="K52" s="16"/>
      <c r="L52" s="16"/>
      <c r="M52" s="19"/>
      <c r="N52" s="19"/>
      <c r="O52" s="19"/>
    </row>
    <row r="53" spans="1:15" x14ac:dyDescent="0.25">
      <c r="A53" s="16"/>
      <c r="B53" s="16"/>
      <c r="C53" s="16"/>
      <c r="D53" s="16"/>
      <c r="E53" s="16"/>
      <c r="F53" s="16"/>
      <c r="G53" s="16"/>
      <c r="H53" s="16"/>
      <c r="I53" s="16"/>
      <c r="J53" s="16"/>
      <c r="K53" s="16"/>
      <c r="L53" s="16"/>
      <c r="M53" s="19"/>
      <c r="N53" s="19"/>
      <c r="O53" s="19"/>
    </row>
    <row r="54" spans="1:15" x14ac:dyDescent="0.25">
      <c r="A54" s="16"/>
      <c r="B54" s="16"/>
      <c r="C54" s="16"/>
      <c r="D54" s="16"/>
      <c r="E54" s="16"/>
      <c r="F54" s="16"/>
      <c r="G54" s="16"/>
      <c r="H54" s="16"/>
      <c r="I54" s="16"/>
      <c r="J54" s="16"/>
      <c r="K54" s="16"/>
      <c r="L54" s="16"/>
      <c r="M54" s="19"/>
      <c r="N54" s="19"/>
      <c r="O54" s="19"/>
    </row>
    <row r="55" spans="1:15" x14ac:dyDescent="0.25">
      <c r="A55" s="16"/>
      <c r="B55" s="16"/>
      <c r="C55" s="16"/>
      <c r="D55" s="16"/>
      <c r="E55" s="16"/>
      <c r="F55" s="16"/>
      <c r="G55" s="16"/>
      <c r="H55" s="16"/>
      <c r="I55" s="16"/>
      <c r="J55" s="16"/>
      <c r="K55" s="16"/>
      <c r="L55" s="16"/>
      <c r="M55" s="16"/>
      <c r="N55" s="16"/>
      <c r="O55" s="16"/>
    </row>
    <row r="56" spans="1:15" x14ac:dyDescent="0.25">
      <c r="A56" s="16"/>
      <c r="B56" s="16"/>
      <c r="C56" s="16"/>
      <c r="D56" s="16"/>
      <c r="E56" s="16"/>
      <c r="F56" s="16"/>
      <c r="G56" s="16"/>
      <c r="H56" s="16"/>
      <c r="I56" s="16"/>
      <c r="J56" s="16"/>
      <c r="K56" s="16"/>
      <c r="L56" s="16"/>
      <c r="M56" s="16"/>
      <c r="N56" s="16"/>
      <c r="O56" s="16"/>
    </row>
    <row r="57" spans="1:15" x14ac:dyDescent="0.25">
      <c r="A57" s="16"/>
      <c r="B57" s="16"/>
      <c r="C57" s="16"/>
      <c r="D57" s="16"/>
      <c r="E57" s="16"/>
      <c r="F57" s="16"/>
      <c r="G57" s="16"/>
      <c r="H57" s="16"/>
      <c r="I57" s="16"/>
      <c r="J57" s="16"/>
      <c r="K57" s="16"/>
      <c r="L57" s="16"/>
      <c r="M57" s="16"/>
      <c r="N57" s="16"/>
      <c r="O57" s="16"/>
    </row>
    <row r="58" spans="1:15" x14ac:dyDescent="0.25">
      <c r="A58" s="16"/>
      <c r="B58" s="16"/>
      <c r="C58" s="16"/>
      <c r="D58" s="16"/>
      <c r="E58" s="16"/>
      <c r="F58" s="16"/>
      <c r="G58" s="16"/>
      <c r="H58" s="16"/>
      <c r="I58" s="16"/>
      <c r="J58" s="16"/>
      <c r="K58" s="16"/>
      <c r="L58" s="16"/>
      <c r="M58" s="16"/>
      <c r="N58" s="16"/>
      <c r="O58" s="16"/>
    </row>
    <row r="59" spans="1:15" x14ac:dyDescent="0.25">
      <c r="A59" s="16"/>
      <c r="B59" s="16"/>
      <c r="C59" s="16"/>
      <c r="D59" s="16"/>
      <c r="E59" s="16"/>
      <c r="F59" s="16"/>
      <c r="G59" s="16"/>
      <c r="H59" s="16"/>
      <c r="I59" s="16"/>
      <c r="J59" s="16"/>
      <c r="K59" s="16"/>
      <c r="L59" s="16"/>
      <c r="M59" s="16"/>
      <c r="N59" s="16"/>
      <c r="O59" s="16"/>
    </row>
    <row r="60" spans="1:15" x14ac:dyDescent="0.25">
      <c r="A60" s="16"/>
      <c r="B60" s="16"/>
      <c r="C60" s="16"/>
      <c r="D60" s="16"/>
      <c r="E60" s="16"/>
      <c r="F60" s="16"/>
      <c r="G60" s="16"/>
      <c r="H60" s="16"/>
      <c r="I60" s="16"/>
      <c r="J60" s="16"/>
      <c r="K60" s="16"/>
      <c r="L60" s="16"/>
      <c r="M60" s="16"/>
      <c r="N60" s="16"/>
      <c r="O60" s="16"/>
    </row>
    <row r="61" spans="1:15" x14ac:dyDescent="0.25">
      <c r="A61" s="16"/>
      <c r="B61" s="16"/>
      <c r="C61" s="16"/>
      <c r="D61" s="16"/>
      <c r="E61" s="16"/>
      <c r="F61" s="16"/>
      <c r="G61" s="16"/>
      <c r="H61" s="16"/>
      <c r="I61" s="16"/>
      <c r="J61" s="16"/>
      <c r="K61" s="16"/>
      <c r="L61" s="16"/>
      <c r="M61" s="16"/>
      <c r="N61" s="16"/>
      <c r="O61" s="16"/>
    </row>
    <row r="62" spans="1:15" x14ac:dyDescent="0.25">
      <c r="A62" s="16"/>
      <c r="B62" s="16"/>
      <c r="C62" s="16"/>
      <c r="D62" s="16"/>
      <c r="E62" s="16"/>
      <c r="F62" s="16"/>
      <c r="G62" s="16"/>
      <c r="H62" s="16"/>
      <c r="I62" s="16"/>
      <c r="J62" s="16"/>
      <c r="K62" s="16"/>
      <c r="L62" s="16"/>
      <c r="M62" s="16"/>
      <c r="N62" s="16"/>
      <c r="O62" s="16"/>
    </row>
    <row r="63" spans="1:15" x14ac:dyDescent="0.25">
      <c r="A63" s="16"/>
      <c r="B63" s="16"/>
      <c r="C63" s="16"/>
      <c r="D63" s="16"/>
      <c r="E63" s="16"/>
      <c r="F63" s="16"/>
      <c r="G63" s="16"/>
      <c r="H63" s="16"/>
      <c r="I63" s="16"/>
      <c r="J63" s="16"/>
      <c r="K63" s="16"/>
      <c r="L63" s="16"/>
      <c r="M63" s="16"/>
      <c r="N63" s="16"/>
      <c r="O63" s="16"/>
    </row>
    <row r="64" spans="1:15" x14ac:dyDescent="0.25">
      <c r="A64" s="16"/>
      <c r="B64" s="16"/>
      <c r="C64" s="16"/>
      <c r="D64" s="16"/>
      <c r="E64" s="16"/>
      <c r="F64" s="16"/>
      <c r="G64" s="16"/>
      <c r="H64" s="16"/>
      <c r="I64" s="16"/>
      <c r="J64" s="16"/>
      <c r="K64" s="16"/>
      <c r="L64" s="16"/>
      <c r="M64" s="16"/>
      <c r="N64" s="16"/>
      <c r="O64" s="16"/>
    </row>
    <row r="65" spans="1:15" x14ac:dyDescent="0.25">
      <c r="A65" s="16"/>
      <c r="B65" s="16"/>
      <c r="C65" s="16"/>
      <c r="D65" s="16"/>
      <c r="E65" s="16"/>
      <c r="F65" s="16"/>
      <c r="G65" s="16"/>
      <c r="H65" s="16"/>
      <c r="I65" s="16"/>
      <c r="J65" s="16"/>
      <c r="K65" s="16"/>
      <c r="L65" s="16"/>
      <c r="M65" s="16"/>
      <c r="N65" s="16"/>
      <c r="O65" s="16"/>
    </row>
    <row r="66" spans="1:15" x14ac:dyDescent="0.25">
      <c r="A66" s="16"/>
      <c r="B66" s="16"/>
      <c r="C66" s="16"/>
      <c r="D66" s="16"/>
      <c r="E66" s="16"/>
      <c r="F66" s="16"/>
      <c r="G66" s="16"/>
      <c r="H66" s="16"/>
      <c r="I66" s="16"/>
      <c r="J66" s="16"/>
      <c r="K66" s="16"/>
      <c r="L66" s="16"/>
      <c r="M66" s="16"/>
      <c r="N66" s="16"/>
      <c r="O66" s="16"/>
    </row>
    <row r="67" spans="1:15" x14ac:dyDescent="0.25">
      <c r="A67" s="16"/>
      <c r="B67" s="16"/>
      <c r="C67" s="16"/>
      <c r="D67" s="16"/>
      <c r="E67" s="16"/>
      <c r="F67" s="16"/>
      <c r="G67" s="16"/>
      <c r="H67" s="16"/>
      <c r="I67" s="16"/>
      <c r="J67" s="16"/>
      <c r="K67" s="16"/>
      <c r="L67" s="16"/>
      <c r="M67" s="16"/>
      <c r="N67" s="16"/>
      <c r="O67" s="16"/>
    </row>
    <row r="68" spans="1:15" x14ac:dyDescent="0.25">
      <c r="A68" s="16"/>
      <c r="B68" s="16"/>
      <c r="C68" s="16"/>
      <c r="D68" s="16"/>
      <c r="E68" s="16"/>
      <c r="F68" s="16"/>
      <c r="G68" s="16"/>
      <c r="H68" s="16"/>
      <c r="I68" s="16"/>
      <c r="J68" s="16"/>
      <c r="K68" s="16"/>
      <c r="L68" s="16"/>
      <c r="M68" s="16"/>
      <c r="N68" s="16"/>
      <c r="O68" s="16"/>
    </row>
    <row r="69" spans="1:15" x14ac:dyDescent="0.25">
      <c r="A69" s="16"/>
      <c r="B69" s="16"/>
      <c r="C69" s="16"/>
      <c r="D69" s="16"/>
      <c r="E69" s="16"/>
      <c r="F69" s="16"/>
      <c r="G69" s="16"/>
      <c r="H69" s="16"/>
      <c r="I69" s="16"/>
      <c r="J69" s="16"/>
      <c r="K69" s="16"/>
      <c r="L69" s="16"/>
      <c r="M69" s="16"/>
      <c r="N69" s="16"/>
      <c r="O69" s="16"/>
    </row>
    <row r="70" spans="1:15" x14ac:dyDescent="0.25">
      <c r="A70" s="16"/>
      <c r="B70" s="16"/>
      <c r="C70" s="16"/>
      <c r="D70" s="16"/>
      <c r="E70" s="16"/>
      <c r="F70" s="16"/>
      <c r="G70" s="16"/>
      <c r="H70" s="16"/>
      <c r="I70" s="16"/>
      <c r="J70" s="16"/>
      <c r="K70" s="16"/>
      <c r="L70" s="16"/>
      <c r="M70" s="16"/>
      <c r="N70" s="16"/>
      <c r="O70" s="16"/>
    </row>
    <row r="71" spans="1:15" x14ac:dyDescent="0.25">
      <c r="A71" s="16"/>
      <c r="B71" s="16"/>
      <c r="C71" s="16"/>
      <c r="D71" s="16"/>
      <c r="E71" s="16"/>
      <c r="F71" s="16"/>
      <c r="G71" s="16"/>
      <c r="H71" s="16"/>
      <c r="I71" s="16"/>
      <c r="J71" s="16"/>
      <c r="K71" s="16"/>
      <c r="L71" s="16"/>
      <c r="M71" s="16"/>
      <c r="N71" s="16"/>
      <c r="O71" s="16"/>
    </row>
    <row r="72" spans="1:15" x14ac:dyDescent="0.25">
      <c r="A72" s="16"/>
      <c r="B72" s="16"/>
      <c r="C72" s="16"/>
      <c r="D72" s="16"/>
      <c r="E72" s="16"/>
      <c r="F72" s="16"/>
      <c r="G72" s="16"/>
      <c r="H72" s="16"/>
      <c r="I72" s="16"/>
      <c r="J72" s="16"/>
      <c r="K72" s="16"/>
      <c r="L72" s="16"/>
      <c r="M72" s="16"/>
      <c r="N72" s="16"/>
      <c r="O72" s="16"/>
    </row>
    <row r="73" spans="1:15" x14ac:dyDescent="0.25">
      <c r="A73" s="16"/>
      <c r="B73" s="16"/>
      <c r="C73" s="16"/>
      <c r="D73" s="16"/>
      <c r="E73" s="16"/>
      <c r="F73" s="16"/>
      <c r="G73" s="16"/>
      <c r="H73" s="16"/>
      <c r="I73" s="16"/>
      <c r="J73" s="16"/>
      <c r="K73" s="16"/>
      <c r="L73" s="16"/>
      <c r="M73" s="16"/>
      <c r="N73" s="16"/>
      <c r="O73" s="16"/>
    </row>
    <row r="74" spans="1:15" x14ac:dyDescent="0.25">
      <c r="A74" s="16"/>
      <c r="B74" s="16"/>
      <c r="C74" s="16"/>
      <c r="D74" s="16"/>
      <c r="E74" s="16"/>
      <c r="F74" s="16"/>
      <c r="G74" s="16"/>
      <c r="H74" s="16"/>
      <c r="I74" s="16"/>
      <c r="J74" s="16"/>
      <c r="K74" s="16"/>
      <c r="L74" s="16"/>
      <c r="M74" s="16"/>
      <c r="N74" s="16"/>
      <c r="O74" s="16"/>
    </row>
    <row r="75" spans="1:15" x14ac:dyDescent="0.25">
      <c r="A75" s="16"/>
      <c r="B75" s="16"/>
      <c r="C75" s="16"/>
      <c r="D75" s="16"/>
      <c r="E75" s="16"/>
      <c r="F75" s="16"/>
      <c r="G75" s="16"/>
      <c r="H75" s="16"/>
      <c r="I75" s="16"/>
      <c r="J75" s="16"/>
      <c r="K75" s="16"/>
      <c r="L75" s="16"/>
      <c r="M75" s="16"/>
      <c r="N75" s="16"/>
      <c r="O75" s="16"/>
    </row>
    <row r="76" spans="1:15" x14ac:dyDescent="0.25">
      <c r="A76" s="16"/>
      <c r="B76" s="16"/>
      <c r="C76" s="16"/>
      <c r="D76" s="16"/>
      <c r="E76" s="16"/>
      <c r="F76" s="16"/>
      <c r="G76" s="16"/>
      <c r="H76" s="16"/>
      <c r="I76" s="16"/>
      <c r="J76" s="16"/>
      <c r="K76" s="16"/>
      <c r="L76" s="16"/>
      <c r="M76" s="16"/>
      <c r="N76" s="16"/>
      <c r="O76" s="16"/>
    </row>
    <row r="77" spans="1:15" x14ac:dyDescent="0.25">
      <c r="A77" s="16"/>
      <c r="B77" s="16"/>
      <c r="C77" s="16"/>
      <c r="D77" s="16"/>
      <c r="E77" s="16"/>
      <c r="F77" s="16"/>
      <c r="G77" s="16"/>
      <c r="H77" s="16"/>
      <c r="I77" s="16"/>
      <c r="J77" s="16"/>
      <c r="K77" s="16"/>
      <c r="L77" s="16"/>
      <c r="M77" s="16"/>
      <c r="N77" s="16"/>
      <c r="O77" s="16"/>
    </row>
    <row r="78" spans="1:15" x14ac:dyDescent="0.25">
      <c r="A78" s="16"/>
      <c r="B78" s="16"/>
      <c r="C78" s="16"/>
      <c r="D78" s="16"/>
      <c r="E78" s="16"/>
      <c r="F78" s="16"/>
      <c r="G78" s="16"/>
      <c r="H78" s="16"/>
      <c r="I78" s="16"/>
      <c r="J78" s="16"/>
      <c r="K78" s="16"/>
      <c r="L78" s="16"/>
      <c r="M78" s="16"/>
      <c r="N78" s="16"/>
      <c r="O78" s="16"/>
    </row>
    <row r="79" spans="1:15" x14ac:dyDescent="0.25">
      <c r="A79" s="16"/>
      <c r="B79" s="16"/>
      <c r="C79" s="16"/>
      <c r="D79" s="16"/>
      <c r="E79" s="16"/>
      <c r="F79" s="16"/>
      <c r="G79" s="16"/>
      <c r="H79" s="16"/>
      <c r="I79" s="16"/>
      <c r="J79" s="16"/>
      <c r="K79" s="16"/>
      <c r="L79" s="16"/>
      <c r="M79" s="16"/>
      <c r="N79" s="16"/>
      <c r="O79" s="16"/>
    </row>
    <row r="80" spans="1:15" x14ac:dyDescent="0.25">
      <c r="A80" s="16"/>
      <c r="B80" s="16"/>
      <c r="C80" s="16"/>
      <c r="D80" s="16"/>
      <c r="E80" s="16"/>
      <c r="F80" s="16"/>
      <c r="G80" s="16"/>
      <c r="H80" s="16"/>
      <c r="I80" s="16"/>
      <c r="J80" s="16"/>
      <c r="K80" s="16"/>
      <c r="L80" s="16"/>
      <c r="M80" s="16"/>
      <c r="N80" s="16"/>
      <c r="O80" s="16"/>
    </row>
    <row r="81" spans="1:15" x14ac:dyDescent="0.25">
      <c r="A81" s="16"/>
      <c r="B81" s="16"/>
      <c r="C81" s="16"/>
      <c r="D81" s="16"/>
      <c r="E81" s="16"/>
      <c r="F81" s="16"/>
      <c r="G81" s="16"/>
      <c r="H81" s="16"/>
      <c r="I81" s="16"/>
      <c r="J81" s="16"/>
      <c r="K81" s="16"/>
      <c r="L81" s="16"/>
      <c r="M81" s="16"/>
      <c r="N81" s="16"/>
      <c r="O81" s="16"/>
    </row>
    <row r="82" spans="1:15" x14ac:dyDescent="0.25">
      <c r="A82" s="16"/>
      <c r="B82" s="16"/>
      <c r="C82" s="16"/>
      <c r="D82" s="16"/>
      <c r="E82" s="16"/>
      <c r="F82" s="16"/>
      <c r="G82" s="16"/>
      <c r="H82" s="16"/>
      <c r="I82" s="16"/>
      <c r="J82" s="16"/>
      <c r="K82" s="16"/>
      <c r="L82" s="16"/>
      <c r="M82" s="16"/>
      <c r="N82" s="16"/>
      <c r="O82" s="16"/>
    </row>
    <row r="83" spans="1:15" x14ac:dyDescent="0.25">
      <c r="A83" s="16"/>
      <c r="B83" s="16"/>
      <c r="C83" s="16"/>
      <c r="D83" s="16"/>
      <c r="E83" s="16"/>
      <c r="F83" s="16"/>
      <c r="G83" s="16"/>
      <c r="H83" s="16"/>
      <c r="I83" s="16"/>
      <c r="J83" s="16"/>
      <c r="K83" s="16"/>
      <c r="L83" s="16"/>
      <c r="M83" s="16"/>
      <c r="N83" s="16"/>
      <c r="O83" s="16"/>
    </row>
    <row r="84" spans="1:15" x14ac:dyDescent="0.25">
      <c r="A84" s="16"/>
      <c r="B84" s="16"/>
      <c r="C84" s="16"/>
      <c r="D84" s="16"/>
      <c r="E84" s="16"/>
      <c r="F84" s="16"/>
      <c r="G84" s="16"/>
      <c r="H84" s="16"/>
      <c r="I84" s="16"/>
      <c r="J84" s="16"/>
      <c r="K84" s="16"/>
      <c r="L84" s="16"/>
      <c r="M84" s="16"/>
      <c r="N84" s="16"/>
      <c r="O84" s="16"/>
    </row>
    <row r="85" spans="1:15" x14ac:dyDescent="0.25">
      <c r="A85" s="16"/>
      <c r="B85" s="16"/>
      <c r="C85" s="16"/>
      <c r="D85" s="16"/>
      <c r="E85" s="16"/>
      <c r="F85" s="16"/>
      <c r="G85" s="16"/>
      <c r="H85" s="16"/>
      <c r="I85" s="16"/>
      <c r="J85" s="16"/>
      <c r="K85" s="16"/>
      <c r="L85" s="16"/>
      <c r="M85" s="16"/>
      <c r="N85" s="16"/>
      <c r="O85" s="16"/>
    </row>
    <row r="86" spans="1:15" x14ac:dyDescent="0.25">
      <c r="A86" s="16"/>
      <c r="B86" s="16"/>
      <c r="C86" s="16"/>
      <c r="D86" s="16"/>
      <c r="E86" s="16"/>
      <c r="F86" s="16"/>
      <c r="G86" s="16"/>
      <c r="H86" s="16"/>
      <c r="I86" s="16"/>
      <c r="J86" s="16"/>
      <c r="K86" s="16"/>
      <c r="L86" s="16"/>
      <c r="M86" s="16"/>
      <c r="N86" s="16"/>
      <c r="O86" s="16"/>
    </row>
    <row r="87" spans="1:15" x14ac:dyDescent="0.25">
      <c r="A87" s="16"/>
      <c r="B87" s="16"/>
      <c r="C87" s="16"/>
      <c r="D87" s="16"/>
      <c r="E87" s="16"/>
      <c r="F87" s="16"/>
      <c r="G87" s="16"/>
      <c r="H87" s="16"/>
      <c r="I87" s="16"/>
      <c r="J87" s="16"/>
      <c r="K87" s="16"/>
      <c r="L87" s="16"/>
      <c r="M87" s="16"/>
      <c r="N87" s="16"/>
      <c r="O87" s="16"/>
    </row>
    <row r="88" spans="1:15" x14ac:dyDescent="0.25">
      <c r="A88" s="16"/>
      <c r="B88" s="16"/>
      <c r="C88" s="16"/>
      <c r="D88" s="16"/>
      <c r="E88" s="16"/>
      <c r="F88" s="16"/>
      <c r="G88" s="16"/>
      <c r="H88" s="16"/>
      <c r="I88" s="16"/>
      <c r="J88" s="16"/>
      <c r="K88" s="16"/>
      <c r="L88" s="16"/>
      <c r="M88" s="16"/>
      <c r="N88" s="16"/>
      <c r="O88" s="16"/>
    </row>
    <row r="89" spans="1:15" x14ac:dyDescent="0.25">
      <c r="A89" s="16"/>
      <c r="B89" s="16"/>
      <c r="C89" s="16"/>
      <c r="D89" s="16"/>
      <c r="E89" s="16"/>
      <c r="F89" s="16"/>
      <c r="G89" s="16"/>
      <c r="H89" s="16"/>
      <c r="I89" s="16"/>
      <c r="J89" s="16"/>
      <c r="K89" s="16"/>
      <c r="L89" s="16"/>
      <c r="M89" s="16"/>
      <c r="N89" s="16"/>
      <c r="O89" s="16"/>
    </row>
    <row r="90" spans="1:15" x14ac:dyDescent="0.25">
      <c r="A90" s="16"/>
      <c r="B90" s="16"/>
      <c r="C90" s="16"/>
      <c r="D90" s="16"/>
      <c r="E90" s="16"/>
      <c r="F90" s="16"/>
      <c r="G90" s="16"/>
      <c r="H90" s="16"/>
      <c r="I90" s="16"/>
      <c r="J90" s="16"/>
      <c r="K90" s="16"/>
      <c r="L90" s="16"/>
      <c r="M90" s="16"/>
      <c r="N90" s="16"/>
      <c r="O90" s="16"/>
    </row>
    <row r="91" spans="1:15" x14ac:dyDescent="0.25">
      <c r="A91" s="16"/>
      <c r="B91" s="16"/>
      <c r="C91" s="16"/>
      <c r="D91" s="16"/>
      <c r="E91" s="16"/>
      <c r="F91" s="16"/>
      <c r="G91" s="16"/>
      <c r="H91" s="16"/>
      <c r="I91" s="16"/>
      <c r="J91" s="16"/>
      <c r="K91" s="16"/>
      <c r="L91" s="16"/>
      <c r="M91" s="16"/>
      <c r="N91" s="16"/>
      <c r="O91" s="16"/>
    </row>
    <row r="92" spans="1:15" x14ac:dyDescent="0.25">
      <c r="A92" s="16"/>
      <c r="B92" s="16"/>
      <c r="C92" s="16"/>
      <c r="D92" s="16"/>
      <c r="E92" s="16"/>
      <c r="F92" s="16"/>
      <c r="G92" s="16"/>
      <c r="H92" s="16"/>
      <c r="I92" s="16"/>
      <c r="J92" s="16"/>
      <c r="K92" s="16"/>
      <c r="L92" s="16"/>
      <c r="M92" s="16"/>
      <c r="N92" s="16"/>
      <c r="O92" s="16"/>
    </row>
    <row r="93" spans="1:15" x14ac:dyDescent="0.25">
      <c r="A93" s="16"/>
      <c r="B93" s="16"/>
      <c r="C93" s="16"/>
      <c r="D93" s="16"/>
      <c r="E93" s="16"/>
      <c r="F93" s="16"/>
      <c r="G93" s="16"/>
      <c r="H93" s="16"/>
      <c r="I93" s="16"/>
      <c r="J93" s="16"/>
      <c r="K93" s="16"/>
      <c r="L93" s="16"/>
      <c r="M93" s="16"/>
      <c r="N93" s="16"/>
      <c r="O93" s="16"/>
    </row>
    <row r="94" spans="1:15" x14ac:dyDescent="0.25">
      <c r="A94" s="16"/>
      <c r="B94" s="16"/>
      <c r="C94" s="16"/>
      <c r="D94" s="16"/>
      <c r="E94" s="16"/>
      <c r="F94" s="16"/>
      <c r="G94" s="16"/>
      <c r="H94" s="16"/>
      <c r="I94" s="16"/>
      <c r="J94" s="16"/>
      <c r="K94" s="16"/>
      <c r="L94" s="16"/>
      <c r="M94" s="16"/>
      <c r="N94" s="16"/>
      <c r="O94" s="16"/>
    </row>
    <row r="95" spans="1:15" x14ac:dyDescent="0.25">
      <c r="A95" s="16"/>
      <c r="B95" s="16"/>
      <c r="C95" s="16"/>
      <c r="D95" s="16"/>
      <c r="E95" s="16"/>
      <c r="F95" s="16"/>
      <c r="G95" s="16"/>
      <c r="H95" s="16"/>
      <c r="I95" s="16"/>
      <c r="J95" s="16"/>
      <c r="K95" s="16"/>
      <c r="L95" s="16"/>
      <c r="M95" s="16"/>
      <c r="N95" s="16"/>
      <c r="O95" s="16"/>
    </row>
    <row r="96" spans="1:15" x14ac:dyDescent="0.25">
      <c r="M96" s="16"/>
      <c r="N96" s="16"/>
      <c r="O96" s="16"/>
    </row>
    <row r="97" spans="13:15" x14ac:dyDescent="0.25">
      <c r="M97" s="16"/>
      <c r="N97" s="16"/>
      <c r="O97" s="16"/>
    </row>
    <row r="98" spans="13:15" x14ac:dyDescent="0.25">
      <c r="M98" s="16"/>
      <c r="N98" s="16"/>
      <c r="O98" s="16"/>
    </row>
    <row r="99" spans="13:15" x14ac:dyDescent="0.25">
      <c r="M99" s="16"/>
      <c r="N99" s="16"/>
      <c r="O99" s="16"/>
    </row>
    <row r="100" spans="13:15" x14ac:dyDescent="0.25">
      <c r="M100" s="16"/>
      <c r="N100" s="16"/>
      <c r="O100" s="16"/>
    </row>
    <row r="101" spans="13:15" x14ac:dyDescent="0.25">
      <c r="M101" s="16"/>
      <c r="N101" s="16"/>
      <c r="O101" s="16"/>
    </row>
    <row r="102" spans="13:15" x14ac:dyDescent="0.25">
      <c r="M102" s="16"/>
      <c r="N102" s="16"/>
      <c r="O102" s="16"/>
    </row>
    <row r="103" spans="13:15" x14ac:dyDescent="0.25">
      <c r="M103" s="16"/>
      <c r="N103" s="16"/>
      <c r="O103" s="16"/>
    </row>
    <row r="104" spans="13:15" x14ac:dyDescent="0.25">
      <c r="M104" s="16"/>
      <c r="N104" s="16"/>
      <c r="O104" s="16"/>
    </row>
    <row r="105" spans="13:15" x14ac:dyDescent="0.25">
      <c r="M105" s="16"/>
      <c r="N105" s="16"/>
      <c r="O105" s="16"/>
    </row>
    <row r="106" spans="13:15" x14ac:dyDescent="0.25">
      <c r="M106" s="16"/>
      <c r="N106" s="16"/>
      <c r="O106" s="16"/>
    </row>
    <row r="107" spans="13:15" x14ac:dyDescent="0.25">
      <c r="M107" s="16"/>
      <c r="N107" s="16"/>
      <c r="O107" s="16"/>
    </row>
    <row r="108" spans="13:15" x14ac:dyDescent="0.25">
      <c r="M108" s="16"/>
      <c r="N108" s="16"/>
      <c r="O108" s="16"/>
    </row>
  </sheetData>
  <sheetProtection formatColumns="0" formatRows="0"/>
  <mergeCells count="10">
    <mergeCell ref="G8:I8"/>
    <mergeCell ref="A1:L1"/>
    <mergeCell ref="B4:C4"/>
    <mergeCell ref="B5:C5"/>
    <mergeCell ref="B6:C6"/>
    <mergeCell ref="K8:L8"/>
    <mergeCell ref="B2:L2"/>
    <mergeCell ref="B3:L3"/>
    <mergeCell ref="A8:D8"/>
    <mergeCell ref="E8:F8"/>
  </mergeCells>
  <dataValidations xWindow="885" yWindow="424" count="2">
    <dataValidation type="list" allowBlank="1" showInputMessage="1" showErrorMessage="1" sqref="E10:E40">
      <formula1>Impact</formula1>
    </dataValidation>
    <dataValidation type="list" allowBlank="1" showInputMessage="1" showErrorMessage="1" sqref="F10:F40">
      <formula1>Likelihood</formula1>
    </dataValidation>
  </dataValidations>
  <pageMargins left="0.1" right="0.1" top="0.1" bottom="0.1" header="0.1" footer="0.1"/>
  <pageSetup paperSize="5" scale="28" orientation="landscape" r:id="rId1"/>
  <legacyDrawing r:id="rId2"/>
  <extLst>
    <ext xmlns:x14="http://schemas.microsoft.com/office/spreadsheetml/2009/9/main" uri="{CCE6A557-97BC-4b89-ADB6-D9C93CAAB3DF}">
      <x14:dataValidations xmlns:xm="http://schemas.microsoft.com/office/excel/2006/main" xWindow="885" yWindow="424" count="2">
        <x14:dataValidation type="list" allowBlank="1" showInputMessage="1" showErrorMessage="1">
          <x14:formula1>
            <xm:f>Command!$K$3:$K$6</xm:f>
          </x14:formula1>
          <xm:sqref>C10:D40</xm:sqref>
        </x14:dataValidation>
        <x14:dataValidation type="list" allowBlank="1" showInputMessage="1" showErrorMessage="1">
          <x14:formula1>
            <xm:f>Command!$H$3:$H$5</xm:f>
          </x14:formula1>
          <xm:sqref>L10:L40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39997558519241921"/>
    <pageSetUpPr fitToPage="1"/>
  </sheetPr>
  <dimension ref="A1:W45"/>
  <sheetViews>
    <sheetView topLeftCell="G11" workbookViewId="0">
      <selection activeCell="V30" sqref="V30"/>
    </sheetView>
  </sheetViews>
  <sheetFormatPr defaultRowHeight="15" x14ac:dyDescent="0.25"/>
  <cols>
    <col min="21" max="21" width="38" customWidth="1"/>
  </cols>
  <sheetData>
    <row r="1" spans="1:23" x14ac:dyDescent="0.25">
      <c r="A1" s="105"/>
      <c r="B1" s="105"/>
      <c r="C1" s="105"/>
      <c r="D1" s="105"/>
      <c r="E1" s="105"/>
      <c r="F1" s="105"/>
      <c r="G1" s="105"/>
      <c r="H1" s="105"/>
      <c r="I1" s="105"/>
      <c r="J1" s="105"/>
      <c r="K1" s="105"/>
      <c r="L1" s="105"/>
      <c r="M1" s="105"/>
      <c r="N1" s="105"/>
      <c r="O1" s="105"/>
      <c r="P1" s="105"/>
      <c r="Q1" s="105"/>
      <c r="R1" s="105"/>
      <c r="S1" s="105"/>
      <c r="T1" s="105"/>
      <c r="U1" s="105"/>
      <c r="V1" s="5"/>
      <c r="W1" s="5"/>
    </row>
    <row r="2" spans="1:23" x14ac:dyDescent="0.25">
      <c r="A2" s="106"/>
      <c r="B2" s="106"/>
      <c r="C2" s="106"/>
      <c r="D2" s="106"/>
      <c r="E2" s="106"/>
      <c r="F2" s="106"/>
      <c r="G2" s="106"/>
      <c r="H2" s="106"/>
      <c r="I2" s="106"/>
      <c r="J2" s="106"/>
      <c r="K2" s="106"/>
      <c r="L2" s="106"/>
      <c r="M2" s="106"/>
      <c r="N2" s="106"/>
      <c r="O2" s="106"/>
      <c r="P2" s="106"/>
      <c r="Q2" s="106"/>
      <c r="R2" s="106"/>
      <c r="S2" s="106"/>
      <c r="T2" s="106"/>
      <c r="U2" s="106"/>
      <c r="V2" s="5"/>
      <c r="W2" s="5"/>
    </row>
    <row r="3" spans="1:23" x14ac:dyDescent="0.25">
      <c r="A3" s="106"/>
      <c r="B3" s="106"/>
      <c r="C3" s="106"/>
      <c r="D3" s="106"/>
      <c r="E3" s="106"/>
      <c r="F3" s="106"/>
      <c r="G3" s="106"/>
      <c r="H3" s="106"/>
      <c r="I3" s="106"/>
      <c r="J3" s="106"/>
      <c r="K3" s="106"/>
      <c r="L3" s="106"/>
      <c r="M3" s="106"/>
      <c r="N3" s="106"/>
      <c r="O3" s="106"/>
      <c r="P3" s="106"/>
      <c r="Q3" s="106"/>
      <c r="R3" s="106"/>
      <c r="S3" s="106"/>
      <c r="T3" s="106"/>
      <c r="U3" s="106"/>
      <c r="V3" s="5"/>
      <c r="W3" s="5"/>
    </row>
    <row r="4" spans="1:23" x14ac:dyDescent="0.25">
      <c r="A4" s="106"/>
      <c r="B4" s="106"/>
      <c r="C4" s="106"/>
      <c r="D4" s="106"/>
      <c r="E4" s="106"/>
      <c r="F4" s="106"/>
      <c r="G4" s="106"/>
      <c r="H4" s="106"/>
      <c r="I4" s="106"/>
      <c r="J4" s="106"/>
      <c r="K4" s="106"/>
      <c r="L4" s="106"/>
      <c r="M4" s="106"/>
      <c r="N4" s="106"/>
      <c r="O4" s="106"/>
      <c r="P4" s="106"/>
      <c r="Q4" s="106"/>
      <c r="R4" s="106"/>
      <c r="S4" s="106"/>
      <c r="T4" s="106"/>
      <c r="U4" s="106"/>
      <c r="V4" s="5"/>
      <c r="W4" s="5"/>
    </row>
    <row r="5" spans="1:23" x14ac:dyDescent="0.25">
      <c r="A5" s="106"/>
      <c r="B5" s="106"/>
      <c r="C5" s="106"/>
      <c r="D5" s="106"/>
      <c r="E5" s="106"/>
      <c r="F5" s="106"/>
      <c r="G5" s="106"/>
      <c r="H5" s="106"/>
      <c r="I5" s="106"/>
      <c r="J5" s="106"/>
      <c r="K5" s="106"/>
      <c r="L5" s="106"/>
      <c r="M5" s="106"/>
      <c r="N5" s="106"/>
      <c r="O5" s="106"/>
      <c r="P5" s="106"/>
      <c r="Q5" s="106"/>
      <c r="R5" s="106"/>
      <c r="S5" s="106"/>
      <c r="T5" s="106"/>
      <c r="U5" s="106"/>
      <c r="V5" s="5"/>
      <c r="W5" s="5"/>
    </row>
    <row r="6" spans="1:23" x14ac:dyDescent="0.25">
      <c r="A6" s="106"/>
      <c r="B6" s="106"/>
      <c r="C6" s="106"/>
      <c r="D6" s="106"/>
      <c r="E6" s="106"/>
      <c r="F6" s="106"/>
      <c r="G6" s="106"/>
      <c r="H6" s="106"/>
      <c r="I6" s="106"/>
      <c r="J6" s="106"/>
      <c r="K6" s="106"/>
      <c r="L6" s="106"/>
      <c r="M6" s="106"/>
      <c r="N6" s="106"/>
      <c r="O6" s="106"/>
      <c r="P6" s="106"/>
      <c r="Q6" s="106"/>
      <c r="R6" s="106"/>
      <c r="S6" s="106"/>
      <c r="T6" s="106"/>
      <c r="U6" s="106"/>
      <c r="V6" s="5"/>
      <c r="W6" s="5"/>
    </row>
    <row r="7" spans="1:23" x14ac:dyDescent="0.25">
      <c r="A7" s="106"/>
      <c r="B7" s="106"/>
      <c r="C7" s="106"/>
      <c r="D7" s="106"/>
      <c r="E7" s="106"/>
      <c r="F7" s="106"/>
      <c r="G7" s="106"/>
      <c r="H7" s="106"/>
      <c r="I7" s="106"/>
      <c r="J7" s="106"/>
      <c r="K7" s="106"/>
      <c r="L7" s="106"/>
      <c r="M7" s="106"/>
      <c r="N7" s="106"/>
      <c r="O7" s="106"/>
      <c r="P7" s="106"/>
      <c r="Q7" s="106"/>
      <c r="R7" s="106"/>
      <c r="S7" s="106"/>
      <c r="T7" s="106"/>
      <c r="U7" s="106"/>
      <c r="V7" s="5"/>
      <c r="W7" s="5"/>
    </row>
    <row r="8" spans="1:23" x14ac:dyDescent="0.25">
      <c r="A8" s="106"/>
      <c r="B8" s="106"/>
      <c r="C8" s="106"/>
      <c r="D8" s="106"/>
      <c r="E8" s="106"/>
      <c r="F8" s="106"/>
      <c r="G8" s="106"/>
      <c r="H8" s="106"/>
      <c r="I8" s="106"/>
      <c r="J8" s="106"/>
      <c r="K8" s="106"/>
      <c r="L8" s="106"/>
      <c r="M8" s="106"/>
      <c r="N8" s="106"/>
      <c r="O8" s="106"/>
      <c r="P8" s="106"/>
      <c r="Q8" s="106"/>
      <c r="R8" s="106"/>
      <c r="S8" s="106"/>
      <c r="T8" s="106"/>
      <c r="U8" s="106"/>
      <c r="V8" s="5"/>
      <c r="W8" s="5"/>
    </row>
    <row r="9" spans="1:23" x14ac:dyDescent="0.25">
      <c r="A9" s="106"/>
      <c r="B9" s="106"/>
      <c r="C9" s="106"/>
      <c r="D9" s="106"/>
      <c r="E9" s="106"/>
      <c r="F9" s="106"/>
      <c r="G9" s="106"/>
      <c r="H9" s="106"/>
      <c r="I9" s="106"/>
      <c r="J9" s="106"/>
      <c r="K9" s="106"/>
      <c r="L9" s="106"/>
      <c r="M9" s="106"/>
      <c r="N9" s="106"/>
      <c r="O9" s="106"/>
      <c r="P9" s="106"/>
      <c r="Q9" s="106"/>
      <c r="R9" s="106"/>
      <c r="S9" s="106"/>
      <c r="T9" s="106"/>
      <c r="U9" s="106"/>
      <c r="V9" s="5"/>
      <c r="W9" s="5"/>
    </row>
    <row r="10" spans="1:23" x14ac:dyDescent="0.25">
      <c r="A10" s="106"/>
      <c r="B10" s="106"/>
      <c r="C10" s="106"/>
      <c r="D10" s="106"/>
      <c r="E10" s="106"/>
      <c r="F10" s="106"/>
      <c r="G10" s="106"/>
      <c r="H10" s="106"/>
      <c r="I10" s="106"/>
      <c r="J10" s="106"/>
      <c r="K10" s="106"/>
      <c r="L10" s="106"/>
      <c r="M10" s="106"/>
      <c r="N10" s="106"/>
      <c r="O10" s="106"/>
      <c r="P10" s="106"/>
      <c r="Q10" s="106"/>
      <c r="R10" s="106"/>
      <c r="S10" s="106"/>
      <c r="T10" s="106"/>
      <c r="U10" s="106"/>
      <c r="V10" s="5"/>
      <c r="W10" s="5"/>
    </row>
    <row r="11" spans="1:23" x14ac:dyDescent="0.25">
      <c r="A11" s="106"/>
      <c r="B11" s="106"/>
      <c r="C11" s="106"/>
      <c r="D11" s="106"/>
      <c r="E11" s="106"/>
      <c r="F11" s="106"/>
      <c r="G11" s="106"/>
      <c r="H11" s="106"/>
      <c r="I11" s="106"/>
      <c r="J11" s="106"/>
      <c r="K11" s="106"/>
      <c r="L11" s="106"/>
      <c r="M11" s="106"/>
      <c r="N11" s="106"/>
      <c r="O11" s="106"/>
      <c r="P11" s="106"/>
      <c r="Q11" s="106"/>
      <c r="R11" s="106"/>
      <c r="S11" s="106"/>
      <c r="T11" s="106"/>
      <c r="U11" s="106"/>
      <c r="V11" s="5"/>
      <c r="W11" s="5"/>
    </row>
    <row r="12" spans="1:23" x14ac:dyDescent="0.25">
      <c r="A12" s="106"/>
      <c r="B12" s="106"/>
      <c r="C12" s="106"/>
      <c r="D12" s="106"/>
      <c r="E12" s="106"/>
      <c r="F12" s="106"/>
      <c r="G12" s="106"/>
      <c r="H12" s="106"/>
      <c r="I12" s="106"/>
      <c r="J12" s="106"/>
      <c r="K12" s="106"/>
      <c r="L12" s="106"/>
      <c r="M12" s="106"/>
      <c r="N12" s="106"/>
      <c r="O12" s="106"/>
      <c r="P12" s="106"/>
      <c r="Q12" s="106"/>
      <c r="R12" s="106"/>
      <c r="S12" s="106"/>
      <c r="T12" s="106"/>
      <c r="U12" s="106"/>
      <c r="V12" s="5"/>
      <c r="W12" s="5"/>
    </row>
    <row r="13" spans="1:23" x14ac:dyDescent="0.25">
      <c r="A13" s="106"/>
      <c r="B13" s="106"/>
      <c r="C13" s="106"/>
      <c r="D13" s="106"/>
      <c r="E13" s="106"/>
      <c r="F13" s="106"/>
      <c r="G13" s="106"/>
      <c r="H13" s="106"/>
      <c r="I13" s="106"/>
      <c r="J13" s="106"/>
      <c r="K13" s="106"/>
      <c r="L13" s="106"/>
      <c r="M13" s="106"/>
      <c r="N13" s="106"/>
      <c r="O13" s="106"/>
      <c r="P13" s="106"/>
      <c r="Q13" s="106"/>
      <c r="R13" s="106"/>
      <c r="S13" s="106"/>
      <c r="T13" s="106"/>
      <c r="U13" s="106"/>
      <c r="V13" s="5"/>
      <c r="W13" s="5"/>
    </row>
    <row r="14" spans="1:23" x14ac:dyDescent="0.25">
      <c r="A14" s="106"/>
      <c r="B14" s="106"/>
      <c r="C14" s="106"/>
      <c r="D14" s="106"/>
      <c r="E14" s="106"/>
      <c r="F14" s="106"/>
      <c r="G14" s="106"/>
      <c r="H14" s="106"/>
      <c r="I14" s="106"/>
      <c r="J14" s="106"/>
      <c r="K14" s="106"/>
      <c r="L14" s="106"/>
      <c r="M14" s="106"/>
      <c r="N14" s="106"/>
      <c r="O14" s="106"/>
      <c r="P14" s="106"/>
      <c r="Q14" s="106"/>
      <c r="R14" s="106"/>
      <c r="S14" s="106"/>
      <c r="T14" s="106"/>
      <c r="U14" s="106"/>
      <c r="V14" s="5"/>
      <c r="W14" s="5"/>
    </row>
    <row r="15" spans="1:23" x14ac:dyDescent="0.25">
      <c r="A15" s="106"/>
      <c r="B15" s="106"/>
      <c r="C15" s="106"/>
      <c r="D15" s="106"/>
      <c r="E15" s="106"/>
      <c r="F15" s="106"/>
      <c r="G15" s="106"/>
      <c r="H15" s="106"/>
      <c r="I15" s="106"/>
      <c r="J15" s="106"/>
      <c r="K15" s="106"/>
      <c r="L15" s="106"/>
      <c r="M15" s="106"/>
      <c r="N15" s="106"/>
      <c r="O15" s="106"/>
      <c r="P15" s="106"/>
      <c r="Q15" s="106"/>
      <c r="R15" s="106"/>
      <c r="S15" s="106"/>
      <c r="T15" s="106"/>
      <c r="U15" s="106"/>
      <c r="V15" s="5"/>
      <c r="W15" s="5"/>
    </row>
    <row r="16" spans="1:23" x14ac:dyDescent="0.25">
      <c r="A16" s="106"/>
      <c r="B16" s="106"/>
      <c r="C16" s="106"/>
      <c r="D16" s="106"/>
      <c r="E16" s="106"/>
      <c r="F16" s="106"/>
      <c r="G16" s="106"/>
      <c r="H16" s="106"/>
      <c r="I16" s="106"/>
      <c r="J16" s="106"/>
      <c r="K16" s="106"/>
      <c r="L16" s="106"/>
      <c r="M16" s="106"/>
      <c r="N16" s="106"/>
      <c r="O16" s="106"/>
      <c r="P16" s="106"/>
      <c r="Q16" s="106"/>
      <c r="R16" s="106"/>
      <c r="S16" s="106"/>
      <c r="T16" s="106"/>
      <c r="U16" s="106"/>
      <c r="V16" s="5"/>
      <c r="W16" s="5"/>
    </row>
    <row r="17" spans="1:23" x14ac:dyDescent="0.25">
      <c r="A17" s="106"/>
      <c r="B17" s="106"/>
      <c r="C17" s="106"/>
      <c r="D17" s="106"/>
      <c r="E17" s="106"/>
      <c r="F17" s="106"/>
      <c r="G17" s="106"/>
      <c r="H17" s="106"/>
      <c r="I17" s="106"/>
      <c r="J17" s="106"/>
      <c r="K17" s="106"/>
      <c r="L17" s="106"/>
      <c r="M17" s="106"/>
      <c r="N17" s="106"/>
      <c r="O17" s="106"/>
      <c r="P17" s="106"/>
      <c r="Q17" s="106"/>
      <c r="R17" s="106"/>
      <c r="S17" s="106"/>
      <c r="T17" s="106"/>
      <c r="U17" s="106"/>
      <c r="V17" s="5"/>
      <c r="W17" s="5"/>
    </row>
    <row r="18" spans="1:23" x14ac:dyDescent="0.25">
      <c r="A18" s="106"/>
      <c r="B18" s="106"/>
      <c r="C18" s="106"/>
      <c r="D18" s="106"/>
      <c r="E18" s="106"/>
      <c r="F18" s="106"/>
      <c r="G18" s="106"/>
      <c r="H18" s="106"/>
      <c r="I18" s="106"/>
      <c r="J18" s="106"/>
      <c r="K18" s="106"/>
      <c r="L18" s="106"/>
      <c r="M18" s="106"/>
      <c r="N18" s="106"/>
      <c r="O18" s="106"/>
      <c r="P18" s="106"/>
      <c r="Q18" s="106"/>
      <c r="R18" s="106"/>
      <c r="S18" s="106"/>
      <c r="T18" s="106"/>
      <c r="U18" s="106"/>
      <c r="V18" s="5"/>
      <c r="W18" s="5"/>
    </row>
    <row r="19" spans="1:23" x14ac:dyDescent="0.25">
      <c r="A19" s="106"/>
      <c r="B19" s="106"/>
      <c r="C19" s="106"/>
      <c r="D19" s="106"/>
      <c r="E19" s="106"/>
      <c r="F19" s="106"/>
      <c r="G19" s="106"/>
      <c r="H19" s="106"/>
      <c r="I19" s="106"/>
      <c r="J19" s="106"/>
      <c r="K19" s="106"/>
      <c r="L19" s="106"/>
      <c r="M19" s="106"/>
      <c r="N19" s="106"/>
      <c r="O19" s="106"/>
      <c r="P19" s="106"/>
      <c r="Q19" s="106"/>
      <c r="R19" s="106"/>
      <c r="S19" s="106"/>
      <c r="T19" s="106"/>
      <c r="U19" s="106"/>
      <c r="V19" s="5"/>
      <c r="W19" s="5"/>
    </row>
    <row r="20" spans="1:23" x14ac:dyDescent="0.25">
      <c r="A20" s="106"/>
      <c r="B20" s="106"/>
      <c r="C20" s="106"/>
      <c r="D20" s="106"/>
      <c r="E20" s="106"/>
      <c r="F20" s="106"/>
      <c r="G20" s="106"/>
      <c r="H20" s="106"/>
      <c r="I20" s="106"/>
      <c r="J20" s="106"/>
      <c r="K20" s="106"/>
      <c r="L20" s="106"/>
      <c r="M20" s="106"/>
      <c r="N20" s="106"/>
      <c r="O20" s="106"/>
      <c r="P20" s="106"/>
      <c r="Q20" s="106"/>
      <c r="R20" s="106"/>
      <c r="S20" s="106"/>
      <c r="T20" s="106"/>
      <c r="U20" s="106"/>
      <c r="V20" s="5"/>
      <c r="W20" s="5"/>
    </row>
    <row r="21" spans="1:23" x14ac:dyDescent="0.25">
      <c r="A21" s="106"/>
      <c r="B21" s="106"/>
      <c r="C21" s="106"/>
      <c r="D21" s="106"/>
      <c r="E21" s="106"/>
      <c r="F21" s="106"/>
      <c r="G21" s="106"/>
      <c r="H21" s="106"/>
      <c r="I21" s="106"/>
      <c r="J21" s="106"/>
      <c r="K21" s="106"/>
      <c r="L21" s="106"/>
      <c r="M21" s="106"/>
      <c r="N21" s="106"/>
      <c r="O21" s="106"/>
      <c r="P21" s="106"/>
      <c r="Q21" s="106"/>
      <c r="R21" s="106"/>
      <c r="S21" s="106"/>
      <c r="T21" s="106"/>
      <c r="U21" s="106"/>
      <c r="V21" s="5"/>
      <c r="W21" s="5"/>
    </row>
    <row r="22" spans="1:23" x14ac:dyDescent="0.25">
      <c r="A22" s="106"/>
      <c r="B22" s="106"/>
      <c r="C22" s="106"/>
      <c r="D22" s="106"/>
      <c r="E22" s="106"/>
      <c r="F22" s="106"/>
      <c r="G22" s="106"/>
      <c r="H22" s="106"/>
      <c r="I22" s="106"/>
      <c r="J22" s="106"/>
      <c r="K22" s="106"/>
      <c r="L22" s="106"/>
      <c r="M22" s="106"/>
      <c r="N22" s="106"/>
      <c r="O22" s="106"/>
      <c r="P22" s="106"/>
      <c r="Q22" s="106"/>
      <c r="R22" s="106"/>
      <c r="S22" s="106"/>
      <c r="T22" s="106"/>
      <c r="U22" s="106"/>
      <c r="V22" s="5"/>
      <c r="W22" s="5"/>
    </row>
    <row r="23" spans="1:23" x14ac:dyDescent="0.25">
      <c r="A23" s="106"/>
      <c r="B23" s="106"/>
      <c r="C23" s="106"/>
      <c r="D23" s="106"/>
      <c r="E23" s="106"/>
      <c r="F23" s="106"/>
      <c r="G23" s="106"/>
      <c r="H23" s="106"/>
      <c r="I23" s="106"/>
      <c r="J23" s="106"/>
      <c r="K23" s="106"/>
      <c r="L23" s="106"/>
      <c r="M23" s="106"/>
      <c r="N23" s="106"/>
      <c r="O23" s="106"/>
      <c r="P23" s="106"/>
      <c r="Q23" s="106"/>
      <c r="R23" s="106"/>
      <c r="S23" s="106"/>
      <c r="T23" s="106"/>
      <c r="U23" s="106"/>
      <c r="V23" s="5"/>
      <c r="W23" s="5"/>
    </row>
    <row r="24" spans="1:23" x14ac:dyDescent="0.25">
      <c r="A24" s="106"/>
      <c r="B24" s="106"/>
      <c r="C24" s="106"/>
      <c r="D24" s="106"/>
      <c r="E24" s="106"/>
      <c r="F24" s="106"/>
      <c r="G24" s="106"/>
      <c r="H24" s="106"/>
      <c r="I24" s="106"/>
      <c r="J24" s="106"/>
      <c r="K24" s="106"/>
      <c r="L24" s="106"/>
      <c r="M24" s="106"/>
      <c r="N24" s="106"/>
      <c r="O24" s="106"/>
      <c r="P24" s="106"/>
      <c r="Q24" s="106"/>
      <c r="R24" s="106"/>
      <c r="S24" s="106"/>
      <c r="T24" s="106"/>
      <c r="U24" s="106"/>
      <c r="V24" s="5"/>
      <c r="W24" s="5"/>
    </row>
    <row r="25" spans="1:23" x14ac:dyDescent="0.25">
      <c r="A25" s="106"/>
      <c r="B25" s="106"/>
      <c r="C25" s="106"/>
      <c r="D25" s="106"/>
      <c r="E25" s="106"/>
      <c r="F25" s="106"/>
      <c r="G25" s="106"/>
      <c r="H25" s="106"/>
      <c r="I25" s="106"/>
      <c r="J25" s="106"/>
      <c r="K25" s="106"/>
      <c r="L25" s="106"/>
      <c r="M25" s="106"/>
      <c r="N25" s="106"/>
      <c r="O25" s="106"/>
      <c r="P25" s="106"/>
      <c r="Q25" s="106"/>
      <c r="R25" s="106"/>
      <c r="S25" s="106"/>
      <c r="T25" s="106"/>
      <c r="U25" s="106"/>
      <c r="V25" s="5"/>
      <c r="W25" s="5"/>
    </row>
    <row r="26" spans="1:23" x14ac:dyDescent="0.25">
      <c r="A26" s="106"/>
      <c r="B26" s="106"/>
      <c r="C26" s="106"/>
      <c r="D26" s="106"/>
      <c r="E26" s="106"/>
      <c r="F26" s="106"/>
      <c r="G26" s="106"/>
      <c r="H26" s="106"/>
      <c r="I26" s="106"/>
      <c r="J26" s="106"/>
      <c r="K26" s="106"/>
      <c r="L26" s="106"/>
      <c r="M26" s="106"/>
      <c r="N26" s="106"/>
      <c r="O26" s="106"/>
      <c r="P26" s="106"/>
      <c r="Q26" s="106"/>
      <c r="R26" s="106"/>
      <c r="S26" s="106"/>
      <c r="T26" s="106"/>
      <c r="U26" s="106"/>
      <c r="V26" s="5"/>
      <c r="W26" s="5"/>
    </row>
    <row r="27" spans="1:23" x14ac:dyDescent="0.25">
      <c r="A27" s="106"/>
      <c r="B27" s="106"/>
      <c r="C27" s="106"/>
      <c r="D27" s="106"/>
      <c r="E27" s="106"/>
      <c r="F27" s="106"/>
      <c r="G27" s="106"/>
      <c r="H27" s="106"/>
      <c r="I27" s="106"/>
      <c r="J27" s="106"/>
      <c r="K27" s="106"/>
      <c r="L27" s="106"/>
      <c r="M27" s="106"/>
      <c r="N27" s="106"/>
      <c r="O27" s="106"/>
      <c r="P27" s="106"/>
      <c r="Q27" s="106"/>
      <c r="R27" s="106"/>
      <c r="S27" s="106"/>
      <c r="T27" s="106"/>
      <c r="U27" s="106"/>
      <c r="V27" s="5"/>
      <c r="W27" s="5"/>
    </row>
    <row r="28" spans="1:23" x14ac:dyDescent="0.25">
      <c r="A28" s="106"/>
      <c r="B28" s="106"/>
      <c r="C28" s="106"/>
      <c r="D28" s="106"/>
      <c r="E28" s="106"/>
      <c r="F28" s="106"/>
      <c r="G28" s="106"/>
      <c r="H28" s="106"/>
      <c r="I28" s="106"/>
      <c r="J28" s="106"/>
      <c r="K28" s="106"/>
      <c r="L28" s="106"/>
      <c r="M28" s="106"/>
      <c r="N28" s="106"/>
      <c r="O28" s="106"/>
      <c r="P28" s="106"/>
      <c r="Q28" s="106"/>
      <c r="R28" s="106"/>
      <c r="S28" s="106"/>
      <c r="T28" s="106"/>
      <c r="U28" s="106"/>
      <c r="V28" s="5"/>
      <c r="W28" s="5"/>
    </row>
    <row r="29" spans="1:23" x14ac:dyDescent="0.25">
      <c r="A29" s="106"/>
      <c r="B29" s="106"/>
      <c r="C29" s="106"/>
      <c r="D29" s="106"/>
      <c r="E29" s="106"/>
      <c r="F29" s="106"/>
      <c r="G29" s="106"/>
      <c r="H29" s="106"/>
      <c r="I29" s="106"/>
      <c r="J29" s="106"/>
      <c r="K29" s="106"/>
      <c r="L29" s="106"/>
      <c r="M29" s="106"/>
      <c r="N29" s="106"/>
      <c r="O29" s="106"/>
      <c r="P29" s="106"/>
      <c r="Q29" s="106"/>
      <c r="R29" s="106"/>
      <c r="S29" s="106"/>
      <c r="T29" s="106"/>
      <c r="U29" s="106"/>
      <c r="V29" s="5"/>
      <c r="W29" s="5"/>
    </row>
    <row r="30" spans="1:23" x14ac:dyDescent="0.25">
      <c r="A30" s="106"/>
      <c r="B30" s="106"/>
      <c r="C30" s="106"/>
      <c r="D30" s="106"/>
      <c r="E30" s="106"/>
      <c r="F30" s="106"/>
      <c r="G30" s="106"/>
      <c r="H30" s="106"/>
      <c r="I30" s="106"/>
      <c r="J30" s="106"/>
      <c r="K30" s="106"/>
      <c r="L30" s="106"/>
      <c r="M30" s="106"/>
      <c r="N30" s="106"/>
      <c r="O30" s="106"/>
      <c r="P30" s="106"/>
      <c r="Q30" s="106"/>
      <c r="R30" s="106"/>
      <c r="S30" s="106"/>
      <c r="T30" s="106"/>
      <c r="U30" s="106"/>
      <c r="V30" s="5"/>
      <c r="W30" s="5"/>
    </row>
    <row r="31" spans="1:23" x14ac:dyDescent="0.25">
      <c r="A31" s="106"/>
      <c r="B31" s="106"/>
      <c r="C31" s="106"/>
      <c r="D31" s="106"/>
      <c r="E31" s="106"/>
      <c r="F31" s="106"/>
      <c r="G31" s="106"/>
      <c r="H31" s="106"/>
      <c r="I31" s="106"/>
      <c r="J31" s="106"/>
      <c r="K31" s="106"/>
      <c r="L31" s="106"/>
      <c r="M31" s="106"/>
      <c r="N31" s="106"/>
      <c r="O31" s="106"/>
      <c r="P31" s="106"/>
      <c r="Q31" s="106"/>
      <c r="R31" s="106"/>
      <c r="S31" s="106"/>
      <c r="T31" s="106"/>
      <c r="U31" s="106"/>
      <c r="V31" s="5"/>
      <c r="W31" s="5"/>
    </row>
    <row r="32" spans="1:23" x14ac:dyDescent="0.25">
      <c r="A32" s="106"/>
      <c r="B32" s="106"/>
      <c r="C32" s="106"/>
      <c r="D32" s="106"/>
      <c r="E32" s="106"/>
      <c r="F32" s="106"/>
      <c r="G32" s="106"/>
      <c r="H32" s="106"/>
      <c r="I32" s="106"/>
      <c r="J32" s="106"/>
      <c r="K32" s="106"/>
      <c r="L32" s="106"/>
      <c r="M32" s="106"/>
      <c r="N32" s="106"/>
      <c r="O32" s="106"/>
      <c r="P32" s="106"/>
      <c r="Q32" s="106"/>
      <c r="R32" s="106"/>
      <c r="S32" s="106"/>
      <c r="T32" s="106"/>
      <c r="U32" s="106"/>
      <c r="V32" s="5"/>
      <c r="W32" s="5"/>
    </row>
    <row r="33" spans="1:23" x14ac:dyDescent="0.25">
      <c r="A33" s="106"/>
      <c r="B33" s="106"/>
      <c r="C33" s="106"/>
      <c r="D33" s="106"/>
      <c r="E33" s="106"/>
      <c r="F33" s="106"/>
      <c r="G33" s="106"/>
      <c r="H33" s="106"/>
      <c r="I33" s="106"/>
      <c r="J33" s="106"/>
      <c r="K33" s="106"/>
      <c r="L33" s="106"/>
      <c r="M33" s="106"/>
      <c r="N33" s="106"/>
      <c r="O33" s="106"/>
      <c r="P33" s="106"/>
      <c r="Q33" s="106"/>
      <c r="R33" s="106"/>
      <c r="S33" s="106"/>
      <c r="T33" s="106"/>
      <c r="U33" s="106"/>
      <c r="V33" s="5"/>
      <c r="W33" s="5"/>
    </row>
    <row r="34" spans="1:23" x14ac:dyDescent="0.25">
      <c r="A34" s="106"/>
      <c r="B34" s="106"/>
      <c r="C34" s="106"/>
      <c r="D34" s="106"/>
      <c r="E34" s="106"/>
      <c r="F34" s="106"/>
      <c r="G34" s="106"/>
      <c r="H34" s="106"/>
      <c r="I34" s="106"/>
      <c r="J34" s="106"/>
      <c r="K34" s="106"/>
      <c r="L34" s="106"/>
      <c r="M34" s="106"/>
      <c r="N34" s="106"/>
      <c r="O34" s="106"/>
      <c r="P34" s="106"/>
      <c r="Q34" s="106"/>
      <c r="R34" s="106"/>
      <c r="S34" s="106"/>
      <c r="T34" s="106"/>
      <c r="U34" s="106"/>
      <c r="V34" s="5"/>
      <c r="W34" s="5"/>
    </row>
    <row r="35" spans="1:23" x14ac:dyDescent="0.25">
      <c r="A35" s="106"/>
      <c r="B35" s="106"/>
      <c r="C35" s="106"/>
      <c r="D35" s="106"/>
      <c r="E35" s="106"/>
      <c r="F35" s="106"/>
      <c r="G35" s="106"/>
      <c r="H35" s="106"/>
      <c r="I35" s="106"/>
      <c r="J35" s="106"/>
      <c r="K35" s="106"/>
      <c r="L35" s="106"/>
      <c r="M35" s="106"/>
      <c r="N35" s="106"/>
      <c r="O35" s="106"/>
      <c r="P35" s="106"/>
      <c r="Q35" s="106"/>
      <c r="R35" s="106"/>
      <c r="S35" s="106"/>
      <c r="T35" s="106"/>
      <c r="U35" s="106"/>
      <c r="V35" s="5"/>
      <c r="W35" s="5"/>
    </row>
    <row r="36" spans="1:23" x14ac:dyDescent="0.25">
      <c r="A36" s="106"/>
      <c r="B36" s="106"/>
      <c r="C36" s="106"/>
      <c r="D36" s="106"/>
      <c r="E36" s="106"/>
      <c r="F36" s="106"/>
      <c r="G36" s="106"/>
      <c r="H36" s="106"/>
      <c r="I36" s="106"/>
      <c r="J36" s="106"/>
      <c r="K36" s="106"/>
      <c r="L36" s="106"/>
      <c r="M36" s="106"/>
      <c r="N36" s="106"/>
      <c r="O36" s="106"/>
      <c r="P36" s="106"/>
      <c r="Q36" s="106"/>
      <c r="R36" s="106"/>
      <c r="S36" s="106"/>
      <c r="T36" s="106"/>
      <c r="U36" s="106"/>
    </row>
    <row r="37" spans="1:23" x14ac:dyDescent="0.25">
      <c r="A37" s="106"/>
      <c r="B37" s="106"/>
      <c r="C37" s="106"/>
      <c r="D37" s="106"/>
      <c r="E37" s="106"/>
      <c r="F37" s="106"/>
      <c r="G37" s="106"/>
      <c r="H37" s="106"/>
      <c r="I37" s="106"/>
      <c r="J37" s="106"/>
      <c r="K37" s="106"/>
      <c r="L37" s="106"/>
      <c r="M37" s="106"/>
      <c r="N37" s="106"/>
      <c r="O37" s="106"/>
      <c r="P37" s="106"/>
      <c r="Q37" s="106"/>
      <c r="R37" s="106"/>
      <c r="S37" s="106"/>
      <c r="T37" s="106"/>
      <c r="U37" s="106"/>
    </row>
    <row r="38" spans="1:23" x14ac:dyDescent="0.25">
      <c r="A38" s="106"/>
      <c r="B38" s="106"/>
      <c r="C38" s="106"/>
      <c r="D38" s="106"/>
      <c r="E38" s="106"/>
      <c r="F38" s="106"/>
      <c r="G38" s="106"/>
      <c r="H38" s="106"/>
      <c r="I38" s="106"/>
      <c r="J38" s="106"/>
      <c r="K38" s="106"/>
      <c r="L38" s="106"/>
      <c r="M38" s="106"/>
      <c r="N38" s="106"/>
      <c r="O38" s="106"/>
      <c r="P38" s="106"/>
      <c r="Q38" s="106"/>
      <c r="R38" s="106"/>
      <c r="S38" s="106"/>
      <c r="T38" s="106"/>
      <c r="U38" s="106"/>
    </row>
    <row r="39" spans="1:23" x14ac:dyDescent="0.25">
      <c r="A39" s="106"/>
      <c r="B39" s="106"/>
      <c r="C39" s="106"/>
      <c r="D39" s="106"/>
      <c r="E39" s="106"/>
      <c r="F39" s="106"/>
      <c r="G39" s="106"/>
      <c r="H39" s="106"/>
      <c r="I39" s="106"/>
      <c r="J39" s="106"/>
      <c r="K39" s="106"/>
      <c r="L39" s="106"/>
      <c r="M39" s="106"/>
      <c r="N39" s="106"/>
      <c r="O39" s="106"/>
      <c r="P39" s="106"/>
      <c r="Q39" s="106"/>
      <c r="R39" s="106"/>
      <c r="S39" s="106"/>
      <c r="T39" s="106"/>
      <c r="U39" s="106"/>
    </row>
    <row r="40" spans="1:23" x14ac:dyDescent="0.25">
      <c r="A40" s="106"/>
      <c r="B40" s="106"/>
      <c r="C40" s="106"/>
      <c r="D40" s="106"/>
      <c r="E40" s="106"/>
      <c r="F40" s="106"/>
      <c r="G40" s="106"/>
      <c r="H40" s="106"/>
      <c r="I40" s="106"/>
      <c r="J40" s="106"/>
      <c r="K40" s="106"/>
      <c r="L40" s="106"/>
      <c r="M40" s="106"/>
      <c r="N40" s="106"/>
      <c r="O40" s="106"/>
      <c r="P40" s="106"/>
      <c r="Q40" s="106"/>
      <c r="R40" s="106"/>
      <c r="S40" s="106"/>
      <c r="T40" s="106"/>
      <c r="U40" s="106"/>
    </row>
    <row r="41" spans="1:23" x14ac:dyDescent="0.25">
      <c r="A41" s="106"/>
      <c r="B41" s="106"/>
      <c r="C41" s="106"/>
      <c r="D41" s="106"/>
      <c r="E41" s="106"/>
      <c r="F41" s="106"/>
      <c r="G41" s="106"/>
      <c r="H41" s="106"/>
      <c r="I41" s="106"/>
      <c r="J41" s="106"/>
      <c r="K41" s="106"/>
      <c r="L41" s="106"/>
      <c r="M41" s="106"/>
      <c r="N41" s="106"/>
      <c r="O41" s="106"/>
      <c r="P41" s="106"/>
      <c r="Q41" s="106"/>
      <c r="R41" s="106"/>
      <c r="S41" s="106"/>
      <c r="T41" s="106"/>
      <c r="U41" s="106"/>
    </row>
    <row r="42" spans="1:23" x14ac:dyDescent="0.25">
      <c r="A42" s="106"/>
      <c r="B42" s="106"/>
      <c r="C42" s="106"/>
      <c r="D42" s="106"/>
      <c r="E42" s="106"/>
      <c r="F42" s="106"/>
      <c r="G42" s="106"/>
      <c r="H42" s="106"/>
      <c r="I42" s="106"/>
      <c r="J42" s="106"/>
      <c r="K42" s="106"/>
      <c r="L42" s="106"/>
      <c r="M42" s="106"/>
      <c r="N42" s="106"/>
      <c r="O42" s="106"/>
      <c r="P42" s="106"/>
      <c r="Q42" s="106"/>
      <c r="R42" s="106"/>
      <c r="S42" s="106"/>
      <c r="T42" s="106"/>
      <c r="U42" s="106"/>
    </row>
    <row r="43" spans="1:23" x14ac:dyDescent="0.25">
      <c r="A43" s="106"/>
      <c r="B43" s="106"/>
      <c r="C43" s="106"/>
      <c r="D43" s="106"/>
      <c r="E43" s="106"/>
      <c r="F43" s="106"/>
      <c r="G43" s="106"/>
      <c r="H43" s="106"/>
      <c r="I43" s="106"/>
      <c r="J43" s="106"/>
      <c r="K43" s="106"/>
      <c r="L43" s="106"/>
      <c r="M43" s="106"/>
      <c r="N43" s="106"/>
      <c r="O43" s="106"/>
      <c r="P43" s="106"/>
      <c r="Q43" s="106"/>
      <c r="R43" s="106"/>
      <c r="S43" s="106"/>
      <c r="T43" s="106"/>
      <c r="U43" s="106"/>
    </row>
    <row r="44" spans="1:23" ht="5.25" hidden="1" customHeight="1" x14ac:dyDescent="0.25">
      <c r="A44" s="106"/>
      <c r="B44" s="106"/>
      <c r="C44" s="106"/>
      <c r="D44" s="106"/>
      <c r="E44" s="106"/>
      <c r="F44" s="106"/>
      <c r="G44" s="106"/>
      <c r="H44" s="106"/>
      <c r="I44" s="106"/>
      <c r="J44" s="106"/>
      <c r="K44" s="106"/>
      <c r="L44" s="106"/>
      <c r="M44" s="106"/>
      <c r="N44" s="106"/>
      <c r="O44" s="106"/>
      <c r="P44" s="106"/>
      <c r="Q44" s="106"/>
      <c r="R44" s="106"/>
      <c r="S44" s="106"/>
      <c r="T44" s="106"/>
      <c r="U44" s="106"/>
    </row>
    <row r="45" spans="1:23" hidden="1" x14ac:dyDescent="0.25">
      <c r="A45" s="106"/>
      <c r="B45" s="106"/>
      <c r="C45" s="106"/>
      <c r="D45" s="106"/>
      <c r="E45" s="106"/>
      <c r="F45" s="106"/>
      <c r="G45" s="106"/>
      <c r="H45" s="106"/>
      <c r="I45" s="106"/>
      <c r="J45" s="106"/>
      <c r="K45" s="106"/>
      <c r="L45" s="106"/>
      <c r="M45" s="106"/>
      <c r="N45" s="106"/>
      <c r="O45" s="106"/>
      <c r="P45" s="106"/>
      <c r="Q45" s="106"/>
      <c r="R45" s="106"/>
      <c r="S45" s="106"/>
      <c r="T45" s="106"/>
      <c r="U45" s="106"/>
    </row>
  </sheetData>
  <mergeCells count="1">
    <mergeCell ref="A1:U45"/>
  </mergeCells>
  <pageMargins left="0.1" right="0.1" top="0.1" bottom="0.1" header="0.1" footer="0.1"/>
  <pageSetup paperSize="5" scale="7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pageSetUpPr fitToPage="1"/>
  </sheetPr>
  <dimension ref="A1:BR46"/>
  <sheetViews>
    <sheetView workbookViewId="0">
      <selection activeCell="E37" sqref="E37"/>
    </sheetView>
  </sheetViews>
  <sheetFormatPr defaultRowHeight="15" x14ac:dyDescent="0.25"/>
  <cols>
    <col min="1" max="1" width="25" customWidth="1"/>
    <col min="2" max="2" width="24.28515625" customWidth="1"/>
    <col min="3" max="3" width="14.140625" customWidth="1"/>
    <col min="4" max="4" width="15" customWidth="1"/>
    <col min="5" max="5" width="12" customWidth="1"/>
    <col min="6" max="6" width="0.140625" customWidth="1"/>
    <col min="7" max="7" width="13" customWidth="1"/>
    <col min="8" max="8" width="19" customWidth="1"/>
    <col min="9" max="9" width="16" customWidth="1"/>
  </cols>
  <sheetData>
    <row r="1" spans="1:70" ht="16.5" thickBot="1" x14ac:dyDescent="0.3">
      <c r="A1" s="113" t="s">
        <v>75</v>
      </c>
      <c r="B1" s="114"/>
      <c r="C1" s="114"/>
      <c r="D1" s="114"/>
      <c r="E1" s="114"/>
    </row>
    <row r="2" spans="1:70" ht="15.75" thickBot="1" x14ac:dyDescent="0.3">
      <c r="A2" s="50"/>
      <c r="B2" s="51"/>
    </row>
    <row r="3" spans="1:70" x14ac:dyDescent="0.25">
      <c r="A3" s="115" t="s">
        <v>27</v>
      </c>
      <c r="B3" s="117" t="s">
        <v>28</v>
      </c>
      <c r="C3" s="117" t="s">
        <v>0</v>
      </c>
      <c r="D3" s="117" t="s">
        <v>1</v>
      </c>
      <c r="E3" s="119" t="s">
        <v>2</v>
      </c>
    </row>
    <row r="4" spans="1:70" ht="15.75" thickBot="1" x14ac:dyDescent="0.3">
      <c r="A4" s="116"/>
      <c r="B4" s="118"/>
      <c r="C4" s="118"/>
      <c r="D4" s="118"/>
      <c r="E4" s="120"/>
    </row>
    <row r="5" spans="1:70" x14ac:dyDescent="0.25">
      <c r="A5" s="47">
        <f>'Risk Assessment Tool'!A10</f>
        <v>0</v>
      </c>
      <c r="B5" s="48">
        <f>'Risk Assessment Tool'!B10</f>
        <v>0</v>
      </c>
      <c r="C5" s="49">
        <f>'Risk Assessment Tool'!G10</f>
        <v>1</v>
      </c>
      <c r="D5" s="49">
        <f>'Risk Assessment Tool'!H10</f>
        <v>1</v>
      </c>
      <c r="E5" s="49">
        <f>'Risk Assessment Tool'!I10</f>
        <v>1</v>
      </c>
    </row>
    <row r="6" spans="1:70" x14ac:dyDescent="0.25">
      <c r="A6" s="45">
        <f>'Risk Assessment Tool'!A11</f>
        <v>0</v>
      </c>
      <c r="B6" s="46">
        <f>'Risk Assessment Tool'!B11</f>
        <v>0</v>
      </c>
      <c r="C6" s="1" t="e">
        <f>'Risk Assessment Tool'!G11</f>
        <v>#N/A</v>
      </c>
      <c r="D6" s="1" t="e">
        <f>'Risk Assessment Tool'!H11</f>
        <v>#N/A</v>
      </c>
      <c r="E6" s="1" t="e">
        <f>'Risk Assessment Tool'!I11</f>
        <v>#N/A</v>
      </c>
    </row>
    <row r="7" spans="1:70" ht="15" customHeight="1" x14ac:dyDescent="0.25">
      <c r="A7" s="45">
        <f>'Risk Assessment Tool'!A12</f>
        <v>0</v>
      </c>
      <c r="B7" s="46">
        <f>'Risk Assessment Tool'!B12</f>
        <v>0</v>
      </c>
      <c r="C7" s="1" t="e">
        <f>'Risk Assessment Tool'!G12</f>
        <v>#N/A</v>
      </c>
      <c r="D7" s="1" t="e">
        <f>'Risk Assessment Tool'!H12</f>
        <v>#N/A</v>
      </c>
      <c r="E7" s="1" t="e">
        <f>'Risk Assessment Tool'!I12</f>
        <v>#N/A</v>
      </c>
    </row>
    <row r="8" spans="1:70" s="15" customFormat="1" x14ac:dyDescent="0.25">
      <c r="A8" s="45">
        <f>'Risk Assessment Tool'!A13</f>
        <v>0</v>
      </c>
      <c r="B8" s="46">
        <f>'Risk Assessment Tool'!B13</f>
        <v>0</v>
      </c>
      <c r="C8" s="1" t="e">
        <f>'Risk Assessment Tool'!G13</f>
        <v>#N/A</v>
      </c>
      <c r="D8" s="1" t="e">
        <f>'Risk Assessment Tool'!H13</f>
        <v>#N/A</v>
      </c>
      <c r="E8" s="1" t="e">
        <f>'Risk Assessment Tool'!I13</f>
        <v>#N/A</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row>
    <row r="9" spans="1:70" x14ac:dyDescent="0.25">
      <c r="A9" s="45">
        <f>'Risk Assessment Tool'!A14</f>
        <v>0</v>
      </c>
      <c r="B9" s="46">
        <f>'Risk Assessment Tool'!B14</f>
        <v>0</v>
      </c>
      <c r="C9" s="1" t="e">
        <f>'Risk Assessment Tool'!G14</f>
        <v>#N/A</v>
      </c>
      <c r="D9" s="1" t="e">
        <f>'Risk Assessment Tool'!H14</f>
        <v>#N/A</v>
      </c>
      <c r="E9" s="1" t="e">
        <f>'Risk Assessment Tool'!I14</f>
        <v>#N/A</v>
      </c>
    </row>
    <row r="10" spans="1:70" x14ac:dyDescent="0.25">
      <c r="A10" s="45">
        <f>'Risk Assessment Tool'!A15</f>
        <v>0</v>
      </c>
      <c r="B10" s="46">
        <f>'Risk Assessment Tool'!B15</f>
        <v>0</v>
      </c>
      <c r="C10" s="1" t="e">
        <f>'Risk Assessment Tool'!G15</f>
        <v>#N/A</v>
      </c>
      <c r="D10" s="1" t="e">
        <f>'Risk Assessment Tool'!H15</f>
        <v>#N/A</v>
      </c>
      <c r="E10" s="1" t="e">
        <f>'Risk Assessment Tool'!I15</f>
        <v>#N/A</v>
      </c>
    </row>
    <row r="11" spans="1:70" x14ac:dyDescent="0.25">
      <c r="A11" s="45">
        <f>'Risk Assessment Tool'!A15</f>
        <v>0</v>
      </c>
      <c r="B11" s="46">
        <f>'Risk Assessment Tool'!B15</f>
        <v>0</v>
      </c>
      <c r="C11" s="1" t="e">
        <f>'Risk Assessment Tool'!G15</f>
        <v>#N/A</v>
      </c>
      <c r="D11" s="1" t="e">
        <f>'Risk Assessment Tool'!H15</f>
        <v>#N/A</v>
      </c>
      <c r="E11" s="1" t="e">
        <f>'Risk Assessment Tool'!I15</f>
        <v>#N/A</v>
      </c>
    </row>
    <row r="12" spans="1:70" x14ac:dyDescent="0.25">
      <c r="A12" s="45">
        <f>'Risk Assessment Tool'!A16</f>
        <v>0</v>
      </c>
      <c r="B12" s="46">
        <f>'Risk Assessment Tool'!B16</f>
        <v>0</v>
      </c>
      <c r="C12" s="1" t="e">
        <f>'Risk Assessment Tool'!G16</f>
        <v>#N/A</v>
      </c>
      <c r="D12" s="1" t="e">
        <f>'Risk Assessment Tool'!H16</f>
        <v>#N/A</v>
      </c>
      <c r="E12" s="1" t="e">
        <f>'Risk Assessment Tool'!I16</f>
        <v>#N/A</v>
      </c>
    </row>
    <row r="13" spans="1:70" x14ac:dyDescent="0.25">
      <c r="A13" s="45">
        <f>'Risk Assessment Tool'!A17</f>
        <v>0</v>
      </c>
      <c r="B13" s="46">
        <f>'Risk Assessment Tool'!B17</f>
        <v>0</v>
      </c>
      <c r="C13" s="1" t="e">
        <f>'Risk Assessment Tool'!G17</f>
        <v>#N/A</v>
      </c>
      <c r="D13" s="1" t="e">
        <f>'Risk Assessment Tool'!H17</f>
        <v>#N/A</v>
      </c>
      <c r="E13" s="1" t="e">
        <f>'Risk Assessment Tool'!I17</f>
        <v>#N/A</v>
      </c>
    </row>
    <row r="14" spans="1:70" x14ac:dyDescent="0.25">
      <c r="A14" s="45">
        <f>'Risk Assessment Tool'!A18</f>
        <v>0</v>
      </c>
      <c r="B14" s="46">
        <f>'Risk Assessment Tool'!B18</f>
        <v>0</v>
      </c>
      <c r="C14" s="1" t="e">
        <f>'Risk Assessment Tool'!G18</f>
        <v>#N/A</v>
      </c>
      <c r="D14" s="1" t="e">
        <f>'Risk Assessment Tool'!H18</f>
        <v>#N/A</v>
      </c>
      <c r="E14" s="1" t="e">
        <f>'Risk Assessment Tool'!I18</f>
        <v>#N/A</v>
      </c>
    </row>
    <row r="15" spans="1:70" x14ac:dyDescent="0.25">
      <c r="A15" s="45">
        <f>'Risk Assessment Tool'!A19</f>
        <v>0</v>
      </c>
      <c r="B15" s="46">
        <f>'Risk Assessment Tool'!B19</f>
        <v>0</v>
      </c>
      <c r="C15" s="1" t="e">
        <f>'Risk Assessment Tool'!G19</f>
        <v>#N/A</v>
      </c>
      <c r="D15" s="1" t="e">
        <f>'Risk Assessment Tool'!H19</f>
        <v>#N/A</v>
      </c>
      <c r="E15" s="1" t="e">
        <f>'Risk Assessment Tool'!I19</f>
        <v>#N/A</v>
      </c>
    </row>
    <row r="16" spans="1:70" x14ac:dyDescent="0.25">
      <c r="A16" s="45">
        <f>'Risk Assessment Tool'!A20</f>
        <v>0</v>
      </c>
      <c r="B16" s="46">
        <f>'Risk Assessment Tool'!B20</f>
        <v>0</v>
      </c>
      <c r="C16" s="1" t="e">
        <f>'Risk Assessment Tool'!G20</f>
        <v>#N/A</v>
      </c>
      <c r="D16" s="1" t="e">
        <f>'Risk Assessment Tool'!H20</f>
        <v>#N/A</v>
      </c>
      <c r="E16" s="1" t="e">
        <f>'Risk Assessment Tool'!I20</f>
        <v>#N/A</v>
      </c>
    </row>
    <row r="17" spans="1:5" x14ac:dyDescent="0.25">
      <c r="A17" s="45">
        <f>'Risk Assessment Tool'!A21</f>
        <v>0</v>
      </c>
      <c r="B17" s="46">
        <f>'Risk Assessment Tool'!B21</f>
        <v>0</v>
      </c>
      <c r="C17" s="1" t="e">
        <f>'Risk Assessment Tool'!G21</f>
        <v>#N/A</v>
      </c>
      <c r="D17" s="1" t="e">
        <f>'Risk Assessment Tool'!H21</f>
        <v>#N/A</v>
      </c>
      <c r="E17" s="1" t="e">
        <f>'Risk Assessment Tool'!I21</f>
        <v>#N/A</v>
      </c>
    </row>
    <row r="18" spans="1:5" x14ac:dyDescent="0.25">
      <c r="A18" s="45">
        <f>'Risk Assessment Tool'!A22</f>
        <v>0</v>
      </c>
      <c r="B18" s="46">
        <f>'Risk Assessment Tool'!B22</f>
        <v>0</v>
      </c>
      <c r="C18" s="1" t="e">
        <f>'Risk Assessment Tool'!G22</f>
        <v>#N/A</v>
      </c>
      <c r="D18" s="1" t="e">
        <f>'Risk Assessment Tool'!H22</f>
        <v>#N/A</v>
      </c>
      <c r="E18" s="1" t="e">
        <f>'Risk Assessment Tool'!I22</f>
        <v>#N/A</v>
      </c>
    </row>
    <row r="19" spans="1:5" x14ac:dyDescent="0.25">
      <c r="A19" s="45">
        <f>'Risk Assessment Tool'!A23</f>
        <v>0</v>
      </c>
      <c r="B19" s="46">
        <f>'Risk Assessment Tool'!B23</f>
        <v>0</v>
      </c>
      <c r="C19" s="1" t="e">
        <f>'Risk Assessment Tool'!G23</f>
        <v>#N/A</v>
      </c>
      <c r="D19" s="1" t="e">
        <f>'Risk Assessment Tool'!H23</f>
        <v>#N/A</v>
      </c>
      <c r="E19" s="1" t="e">
        <f>'Risk Assessment Tool'!I23</f>
        <v>#N/A</v>
      </c>
    </row>
    <row r="20" spans="1:5" x14ac:dyDescent="0.25">
      <c r="A20" s="45">
        <f>'Risk Assessment Tool'!A24</f>
        <v>0</v>
      </c>
      <c r="B20" s="46">
        <f>'Risk Assessment Tool'!B24</f>
        <v>0</v>
      </c>
      <c r="C20" s="1" t="e">
        <f>'Risk Assessment Tool'!G24</f>
        <v>#N/A</v>
      </c>
      <c r="D20" s="1" t="e">
        <f>'Risk Assessment Tool'!H24</f>
        <v>#N/A</v>
      </c>
      <c r="E20" s="1" t="e">
        <f>'Risk Assessment Tool'!I24</f>
        <v>#N/A</v>
      </c>
    </row>
    <row r="21" spans="1:5" x14ac:dyDescent="0.25">
      <c r="A21" s="45">
        <f>'Risk Assessment Tool'!A25</f>
        <v>0</v>
      </c>
      <c r="B21" s="46">
        <f>'Risk Assessment Tool'!B25</f>
        <v>0</v>
      </c>
      <c r="C21" s="1" t="e">
        <f>'Risk Assessment Tool'!G25</f>
        <v>#N/A</v>
      </c>
      <c r="D21" s="1" t="e">
        <f>'Risk Assessment Tool'!H25</f>
        <v>#N/A</v>
      </c>
      <c r="E21" s="1" t="e">
        <f>'Risk Assessment Tool'!I25</f>
        <v>#N/A</v>
      </c>
    </row>
    <row r="22" spans="1:5" x14ac:dyDescent="0.25">
      <c r="A22" s="45">
        <f>'Risk Assessment Tool'!A26</f>
        <v>0</v>
      </c>
      <c r="B22" s="46">
        <f>'Risk Assessment Tool'!B26</f>
        <v>0</v>
      </c>
      <c r="C22" s="1" t="e">
        <f>'Risk Assessment Tool'!G26</f>
        <v>#N/A</v>
      </c>
      <c r="D22" s="1" t="e">
        <f>'Risk Assessment Tool'!H26</f>
        <v>#N/A</v>
      </c>
      <c r="E22" s="1" t="e">
        <f>'Risk Assessment Tool'!I26</f>
        <v>#N/A</v>
      </c>
    </row>
    <row r="23" spans="1:5" x14ac:dyDescent="0.25">
      <c r="A23" s="45">
        <f>'Risk Assessment Tool'!A27</f>
        <v>0</v>
      </c>
      <c r="B23" s="46">
        <f>'Risk Assessment Tool'!B27</f>
        <v>0</v>
      </c>
      <c r="C23" s="1" t="e">
        <f>'Risk Assessment Tool'!G27</f>
        <v>#N/A</v>
      </c>
      <c r="D23" s="1" t="e">
        <f>'Risk Assessment Tool'!H27</f>
        <v>#N/A</v>
      </c>
      <c r="E23" s="1" t="e">
        <f>'Risk Assessment Tool'!I27</f>
        <v>#N/A</v>
      </c>
    </row>
    <row r="24" spans="1:5" x14ac:dyDescent="0.25">
      <c r="A24" s="45">
        <f>'Risk Assessment Tool'!A28</f>
        <v>0</v>
      </c>
      <c r="B24" s="46">
        <f>'Risk Assessment Tool'!B28</f>
        <v>0</v>
      </c>
      <c r="C24" s="1" t="e">
        <f>'Risk Assessment Tool'!G28</f>
        <v>#N/A</v>
      </c>
      <c r="D24" s="1" t="e">
        <f>'Risk Assessment Tool'!H28</f>
        <v>#N/A</v>
      </c>
      <c r="E24" s="1" t="e">
        <f>'Risk Assessment Tool'!I28</f>
        <v>#N/A</v>
      </c>
    </row>
    <row r="25" spans="1:5" x14ac:dyDescent="0.25">
      <c r="A25" s="45">
        <f>'Risk Assessment Tool'!A29</f>
        <v>0</v>
      </c>
      <c r="B25" s="46">
        <f>'Risk Assessment Tool'!B29</f>
        <v>0</v>
      </c>
      <c r="C25" s="1" t="e">
        <f>'Risk Assessment Tool'!G29</f>
        <v>#N/A</v>
      </c>
      <c r="D25" s="1" t="e">
        <f>'Risk Assessment Tool'!H29</f>
        <v>#N/A</v>
      </c>
      <c r="E25" s="1" t="e">
        <f>'Risk Assessment Tool'!I29</f>
        <v>#N/A</v>
      </c>
    </row>
    <row r="26" spans="1:5" x14ac:dyDescent="0.25">
      <c r="A26" s="45">
        <f>'Risk Assessment Tool'!A30</f>
        <v>0</v>
      </c>
      <c r="B26" s="46">
        <f>'Risk Assessment Tool'!B30</f>
        <v>0</v>
      </c>
      <c r="C26" s="1" t="e">
        <f>'Risk Assessment Tool'!G30</f>
        <v>#N/A</v>
      </c>
      <c r="D26" s="1" t="e">
        <f>'Risk Assessment Tool'!H30</f>
        <v>#N/A</v>
      </c>
      <c r="E26" s="1" t="e">
        <f>'Risk Assessment Tool'!I30</f>
        <v>#N/A</v>
      </c>
    </row>
    <row r="27" spans="1:5" x14ac:dyDescent="0.25">
      <c r="A27" s="45">
        <f>'Risk Assessment Tool'!A31</f>
        <v>0</v>
      </c>
      <c r="B27" s="46">
        <f>'Risk Assessment Tool'!B31</f>
        <v>0</v>
      </c>
      <c r="C27" s="1" t="e">
        <f>'Risk Assessment Tool'!G31</f>
        <v>#N/A</v>
      </c>
      <c r="D27" s="1" t="e">
        <f>'Risk Assessment Tool'!H31</f>
        <v>#N/A</v>
      </c>
      <c r="E27" s="1" t="e">
        <f>'Risk Assessment Tool'!I31</f>
        <v>#N/A</v>
      </c>
    </row>
    <row r="28" spans="1:5" x14ac:dyDescent="0.25">
      <c r="A28" s="45">
        <f>'Risk Assessment Tool'!A32</f>
        <v>0</v>
      </c>
      <c r="B28" s="46">
        <f>'Risk Assessment Tool'!B32</f>
        <v>0</v>
      </c>
      <c r="C28" s="1" t="e">
        <f>'Risk Assessment Tool'!G32</f>
        <v>#N/A</v>
      </c>
      <c r="D28" s="1" t="e">
        <f>'Risk Assessment Tool'!H32</f>
        <v>#N/A</v>
      </c>
      <c r="E28" s="1" t="e">
        <f>'Risk Assessment Tool'!I32</f>
        <v>#N/A</v>
      </c>
    </row>
    <row r="29" spans="1:5" x14ac:dyDescent="0.25">
      <c r="A29" s="45">
        <f>'Risk Assessment Tool'!A33</f>
        <v>0</v>
      </c>
      <c r="B29" s="46">
        <f>'Risk Assessment Tool'!B33</f>
        <v>0</v>
      </c>
      <c r="C29" s="1" t="e">
        <f>'Risk Assessment Tool'!G33</f>
        <v>#N/A</v>
      </c>
      <c r="D29" s="1" t="e">
        <f>'Risk Assessment Tool'!H33</f>
        <v>#N/A</v>
      </c>
      <c r="E29" s="1" t="e">
        <f>'Risk Assessment Tool'!I33</f>
        <v>#N/A</v>
      </c>
    </row>
    <row r="30" spans="1:5" x14ac:dyDescent="0.25">
      <c r="A30" s="45">
        <f>'Risk Assessment Tool'!A34</f>
        <v>0</v>
      </c>
      <c r="B30" s="46">
        <f>'Risk Assessment Tool'!B34</f>
        <v>0</v>
      </c>
      <c r="C30" s="1" t="e">
        <f>'Risk Assessment Tool'!G34</f>
        <v>#N/A</v>
      </c>
      <c r="D30" s="1" t="e">
        <f>'Risk Assessment Tool'!H34</f>
        <v>#N/A</v>
      </c>
      <c r="E30" s="1" t="e">
        <f>'Risk Assessment Tool'!I34</f>
        <v>#N/A</v>
      </c>
    </row>
    <row r="31" spans="1:5" x14ac:dyDescent="0.25">
      <c r="A31" s="45">
        <f>'Risk Assessment Tool'!A35</f>
        <v>0</v>
      </c>
      <c r="B31" s="46">
        <f>'Risk Assessment Tool'!B35</f>
        <v>0</v>
      </c>
      <c r="C31" s="1" t="e">
        <f>'Risk Assessment Tool'!G35</f>
        <v>#N/A</v>
      </c>
      <c r="D31" s="1" t="e">
        <f>'Risk Assessment Tool'!H35</f>
        <v>#N/A</v>
      </c>
      <c r="E31" s="1" t="e">
        <f>'Risk Assessment Tool'!I35</f>
        <v>#N/A</v>
      </c>
    </row>
    <row r="32" spans="1:5" x14ac:dyDescent="0.25">
      <c r="A32" s="45">
        <f>'Risk Assessment Tool'!A36</f>
        <v>0</v>
      </c>
      <c r="B32" s="46">
        <f>'Risk Assessment Tool'!B36</f>
        <v>0</v>
      </c>
      <c r="C32" s="1" t="e">
        <f>'Risk Assessment Tool'!G36</f>
        <v>#N/A</v>
      </c>
      <c r="D32" s="1" t="e">
        <f>'Risk Assessment Tool'!H36</f>
        <v>#N/A</v>
      </c>
      <c r="E32" s="1" t="e">
        <f>'Risk Assessment Tool'!I36</f>
        <v>#N/A</v>
      </c>
    </row>
    <row r="33" spans="1:5" x14ac:dyDescent="0.25">
      <c r="A33" s="45">
        <f>'Risk Assessment Tool'!A37</f>
        <v>0</v>
      </c>
      <c r="B33" s="46">
        <f>'Risk Assessment Tool'!B37</f>
        <v>0</v>
      </c>
      <c r="C33" s="1" t="e">
        <f>'Risk Assessment Tool'!G37</f>
        <v>#N/A</v>
      </c>
      <c r="D33" s="1" t="e">
        <f>'Risk Assessment Tool'!H37</f>
        <v>#N/A</v>
      </c>
      <c r="E33" s="1" t="e">
        <f>'Risk Assessment Tool'!I37</f>
        <v>#N/A</v>
      </c>
    </row>
    <row r="34" spans="1:5" x14ac:dyDescent="0.25">
      <c r="A34" s="45">
        <f>'Risk Assessment Tool'!A38</f>
        <v>0</v>
      </c>
      <c r="B34" s="46">
        <f>'Risk Assessment Tool'!B38</f>
        <v>0</v>
      </c>
      <c r="C34" s="1" t="e">
        <f>'Risk Assessment Tool'!G38</f>
        <v>#N/A</v>
      </c>
      <c r="D34" s="1" t="e">
        <f>'Risk Assessment Tool'!H38</f>
        <v>#N/A</v>
      </c>
      <c r="E34" s="1" t="e">
        <f>'Risk Assessment Tool'!I38</f>
        <v>#N/A</v>
      </c>
    </row>
    <row r="35" spans="1:5" x14ac:dyDescent="0.25">
      <c r="A35" s="45">
        <f>'Risk Assessment Tool'!A39</f>
        <v>0</v>
      </c>
      <c r="B35" s="46">
        <f>'Risk Assessment Tool'!B39</f>
        <v>0</v>
      </c>
      <c r="C35" s="1" t="e">
        <f>'Risk Assessment Tool'!G39</f>
        <v>#N/A</v>
      </c>
      <c r="D35" s="1" t="e">
        <f>'Risk Assessment Tool'!H39</f>
        <v>#N/A</v>
      </c>
      <c r="E35" s="1" t="e">
        <f>'Risk Assessment Tool'!I39</f>
        <v>#N/A</v>
      </c>
    </row>
    <row r="36" spans="1:5" x14ac:dyDescent="0.25">
      <c r="A36" s="45">
        <f>'Risk Assessment Tool'!A40</f>
        <v>0</v>
      </c>
      <c r="B36" s="46">
        <f>'Risk Assessment Tool'!B40</f>
        <v>0</v>
      </c>
      <c r="C36" s="1" t="e">
        <f>'Risk Assessment Tool'!G40</f>
        <v>#N/A</v>
      </c>
      <c r="D36" s="1" t="e">
        <f>'Risk Assessment Tool'!H40</f>
        <v>#N/A</v>
      </c>
      <c r="E36" s="1" t="e">
        <f>'Risk Assessment Tool'!I40</f>
        <v>#N/A</v>
      </c>
    </row>
    <row r="37" spans="1:5" x14ac:dyDescent="0.25">
      <c r="A37" s="52"/>
      <c r="B37" s="53"/>
      <c r="C37" s="5"/>
      <c r="D37" s="5"/>
      <c r="E37" s="5"/>
    </row>
    <row r="38" spans="1:5" x14ac:dyDescent="0.25">
      <c r="A38" s="52"/>
      <c r="B38" s="53"/>
      <c r="C38" s="5"/>
      <c r="D38" s="5"/>
      <c r="E38" s="5"/>
    </row>
    <row r="39" spans="1:5" x14ac:dyDescent="0.25">
      <c r="A39" s="52"/>
      <c r="B39" s="53"/>
      <c r="C39" s="5"/>
      <c r="D39" s="5"/>
      <c r="E39" s="5"/>
    </row>
    <row r="40" spans="1:5" x14ac:dyDescent="0.25">
      <c r="A40" s="52"/>
      <c r="B40" s="53"/>
      <c r="C40" s="5"/>
      <c r="D40" s="5"/>
      <c r="E40" s="5"/>
    </row>
    <row r="41" spans="1:5" x14ac:dyDescent="0.25">
      <c r="A41" s="52"/>
      <c r="B41" s="53"/>
      <c r="C41" s="5"/>
      <c r="D41" s="5"/>
      <c r="E41" s="5"/>
    </row>
    <row r="43" spans="1:5" x14ac:dyDescent="0.25">
      <c r="A43" s="107" t="s">
        <v>16</v>
      </c>
      <c r="B43" s="108"/>
    </row>
    <row r="44" spans="1:5" x14ac:dyDescent="0.25">
      <c r="A44" s="109" t="s">
        <v>24</v>
      </c>
      <c r="B44" s="110"/>
    </row>
    <row r="45" spans="1:5" x14ac:dyDescent="0.25">
      <c r="A45" s="111" t="s">
        <v>25</v>
      </c>
      <c r="B45" s="110"/>
    </row>
    <row r="46" spans="1:5" x14ac:dyDescent="0.25">
      <c r="A46" s="112" t="s">
        <v>26</v>
      </c>
      <c r="B46" s="110"/>
    </row>
  </sheetData>
  <mergeCells count="10">
    <mergeCell ref="A43:B43"/>
    <mergeCell ref="A44:B44"/>
    <mergeCell ref="A45:B45"/>
    <mergeCell ref="A46:B46"/>
    <mergeCell ref="A1:E1"/>
    <mergeCell ref="A3:A4"/>
    <mergeCell ref="B3:B4"/>
    <mergeCell ref="C3:C4"/>
    <mergeCell ref="D3:D4"/>
    <mergeCell ref="E3:E4"/>
  </mergeCells>
  <conditionalFormatting sqref="E5:E32 E36:E41">
    <cfRule type="cellIs" dxfId="24" priority="16" operator="between">
      <formula>17</formula>
      <formula>25</formula>
    </cfRule>
    <cfRule type="cellIs" dxfId="23" priority="17" operator="between">
      <formula>9</formula>
      <formula>16</formula>
    </cfRule>
    <cfRule type="cellIs" dxfId="22" priority="18" operator="between">
      <formula>1</formula>
      <formula>8</formula>
    </cfRule>
  </conditionalFormatting>
  <conditionalFormatting sqref="E33">
    <cfRule type="cellIs" dxfId="21" priority="9" operator="between">
      <formula>17</formula>
      <formula>25</formula>
    </cfRule>
    <cfRule type="cellIs" dxfId="20" priority="10" operator="between">
      <formula>9</formula>
      <formula>16</formula>
    </cfRule>
    <cfRule type="cellIs" dxfId="19" priority="11" operator="between">
      <formula>1</formula>
      <formula>8</formula>
    </cfRule>
  </conditionalFormatting>
  <conditionalFormatting sqref="E34">
    <cfRule type="cellIs" dxfId="18" priority="5" operator="between">
      <formula>17</formula>
      <formula>25</formula>
    </cfRule>
    <cfRule type="cellIs" dxfId="17" priority="6" operator="between">
      <formula>9</formula>
      <formula>16</formula>
    </cfRule>
    <cfRule type="cellIs" dxfId="16" priority="7" operator="between">
      <formula>1</formula>
      <formula>8</formula>
    </cfRule>
  </conditionalFormatting>
  <conditionalFormatting sqref="E35">
    <cfRule type="cellIs" dxfId="15" priority="1" operator="between">
      <formula>17</formula>
      <formula>25</formula>
    </cfRule>
    <cfRule type="cellIs" dxfId="14" priority="2" operator="between">
      <formula>9</formula>
      <formula>16</formula>
    </cfRule>
    <cfRule type="cellIs" dxfId="13" priority="3" operator="between">
      <formula>1</formula>
      <formula>8</formula>
    </cfRule>
  </conditionalFormatting>
  <pageMargins left="0.1" right="0.1" top="0.1" bottom="0.1" header="0.1" footer="0.1"/>
  <pageSetup paperSize="5" scale="66" orientation="landscape" r:id="rId1"/>
  <extLst>
    <ext xmlns:x14="http://schemas.microsoft.com/office/spreadsheetml/2009/9/main" uri="{78C0D931-6437-407d-A8EE-F0AAD7539E65}">
      <x14:conditionalFormattings>
        <x14:conditionalFormatting xmlns:xm="http://schemas.microsoft.com/office/excel/2006/main">
          <x14:cfRule type="colorScale" priority="19" id="{A94F68F6-FE37-4544-8B95-B9B416D3E313}">
            <x14:colorScale>
              <x14:cfvo type="num">
                <xm:f>Command!$I$1</xm:f>
              </x14:cfvo>
              <x14:cfvo type="num">
                <xm:f>Command!$I$2</xm:f>
              </x14:cfvo>
              <x14:cfvo type="num">
                <xm:f>Command!$I$3</xm:f>
              </x14:cfvo>
              <x14:color rgb="FF92D050"/>
              <x14:color rgb="FFFFC000"/>
              <x14:color theme="4"/>
            </x14:colorScale>
          </x14:cfRule>
          <xm:sqref>E5:E32 E36:E41</xm:sqref>
        </x14:conditionalFormatting>
        <x14:conditionalFormatting xmlns:xm="http://schemas.microsoft.com/office/excel/2006/main">
          <x14:cfRule type="colorScale" priority="12" id="{AA3ECE37-CB10-4B77-AC61-35A7EC639A20}">
            <x14:colorScale>
              <x14:cfvo type="num">
                <xm:f>Command!$I$1</xm:f>
              </x14:cfvo>
              <x14:cfvo type="num">
                <xm:f>Command!$I$2</xm:f>
              </x14:cfvo>
              <x14:cfvo type="num">
                <xm:f>Command!$I$3</xm:f>
              </x14:cfvo>
              <x14:color rgb="FF92D050"/>
              <x14:color rgb="FFFFC000"/>
              <x14:color theme="4"/>
            </x14:colorScale>
          </x14:cfRule>
          <xm:sqref>E33</xm:sqref>
        </x14:conditionalFormatting>
        <x14:conditionalFormatting xmlns:xm="http://schemas.microsoft.com/office/excel/2006/main">
          <x14:cfRule type="colorScale" priority="8" id="{97624AE2-B844-462D-9603-A15B00489B0F}">
            <x14:colorScale>
              <x14:cfvo type="num">
                <xm:f>Command!$I$1</xm:f>
              </x14:cfvo>
              <x14:cfvo type="num">
                <xm:f>Command!$I$2</xm:f>
              </x14:cfvo>
              <x14:cfvo type="num">
                <xm:f>Command!$I$3</xm:f>
              </x14:cfvo>
              <x14:color rgb="FF92D050"/>
              <x14:color rgb="FFFFC000"/>
              <x14:color theme="4"/>
            </x14:colorScale>
          </x14:cfRule>
          <xm:sqref>E34</xm:sqref>
        </x14:conditionalFormatting>
        <x14:conditionalFormatting xmlns:xm="http://schemas.microsoft.com/office/excel/2006/main">
          <x14:cfRule type="colorScale" priority="4" id="{1746A7FA-113C-487C-B7C3-B7159D3DB3D9}">
            <x14:colorScale>
              <x14:cfvo type="num">
                <xm:f>Command!$I$1</xm:f>
              </x14:cfvo>
              <x14:cfvo type="num">
                <xm:f>Command!$I$2</xm:f>
              </x14:cfvo>
              <x14:cfvo type="num">
                <xm:f>Command!$I$3</xm:f>
              </x14:cfvo>
              <x14:color rgb="FF92D050"/>
              <x14:color rgb="FFFFC000"/>
              <x14:color theme="4"/>
            </x14:colorScale>
          </x14:cfRule>
          <xm:sqref>E35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19" workbookViewId="0">
      <selection activeCell="E36" sqref="E36"/>
    </sheetView>
  </sheetViews>
  <sheetFormatPr defaultRowHeight="15" x14ac:dyDescent="0.25"/>
  <cols>
    <col min="1" max="1" width="27" customWidth="1"/>
    <col min="2" max="2" width="31" customWidth="1"/>
    <col min="3" max="3" width="12.5703125" customWidth="1"/>
    <col min="4" max="4" width="24.7109375" bestFit="1" customWidth="1"/>
    <col min="5" max="5" width="24.5703125" bestFit="1" customWidth="1"/>
  </cols>
  <sheetData>
    <row r="1" spans="1:5" ht="16.5" thickBot="1" x14ac:dyDescent="0.3">
      <c r="A1" s="113" t="s">
        <v>77</v>
      </c>
      <c r="B1" s="114"/>
      <c r="C1" s="114"/>
      <c r="D1" s="114"/>
      <c r="E1" s="114"/>
    </row>
    <row r="2" spans="1:5" ht="15.75" thickBot="1" x14ac:dyDescent="0.3"/>
    <row r="3" spans="1:5" x14ac:dyDescent="0.25">
      <c r="A3" s="115" t="s">
        <v>27</v>
      </c>
      <c r="B3" s="117" t="s">
        <v>28</v>
      </c>
      <c r="C3" s="119" t="s">
        <v>2</v>
      </c>
      <c r="D3" s="119" t="s">
        <v>36</v>
      </c>
      <c r="E3" s="119" t="s">
        <v>73</v>
      </c>
    </row>
    <row r="4" spans="1:5" ht="15.75" thickBot="1" x14ac:dyDescent="0.3">
      <c r="A4" s="116"/>
      <c r="B4" s="118"/>
      <c r="C4" s="120"/>
      <c r="D4" s="120"/>
      <c r="E4" s="120"/>
    </row>
    <row r="5" spans="1:5" x14ac:dyDescent="0.25">
      <c r="A5" s="45">
        <f>'Risk Assessment Tool'!A10</f>
        <v>0</v>
      </c>
      <c r="B5" s="46">
        <f>'Risk Assessment Tool'!B10</f>
        <v>0</v>
      </c>
      <c r="C5" s="1">
        <f>'Risk Assessment Tool'!I10</f>
        <v>1</v>
      </c>
      <c r="D5" s="1">
        <f>'Risk Assessment Tool'!K10</f>
        <v>0</v>
      </c>
      <c r="E5" s="1" t="str">
        <f>'Risk Assessment Tool'!L10</f>
        <v>&lt;select&gt;</v>
      </c>
    </row>
    <row r="6" spans="1:5" x14ac:dyDescent="0.25">
      <c r="A6" s="45">
        <f>'Risk Assessment Tool'!A11</f>
        <v>0</v>
      </c>
      <c r="B6" s="46">
        <f>'Risk Assessment Tool'!B11</f>
        <v>0</v>
      </c>
      <c r="C6" s="1" t="e">
        <f>'Risk Assessment Tool'!I11</f>
        <v>#N/A</v>
      </c>
      <c r="D6" s="1">
        <f>'Risk Assessment Tool'!K11</f>
        <v>0</v>
      </c>
      <c r="E6" s="1" t="str">
        <f>'Risk Assessment Tool'!L11</f>
        <v>&lt;select&gt;</v>
      </c>
    </row>
    <row r="7" spans="1:5" x14ac:dyDescent="0.25">
      <c r="A7" s="45">
        <f>'Risk Assessment Tool'!A12</f>
        <v>0</v>
      </c>
      <c r="B7" s="46">
        <f>'Risk Assessment Tool'!B12</f>
        <v>0</v>
      </c>
      <c r="C7" s="1" t="e">
        <f>'Risk Assessment Tool'!I12</f>
        <v>#N/A</v>
      </c>
      <c r="D7" s="1">
        <f>'Risk Assessment Tool'!K12</f>
        <v>0</v>
      </c>
      <c r="E7" s="1" t="str">
        <f>'Risk Assessment Tool'!L12</f>
        <v>&lt;select&gt;</v>
      </c>
    </row>
    <row r="8" spans="1:5" x14ac:dyDescent="0.25">
      <c r="A8" s="45">
        <f>'Risk Assessment Tool'!A13</f>
        <v>0</v>
      </c>
      <c r="B8" s="46">
        <f>'Risk Assessment Tool'!B13</f>
        <v>0</v>
      </c>
      <c r="C8" s="1" t="e">
        <f>'Risk Assessment Tool'!I13</f>
        <v>#N/A</v>
      </c>
      <c r="D8" s="1">
        <f>'Risk Assessment Tool'!K13</f>
        <v>0</v>
      </c>
      <c r="E8" s="1" t="str">
        <f>'Risk Assessment Tool'!L13</f>
        <v>&lt;select&gt;</v>
      </c>
    </row>
    <row r="9" spans="1:5" x14ac:dyDescent="0.25">
      <c r="A9" s="45">
        <f>'Risk Assessment Tool'!A14</f>
        <v>0</v>
      </c>
      <c r="B9" s="46">
        <f>'Risk Assessment Tool'!B14</f>
        <v>0</v>
      </c>
      <c r="C9" s="1" t="e">
        <f>'Risk Assessment Tool'!I14</f>
        <v>#N/A</v>
      </c>
      <c r="D9" s="1">
        <f>'Risk Assessment Tool'!K14</f>
        <v>0</v>
      </c>
      <c r="E9" s="1" t="str">
        <f>'Risk Assessment Tool'!L14</f>
        <v>&lt;select&gt;</v>
      </c>
    </row>
    <row r="10" spans="1:5" x14ac:dyDescent="0.25">
      <c r="A10" s="45">
        <f>'Risk Assessment Tool'!A15</f>
        <v>0</v>
      </c>
      <c r="B10" s="46">
        <f>'Risk Assessment Tool'!B15</f>
        <v>0</v>
      </c>
      <c r="C10" s="1" t="e">
        <f>'Risk Assessment Tool'!I15</f>
        <v>#N/A</v>
      </c>
      <c r="D10" s="1">
        <f>'Risk Assessment Tool'!K15</f>
        <v>0</v>
      </c>
      <c r="E10" s="1" t="str">
        <f>'Risk Assessment Tool'!L15</f>
        <v>&lt;select&gt;</v>
      </c>
    </row>
    <row r="11" spans="1:5" x14ac:dyDescent="0.25">
      <c r="A11" s="45">
        <f>'Risk Assessment Tool'!A15</f>
        <v>0</v>
      </c>
      <c r="B11" s="46">
        <f>'Risk Assessment Tool'!B15</f>
        <v>0</v>
      </c>
      <c r="C11" s="1" t="e">
        <f>'Risk Assessment Tool'!I15</f>
        <v>#N/A</v>
      </c>
      <c r="D11" s="1">
        <f>'Risk Assessment Tool'!K15</f>
        <v>0</v>
      </c>
      <c r="E11" s="1" t="str">
        <f>'Risk Assessment Tool'!L15</f>
        <v>&lt;select&gt;</v>
      </c>
    </row>
    <row r="12" spans="1:5" x14ac:dyDescent="0.25">
      <c r="A12" s="45">
        <f>'Risk Assessment Tool'!A16</f>
        <v>0</v>
      </c>
      <c r="B12" s="46">
        <f>'Risk Assessment Tool'!B16</f>
        <v>0</v>
      </c>
      <c r="C12" s="1" t="e">
        <f>'Risk Assessment Tool'!I16</f>
        <v>#N/A</v>
      </c>
      <c r="D12" s="1">
        <f>'Risk Assessment Tool'!K16</f>
        <v>0</v>
      </c>
      <c r="E12" s="1" t="str">
        <f>'Risk Assessment Tool'!L16</f>
        <v>&lt;select&gt;</v>
      </c>
    </row>
    <row r="13" spans="1:5" x14ac:dyDescent="0.25">
      <c r="A13" s="45">
        <f>'Risk Assessment Tool'!A17</f>
        <v>0</v>
      </c>
      <c r="B13" s="46">
        <f>'Risk Assessment Tool'!B17</f>
        <v>0</v>
      </c>
      <c r="C13" s="1" t="e">
        <f>'Risk Assessment Tool'!I17</f>
        <v>#N/A</v>
      </c>
      <c r="D13" s="1">
        <f>'Risk Assessment Tool'!K17</f>
        <v>0</v>
      </c>
      <c r="E13" s="1" t="str">
        <f>'Risk Assessment Tool'!L17</f>
        <v>&lt;select&gt;</v>
      </c>
    </row>
    <row r="14" spans="1:5" x14ac:dyDescent="0.25">
      <c r="A14" s="45">
        <f>'Risk Assessment Tool'!A18</f>
        <v>0</v>
      </c>
      <c r="B14" s="46">
        <f>'Risk Assessment Tool'!B18</f>
        <v>0</v>
      </c>
      <c r="C14" s="1" t="e">
        <f>'Risk Assessment Tool'!I18</f>
        <v>#N/A</v>
      </c>
      <c r="D14" s="1">
        <f>'Risk Assessment Tool'!K18</f>
        <v>0</v>
      </c>
      <c r="E14" s="1" t="str">
        <f>'Risk Assessment Tool'!L18</f>
        <v>&lt;select&gt;</v>
      </c>
    </row>
    <row r="15" spans="1:5" x14ac:dyDescent="0.25">
      <c r="A15" s="45">
        <f>'Risk Assessment Tool'!A19</f>
        <v>0</v>
      </c>
      <c r="B15" s="46">
        <f>'Risk Assessment Tool'!B19</f>
        <v>0</v>
      </c>
      <c r="C15" s="1" t="e">
        <f>'Risk Assessment Tool'!I19</f>
        <v>#N/A</v>
      </c>
      <c r="D15" s="1">
        <f>'Risk Assessment Tool'!K19</f>
        <v>0</v>
      </c>
      <c r="E15" s="1" t="str">
        <f>'Risk Assessment Tool'!L19</f>
        <v>&lt;select&gt;</v>
      </c>
    </row>
    <row r="16" spans="1:5" x14ac:dyDescent="0.25">
      <c r="A16" s="45">
        <f>'Risk Assessment Tool'!A20</f>
        <v>0</v>
      </c>
      <c r="B16" s="46">
        <f>'Risk Assessment Tool'!B20</f>
        <v>0</v>
      </c>
      <c r="C16" s="1" t="e">
        <f>'Risk Assessment Tool'!I20</f>
        <v>#N/A</v>
      </c>
      <c r="D16" s="1">
        <f>'Risk Assessment Tool'!K20</f>
        <v>0</v>
      </c>
      <c r="E16" s="1" t="str">
        <f>'Risk Assessment Tool'!L20</f>
        <v>&lt;select&gt;</v>
      </c>
    </row>
    <row r="17" spans="1:5" x14ac:dyDescent="0.25">
      <c r="A17" s="45">
        <f>'Risk Assessment Tool'!A21</f>
        <v>0</v>
      </c>
      <c r="B17" s="46">
        <f>'Risk Assessment Tool'!B21</f>
        <v>0</v>
      </c>
      <c r="C17" s="1" t="e">
        <f>'Risk Assessment Tool'!I21</f>
        <v>#N/A</v>
      </c>
      <c r="D17" s="1">
        <f>'Risk Assessment Tool'!K21</f>
        <v>0</v>
      </c>
      <c r="E17" s="1" t="str">
        <f>'Risk Assessment Tool'!L21</f>
        <v>&lt;select&gt;</v>
      </c>
    </row>
    <row r="18" spans="1:5" x14ac:dyDescent="0.25">
      <c r="A18" s="45">
        <f>'Risk Assessment Tool'!A22</f>
        <v>0</v>
      </c>
      <c r="B18" s="46">
        <f>'Risk Assessment Tool'!B22</f>
        <v>0</v>
      </c>
      <c r="C18" s="1" t="e">
        <f>'Risk Assessment Tool'!I22</f>
        <v>#N/A</v>
      </c>
      <c r="D18" s="1">
        <f>'Risk Assessment Tool'!K22</f>
        <v>0</v>
      </c>
      <c r="E18" s="1" t="str">
        <f>'Risk Assessment Tool'!L22</f>
        <v>&lt;select&gt;</v>
      </c>
    </row>
    <row r="19" spans="1:5" x14ac:dyDescent="0.25">
      <c r="A19" s="45">
        <f>'Risk Assessment Tool'!A23</f>
        <v>0</v>
      </c>
      <c r="B19" s="46">
        <f>'Risk Assessment Tool'!B23</f>
        <v>0</v>
      </c>
      <c r="C19" s="1" t="e">
        <f>'Risk Assessment Tool'!I23</f>
        <v>#N/A</v>
      </c>
      <c r="D19" s="1">
        <f>'Risk Assessment Tool'!K23</f>
        <v>0</v>
      </c>
      <c r="E19" s="1" t="str">
        <f>'Risk Assessment Tool'!L23</f>
        <v>&lt;select&gt;</v>
      </c>
    </row>
    <row r="20" spans="1:5" x14ac:dyDescent="0.25">
      <c r="A20" s="45">
        <f>'Risk Assessment Tool'!A24</f>
        <v>0</v>
      </c>
      <c r="B20" s="46">
        <f>'Risk Assessment Tool'!B24</f>
        <v>0</v>
      </c>
      <c r="C20" s="1" t="e">
        <f>'Risk Assessment Tool'!I24</f>
        <v>#N/A</v>
      </c>
      <c r="D20" s="1">
        <f>'Risk Assessment Tool'!K24</f>
        <v>0</v>
      </c>
      <c r="E20" s="1" t="str">
        <f>'Risk Assessment Tool'!L24</f>
        <v>&lt;select&gt;</v>
      </c>
    </row>
    <row r="21" spans="1:5" x14ac:dyDescent="0.25">
      <c r="A21" s="45">
        <f>'Risk Assessment Tool'!A25</f>
        <v>0</v>
      </c>
      <c r="B21" s="46">
        <f>'Risk Assessment Tool'!B25</f>
        <v>0</v>
      </c>
      <c r="C21" s="1" t="e">
        <f>'Risk Assessment Tool'!I25</f>
        <v>#N/A</v>
      </c>
      <c r="D21" s="1">
        <f>'Risk Assessment Tool'!K25</f>
        <v>0</v>
      </c>
      <c r="E21" s="1" t="str">
        <f>'Risk Assessment Tool'!L25</f>
        <v>&lt;select&gt;</v>
      </c>
    </row>
    <row r="22" spans="1:5" x14ac:dyDescent="0.25">
      <c r="A22" s="45">
        <f>'Risk Assessment Tool'!A26</f>
        <v>0</v>
      </c>
      <c r="B22" s="46">
        <f>'Risk Assessment Tool'!B26</f>
        <v>0</v>
      </c>
      <c r="C22" s="1" t="e">
        <f>'Risk Assessment Tool'!I26</f>
        <v>#N/A</v>
      </c>
      <c r="D22" s="1">
        <f>'Risk Assessment Tool'!K26</f>
        <v>0</v>
      </c>
      <c r="E22" s="1" t="str">
        <f>'Risk Assessment Tool'!L26</f>
        <v>&lt;select&gt;</v>
      </c>
    </row>
    <row r="23" spans="1:5" x14ac:dyDescent="0.25">
      <c r="A23" s="45">
        <f>'Risk Assessment Tool'!A27</f>
        <v>0</v>
      </c>
      <c r="B23" s="46">
        <f>'Risk Assessment Tool'!B27</f>
        <v>0</v>
      </c>
      <c r="C23" s="1" t="e">
        <f>'Risk Assessment Tool'!I27</f>
        <v>#N/A</v>
      </c>
      <c r="D23" s="1">
        <f>'Risk Assessment Tool'!K27</f>
        <v>0</v>
      </c>
      <c r="E23" s="1" t="str">
        <f>'Risk Assessment Tool'!L27</f>
        <v>&lt;select&gt;</v>
      </c>
    </row>
    <row r="24" spans="1:5" x14ac:dyDescent="0.25">
      <c r="A24" s="45">
        <f>'Risk Assessment Tool'!A28</f>
        <v>0</v>
      </c>
      <c r="B24" s="46">
        <f>'Risk Assessment Tool'!B28</f>
        <v>0</v>
      </c>
      <c r="C24" s="1" t="e">
        <f>'Risk Assessment Tool'!I28</f>
        <v>#N/A</v>
      </c>
      <c r="D24" s="1">
        <f>'Risk Assessment Tool'!K28</f>
        <v>0</v>
      </c>
      <c r="E24" s="1" t="str">
        <f>'Risk Assessment Tool'!L28</f>
        <v>&lt;select&gt;</v>
      </c>
    </row>
    <row r="25" spans="1:5" x14ac:dyDescent="0.25">
      <c r="A25" s="45">
        <f>'Risk Assessment Tool'!A29</f>
        <v>0</v>
      </c>
      <c r="B25" s="46">
        <f>'Risk Assessment Tool'!B29</f>
        <v>0</v>
      </c>
      <c r="C25" s="1" t="e">
        <f>'Risk Assessment Tool'!I29</f>
        <v>#N/A</v>
      </c>
      <c r="D25" s="1">
        <f>'Risk Assessment Tool'!K29</f>
        <v>0</v>
      </c>
      <c r="E25" s="1" t="str">
        <f>'Risk Assessment Tool'!L29</f>
        <v>&lt;select&gt;</v>
      </c>
    </row>
    <row r="26" spans="1:5" x14ac:dyDescent="0.25">
      <c r="A26" s="45">
        <f>'Risk Assessment Tool'!A30</f>
        <v>0</v>
      </c>
      <c r="B26" s="46">
        <f>'Risk Assessment Tool'!B30</f>
        <v>0</v>
      </c>
      <c r="C26" s="1" t="e">
        <f>'Risk Assessment Tool'!I30</f>
        <v>#N/A</v>
      </c>
      <c r="D26" s="1">
        <f>'Risk Assessment Tool'!K30</f>
        <v>0</v>
      </c>
      <c r="E26" s="1" t="str">
        <f>'Risk Assessment Tool'!L30</f>
        <v>&lt;select&gt;</v>
      </c>
    </row>
    <row r="27" spans="1:5" x14ac:dyDescent="0.25">
      <c r="A27" s="45">
        <f>'Risk Assessment Tool'!A31</f>
        <v>0</v>
      </c>
      <c r="B27" s="46">
        <f>'Risk Assessment Tool'!B31</f>
        <v>0</v>
      </c>
      <c r="C27" s="1" t="e">
        <f>'Risk Assessment Tool'!I31</f>
        <v>#N/A</v>
      </c>
      <c r="D27" s="1">
        <f>'Risk Assessment Tool'!K31</f>
        <v>0</v>
      </c>
      <c r="E27" s="1" t="str">
        <f>'Risk Assessment Tool'!L31</f>
        <v>&lt;select&gt;</v>
      </c>
    </row>
    <row r="28" spans="1:5" x14ac:dyDescent="0.25">
      <c r="A28" s="45">
        <f>'Risk Assessment Tool'!A32</f>
        <v>0</v>
      </c>
      <c r="B28" s="46">
        <f>'Risk Assessment Tool'!B32</f>
        <v>0</v>
      </c>
      <c r="C28" s="1" t="e">
        <f>'Risk Assessment Tool'!I32</f>
        <v>#N/A</v>
      </c>
      <c r="D28" s="1">
        <f>'Risk Assessment Tool'!K32</f>
        <v>0</v>
      </c>
      <c r="E28" s="1" t="str">
        <f>'Risk Assessment Tool'!L32</f>
        <v>&lt;select&gt;</v>
      </c>
    </row>
    <row r="29" spans="1:5" x14ac:dyDescent="0.25">
      <c r="A29" s="45">
        <f>'Risk Assessment Tool'!A33</f>
        <v>0</v>
      </c>
      <c r="B29" s="46">
        <f>'Risk Assessment Tool'!B33</f>
        <v>0</v>
      </c>
      <c r="C29" s="1" t="e">
        <f>'Risk Assessment Tool'!I33</f>
        <v>#N/A</v>
      </c>
      <c r="D29" s="1">
        <f>'Risk Assessment Tool'!K33</f>
        <v>0</v>
      </c>
      <c r="E29" s="1" t="str">
        <f>'Risk Assessment Tool'!L33</f>
        <v>&lt;select&gt;</v>
      </c>
    </row>
    <row r="30" spans="1:5" x14ac:dyDescent="0.25">
      <c r="A30" s="45">
        <f>'Risk Assessment Tool'!A34</f>
        <v>0</v>
      </c>
      <c r="B30" s="46">
        <f>'Risk Assessment Tool'!B34</f>
        <v>0</v>
      </c>
      <c r="C30" s="1" t="e">
        <f>'Risk Assessment Tool'!I34</f>
        <v>#N/A</v>
      </c>
      <c r="D30" s="1">
        <f>'Risk Assessment Tool'!K34</f>
        <v>0</v>
      </c>
      <c r="E30" s="1" t="str">
        <f>'Risk Assessment Tool'!L34</f>
        <v>&lt;select&gt;</v>
      </c>
    </row>
    <row r="31" spans="1:5" x14ac:dyDescent="0.25">
      <c r="A31" s="45">
        <f>'Risk Assessment Tool'!A35</f>
        <v>0</v>
      </c>
      <c r="B31" s="46">
        <f>'Risk Assessment Tool'!B35</f>
        <v>0</v>
      </c>
      <c r="C31" s="1" t="e">
        <f>'Risk Assessment Tool'!I35</f>
        <v>#N/A</v>
      </c>
      <c r="D31" s="1">
        <f>'Risk Assessment Tool'!K35</f>
        <v>0</v>
      </c>
      <c r="E31" s="1" t="str">
        <f>'Risk Assessment Tool'!L35</f>
        <v>&lt;select&gt;</v>
      </c>
    </row>
    <row r="32" spans="1:5" x14ac:dyDescent="0.25">
      <c r="A32" s="45">
        <f>'Risk Assessment Tool'!A36</f>
        <v>0</v>
      </c>
      <c r="B32" s="46">
        <f>'Risk Assessment Tool'!B36</f>
        <v>0</v>
      </c>
      <c r="C32" s="1" t="e">
        <f>'Risk Assessment Tool'!I36</f>
        <v>#N/A</v>
      </c>
      <c r="D32" s="1">
        <f>'Risk Assessment Tool'!K36</f>
        <v>0</v>
      </c>
      <c r="E32" s="1" t="str">
        <f>'Risk Assessment Tool'!L36</f>
        <v>&lt;select&gt;</v>
      </c>
    </row>
    <row r="33" spans="1:5" x14ac:dyDescent="0.25">
      <c r="A33" s="45">
        <f>'Risk Assessment Tool'!A37</f>
        <v>0</v>
      </c>
      <c r="B33" s="46">
        <f>'Risk Assessment Tool'!B37</f>
        <v>0</v>
      </c>
      <c r="C33" s="1" t="e">
        <f>'Risk Assessment Tool'!I37</f>
        <v>#N/A</v>
      </c>
      <c r="D33" s="1">
        <f>'Risk Assessment Tool'!K37</f>
        <v>0</v>
      </c>
      <c r="E33" s="1" t="str">
        <f>'Risk Assessment Tool'!L37</f>
        <v>&lt;select&gt;</v>
      </c>
    </row>
    <row r="34" spans="1:5" x14ac:dyDescent="0.25">
      <c r="A34" s="45">
        <f>'Risk Assessment Tool'!A38</f>
        <v>0</v>
      </c>
      <c r="B34" s="46">
        <f>'Risk Assessment Tool'!B38</f>
        <v>0</v>
      </c>
      <c r="C34" s="1" t="e">
        <f>'Risk Assessment Tool'!I38</f>
        <v>#N/A</v>
      </c>
      <c r="D34" s="1">
        <f>'Risk Assessment Tool'!K38</f>
        <v>0</v>
      </c>
      <c r="E34" s="1" t="str">
        <f>'Risk Assessment Tool'!L38</f>
        <v>&lt;select&gt;</v>
      </c>
    </row>
    <row r="35" spans="1:5" x14ac:dyDescent="0.25">
      <c r="A35" s="45">
        <f>'Risk Assessment Tool'!A39</f>
        <v>0</v>
      </c>
      <c r="B35" s="46">
        <f>'Risk Assessment Tool'!B39</f>
        <v>0</v>
      </c>
      <c r="C35" s="1" t="e">
        <f>'Risk Assessment Tool'!I39</f>
        <v>#N/A</v>
      </c>
      <c r="D35" s="1">
        <f>'Risk Assessment Tool'!K39</f>
        <v>0</v>
      </c>
      <c r="E35" s="1" t="str">
        <f>'Risk Assessment Tool'!L39</f>
        <v>&lt;select&gt;</v>
      </c>
    </row>
    <row r="36" spans="1:5" x14ac:dyDescent="0.25">
      <c r="A36" s="45">
        <f>'Risk Assessment Tool'!A40</f>
        <v>0</v>
      </c>
      <c r="B36" s="46">
        <f>'Risk Assessment Tool'!B40</f>
        <v>0</v>
      </c>
      <c r="C36" s="1" t="e">
        <f>'Risk Assessment Tool'!I40</f>
        <v>#N/A</v>
      </c>
      <c r="D36" s="1">
        <f>'Risk Assessment Tool'!K40</f>
        <v>0</v>
      </c>
      <c r="E36" s="1" t="str">
        <f>'Risk Assessment Tool'!L40</f>
        <v>&lt;select&gt;</v>
      </c>
    </row>
    <row r="37" spans="1:5" x14ac:dyDescent="0.25">
      <c r="A37" s="54"/>
      <c r="B37" s="52"/>
    </row>
    <row r="43" spans="1:5" x14ac:dyDescent="0.25">
      <c r="A43" s="107" t="s">
        <v>16</v>
      </c>
      <c r="B43" s="108"/>
    </row>
    <row r="44" spans="1:5" x14ac:dyDescent="0.25">
      <c r="A44" s="109" t="s">
        <v>24</v>
      </c>
      <c r="B44" s="110"/>
    </row>
    <row r="45" spans="1:5" x14ac:dyDescent="0.25">
      <c r="A45" s="111" t="s">
        <v>25</v>
      </c>
      <c r="B45" s="110"/>
    </row>
    <row r="46" spans="1:5" x14ac:dyDescent="0.25">
      <c r="A46" s="112" t="s">
        <v>26</v>
      </c>
      <c r="B46" s="110"/>
    </row>
  </sheetData>
  <mergeCells count="10">
    <mergeCell ref="E3:E4"/>
    <mergeCell ref="A1:E1"/>
    <mergeCell ref="A3:A4"/>
    <mergeCell ref="B3:B4"/>
    <mergeCell ref="C3:C4"/>
    <mergeCell ref="A43:B43"/>
    <mergeCell ref="A44:B44"/>
    <mergeCell ref="A45:B45"/>
    <mergeCell ref="A46:B46"/>
    <mergeCell ref="D3:D4"/>
  </mergeCells>
  <conditionalFormatting sqref="C5:C32 C36">
    <cfRule type="cellIs" dxfId="12" priority="13" operator="between">
      <formula>17</formula>
      <formula>25</formula>
    </cfRule>
    <cfRule type="cellIs" dxfId="11" priority="14" operator="between">
      <formula>9</formula>
      <formula>16</formula>
    </cfRule>
    <cfRule type="cellIs" dxfId="10" priority="15" operator="between">
      <formula>1</formula>
      <formula>8</formula>
    </cfRule>
  </conditionalFormatting>
  <conditionalFormatting sqref="C33">
    <cfRule type="cellIs" dxfId="9" priority="9" operator="between">
      <formula>17</formula>
      <formula>25</formula>
    </cfRule>
    <cfRule type="cellIs" dxfId="8" priority="10" operator="between">
      <formula>9</formula>
      <formula>16</formula>
    </cfRule>
    <cfRule type="cellIs" dxfId="7" priority="11" operator="between">
      <formula>1</formula>
      <formula>8</formula>
    </cfRule>
  </conditionalFormatting>
  <conditionalFormatting sqref="C34">
    <cfRule type="cellIs" dxfId="6" priority="5" operator="between">
      <formula>17</formula>
      <formula>25</formula>
    </cfRule>
    <cfRule type="cellIs" dxfId="5" priority="6" operator="between">
      <formula>9</formula>
      <formula>16</formula>
    </cfRule>
    <cfRule type="cellIs" dxfId="4" priority="7" operator="between">
      <formula>1</formula>
      <formula>8</formula>
    </cfRule>
  </conditionalFormatting>
  <conditionalFormatting sqref="C35">
    <cfRule type="cellIs" dxfId="3" priority="1" operator="between">
      <formula>17</formula>
      <formula>25</formula>
    </cfRule>
    <cfRule type="cellIs" dxfId="2" priority="2" operator="between">
      <formula>9</formula>
      <formula>16</formula>
    </cfRule>
    <cfRule type="cellIs" dxfId="1" priority="3" operator="between">
      <formula>1</formula>
      <formula>8</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lorScale" priority="16" id="{07F2DEBA-7C4E-4E6F-8648-5A90333541A7}">
            <x14:colorScale>
              <x14:cfvo type="num">
                <xm:f>Command!$I$1</xm:f>
              </x14:cfvo>
              <x14:cfvo type="num">
                <xm:f>Command!$I$2</xm:f>
              </x14:cfvo>
              <x14:cfvo type="num">
                <xm:f>Command!$I$3</xm:f>
              </x14:cfvo>
              <x14:color rgb="FF92D050"/>
              <x14:color rgb="FFFFC000"/>
              <x14:color theme="4"/>
            </x14:colorScale>
          </x14:cfRule>
          <xm:sqref>C5:C32 C36</xm:sqref>
        </x14:conditionalFormatting>
        <x14:conditionalFormatting xmlns:xm="http://schemas.microsoft.com/office/excel/2006/main">
          <x14:cfRule type="colorScale" priority="12" id="{7C0068E3-8F8E-40EA-A0E4-20B2D1DC9B24}">
            <x14:colorScale>
              <x14:cfvo type="num">
                <xm:f>Command!$I$1</xm:f>
              </x14:cfvo>
              <x14:cfvo type="num">
                <xm:f>Command!$I$2</xm:f>
              </x14:cfvo>
              <x14:cfvo type="num">
                <xm:f>Command!$I$3</xm:f>
              </x14:cfvo>
              <x14:color rgb="FF92D050"/>
              <x14:color rgb="FFFFC000"/>
              <x14:color theme="4"/>
            </x14:colorScale>
          </x14:cfRule>
          <xm:sqref>C33</xm:sqref>
        </x14:conditionalFormatting>
        <x14:conditionalFormatting xmlns:xm="http://schemas.microsoft.com/office/excel/2006/main">
          <x14:cfRule type="colorScale" priority="8" id="{08EA740D-5105-4688-8D61-ECA38ECCD956}">
            <x14:colorScale>
              <x14:cfvo type="num">
                <xm:f>Command!$I$1</xm:f>
              </x14:cfvo>
              <x14:cfvo type="num">
                <xm:f>Command!$I$2</xm:f>
              </x14:cfvo>
              <x14:cfvo type="num">
                <xm:f>Command!$I$3</xm:f>
              </x14:cfvo>
              <x14:color rgb="FF92D050"/>
              <x14:color rgb="FFFFC000"/>
              <x14:color theme="4"/>
            </x14:colorScale>
          </x14:cfRule>
          <xm:sqref>C34</xm:sqref>
        </x14:conditionalFormatting>
        <x14:conditionalFormatting xmlns:xm="http://schemas.microsoft.com/office/excel/2006/main">
          <x14:cfRule type="colorScale" priority="4" id="{9B42C31D-F211-4F28-A9DB-55F52C8DD74F}">
            <x14:colorScale>
              <x14:cfvo type="num">
                <xm:f>Command!$I$1</xm:f>
              </x14:cfvo>
              <x14:cfvo type="num">
                <xm:f>Command!$I$2</xm:f>
              </x14:cfvo>
              <x14:cfvo type="num">
                <xm:f>Command!$I$3</xm:f>
              </x14:cfvo>
              <x14:color rgb="FF92D050"/>
              <x14:color rgb="FFFFC000"/>
              <x14:color theme="4"/>
            </x14:colorScale>
          </x14:cfRule>
          <xm:sqref>C35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8"/>
  <sheetViews>
    <sheetView topLeftCell="C1" workbookViewId="0">
      <selection activeCell="K2" sqref="K2"/>
    </sheetView>
  </sheetViews>
  <sheetFormatPr defaultRowHeight="15" x14ac:dyDescent="0.25"/>
  <cols>
    <col min="1" max="2" width="11.28515625" customWidth="1"/>
    <col min="3" max="3" width="17.7109375" customWidth="1"/>
    <col min="4" max="4" width="5.7109375" customWidth="1"/>
    <col min="5" max="5" width="29" customWidth="1"/>
    <col min="7" max="7" width="17.85546875" customWidth="1"/>
    <col min="8" max="8" width="31.5703125" customWidth="1"/>
    <col min="9" max="9" width="18.7109375" customWidth="1"/>
    <col min="11" max="11" width="29.28515625" bestFit="1" customWidth="1"/>
  </cols>
  <sheetData>
    <row r="1" spans="1:12" s="2" customFormat="1" x14ac:dyDescent="0.25">
      <c r="A1" s="2" t="s">
        <v>0</v>
      </c>
      <c r="B1" s="2" t="s">
        <v>8</v>
      </c>
      <c r="C1" s="2" t="s">
        <v>1</v>
      </c>
      <c r="D1" s="2" t="s">
        <v>8</v>
      </c>
      <c r="E1" s="2" t="s">
        <v>9</v>
      </c>
      <c r="F1" s="2" t="s">
        <v>10</v>
      </c>
      <c r="G1" s="2" t="s">
        <v>11</v>
      </c>
      <c r="H1" s="2" t="s">
        <v>73</v>
      </c>
      <c r="I1" s="6" t="s">
        <v>12</v>
      </c>
      <c r="J1" s="2" t="s">
        <v>15</v>
      </c>
      <c r="K1" s="2" t="s">
        <v>18</v>
      </c>
      <c r="L1" s="2" t="s">
        <v>23</v>
      </c>
    </row>
    <row r="2" spans="1:12" x14ac:dyDescent="0.25">
      <c r="A2" t="s">
        <v>30</v>
      </c>
      <c r="B2">
        <v>1</v>
      </c>
      <c r="C2" t="s">
        <v>30</v>
      </c>
      <c r="D2" s="4">
        <v>1</v>
      </c>
      <c r="E2" t="s">
        <v>17</v>
      </c>
      <c r="F2" t="s">
        <v>17</v>
      </c>
      <c r="G2" t="s">
        <v>17</v>
      </c>
      <c r="H2" t="s">
        <v>17</v>
      </c>
      <c r="I2" s="7" t="s">
        <v>13</v>
      </c>
      <c r="J2" t="s">
        <v>17</v>
      </c>
      <c r="K2" t="s">
        <v>17</v>
      </c>
      <c r="L2" t="s">
        <v>17</v>
      </c>
    </row>
    <row r="3" spans="1:12" x14ac:dyDescent="0.25">
      <c r="A3" t="s">
        <v>6</v>
      </c>
      <c r="B3">
        <v>2</v>
      </c>
      <c r="C3" t="s">
        <v>6</v>
      </c>
      <c r="D3" s="4">
        <v>2</v>
      </c>
      <c r="H3" t="s">
        <v>53</v>
      </c>
      <c r="I3" s="8" t="s">
        <v>14</v>
      </c>
      <c r="J3" t="s">
        <v>32</v>
      </c>
      <c r="K3" t="s">
        <v>22</v>
      </c>
    </row>
    <row r="4" spans="1:12" x14ac:dyDescent="0.25">
      <c r="A4" t="s">
        <v>5</v>
      </c>
      <c r="B4">
        <v>3</v>
      </c>
      <c r="C4" t="s">
        <v>5</v>
      </c>
      <c r="D4" s="4">
        <v>3</v>
      </c>
      <c r="H4" s="9" t="s">
        <v>56</v>
      </c>
      <c r="J4" t="s">
        <v>33</v>
      </c>
      <c r="K4" t="s">
        <v>20</v>
      </c>
    </row>
    <row r="5" spans="1:12" x14ac:dyDescent="0.25">
      <c r="A5" t="s">
        <v>7</v>
      </c>
      <c r="B5">
        <v>4</v>
      </c>
      <c r="C5" t="s">
        <v>7</v>
      </c>
      <c r="D5" s="4">
        <v>4</v>
      </c>
      <c r="H5" s="9" t="s">
        <v>74</v>
      </c>
      <c r="J5" t="s">
        <v>34</v>
      </c>
      <c r="K5" t="s">
        <v>21</v>
      </c>
    </row>
    <row r="6" spans="1:12" x14ac:dyDescent="0.25">
      <c r="A6" t="s">
        <v>31</v>
      </c>
      <c r="B6">
        <v>5</v>
      </c>
      <c r="C6" t="s">
        <v>31</v>
      </c>
      <c r="D6" s="4">
        <v>5</v>
      </c>
      <c r="H6" s="9"/>
      <c r="J6" t="s">
        <v>35</v>
      </c>
      <c r="K6" t="s">
        <v>19</v>
      </c>
    </row>
    <row r="7" spans="1:12" x14ac:dyDescent="0.25">
      <c r="A7" t="s">
        <v>17</v>
      </c>
      <c r="C7" t="s">
        <v>17</v>
      </c>
    </row>
    <row r="8" spans="1:12" x14ac:dyDescent="0.25">
      <c r="A8" s="3"/>
      <c r="B8" s="3"/>
    </row>
  </sheetData>
  <sortState ref="G2:G13">
    <sortCondition ref="G2"/>
  </sortState>
  <dataValidations count="4">
    <dataValidation type="list" allowBlank="1" showInputMessage="1" showErrorMessage="1" sqref="K2">
      <formula1>$K$3:$K$6</formula1>
    </dataValidation>
    <dataValidation type="list" allowBlank="1" showInputMessage="1" showErrorMessage="1" sqref="A7">
      <formula1>Impact</formula1>
    </dataValidation>
    <dataValidation type="list" allowBlank="1" showInputMessage="1" showErrorMessage="1" sqref="C7">
      <formula1>Likelihood</formula1>
    </dataValidation>
    <dataValidation type="list" allowBlank="1" showInputMessage="1" showErrorMessage="1" sqref="H2">
      <formula1>$H$3:$H$5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Q24" sqref="Q24"/>
    </sheetView>
  </sheetViews>
  <sheetFormatPr defaultRowHeight="15" x14ac:dyDescent="0.25"/>
  <cols>
    <col min="2" max="2" width="11.5703125" customWidth="1"/>
    <col min="3" max="3" width="15.85546875" customWidth="1"/>
  </cols>
  <sheetData>
    <row r="1" spans="1:6" x14ac:dyDescent="0.25">
      <c r="B1" t="s">
        <v>37</v>
      </c>
      <c r="C1" t="s">
        <v>38</v>
      </c>
      <c r="F1" t="s">
        <v>39</v>
      </c>
    </row>
    <row r="2" spans="1:6" x14ac:dyDescent="0.25">
      <c r="A2" t="s">
        <v>27</v>
      </c>
      <c r="C2" t="s">
        <v>40</v>
      </c>
      <c r="F2" t="s">
        <v>41</v>
      </c>
    </row>
    <row r="3" spans="1:6" x14ac:dyDescent="0.25">
      <c r="A3" t="s">
        <v>3</v>
      </c>
      <c r="C3" t="s">
        <v>42</v>
      </c>
      <c r="F3" t="s">
        <v>43</v>
      </c>
    </row>
    <row r="4" spans="1:6" x14ac:dyDescent="0.25">
      <c r="A4" t="s">
        <v>0</v>
      </c>
      <c r="C4" t="s">
        <v>42</v>
      </c>
      <c r="F4" t="s">
        <v>44</v>
      </c>
    </row>
    <row r="5" spans="1:6" x14ac:dyDescent="0.25">
      <c r="A5" t="s">
        <v>1</v>
      </c>
      <c r="C5" t="s">
        <v>42</v>
      </c>
      <c r="F5" t="s">
        <v>44</v>
      </c>
    </row>
    <row r="6" spans="1:6" x14ac:dyDescent="0.25">
      <c r="A6" t="s">
        <v>45</v>
      </c>
      <c r="C6" t="s">
        <v>42</v>
      </c>
      <c r="F6" t="s">
        <v>46</v>
      </c>
    </row>
    <row r="7" spans="1:6" x14ac:dyDescent="0.25">
      <c r="A7" t="s">
        <v>47</v>
      </c>
      <c r="C7" t="s">
        <v>40</v>
      </c>
      <c r="F7" t="s">
        <v>41</v>
      </c>
    </row>
    <row r="8" spans="1:6" x14ac:dyDescent="0.25">
      <c r="A8" t="s">
        <v>48</v>
      </c>
      <c r="C8" t="s">
        <v>42</v>
      </c>
      <c r="F8" t="s">
        <v>49</v>
      </c>
    </row>
    <row r="10" spans="1:6" x14ac:dyDescent="0.25">
      <c r="C10" t="s">
        <v>50</v>
      </c>
      <c r="D10" t="s">
        <v>51</v>
      </c>
    </row>
    <row r="11" spans="1:6" x14ac:dyDescent="0.25">
      <c r="A11" t="s">
        <v>3</v>
      </c>
      <c r="C11" t="s">
        <v>52</v>
      </c>
      <c r="D11">
        <v>1</v>
      </c>
      <c r="F11" t="s">
        <v>53</v>
      </c>
    </row>
    <row r="12" spans="1:6" x14ac:dyDescent="0.25">
      <c r="A12" t="s">
        <v>54</v>
      </c>
      <c r="C12" t="s">
        <v>55</v>
      </c>
      <c r="D12">
        <v>2</v>
      </c>
      <c r="F12" t="s">
        <v>56</v>
      </c>
    </row>
    <row r="13" spans="1:6" x14ac:dyDescent="0.25">
      <c r="A13" t="s">
        <v>57</v>
      </c>
      <c r="C13" t="s">
        <v>58</v>
      </c>
      <c r="D13">
        <v>3</v>
      </c>
    </row>
    <row r="14" spans="1:6" x14ac:dyDescent="0.25">
      <c r="A14" t="s">
        <v>59</v>
      </c>
      <c r="C14" t="s">
        <v>60</v>
      </c>
      <c r="D14">
        <v>4</v>
      </c>
    </row>
    <row r="15" spans="1:6" x14ac:dyDescent="0.25">
      <c r="A15" t="s">
        <v>61</v>
      </c>
      <c r="C15" t="s">
        <v>62</v>
      </c>
      <c r="D15">
        <v>5</v>
      </c>
    </row>
    <row r="19" spans="1:13" ht="15.75" thickBot="1" x14ac:dyDescent="0.3"/>
    <row r="20" spans="1:13" ht="15.75" thickBot="1" x14ac:dyDescent="0.3">
      <c r="A20" s="24"/>
      <c r="B20" s="121" t="s">
        <v>1</v>
      </c>
      <c r="C20" s="121"/>
      <c r="D20" s="121"/>
      <c r="E20" s="121"/>
      <c r="F20" s="121"/>
      <c r="G20" s="122"/>
    </row>
    <row r="21" spans="1:13" ht="15.75" thickBot="1" x14ac:dyDescent="0.3">
      <c r="A21" s="25"/>
      <c r="C21" s="26" t="s">
        <v>30</v>
      </c>
      <c r="D21" s="27" t="s">
        <v>6</v>
      </c>
      <c r="E21" s="27" t="s">
        <v>5</v>
      </c>
      <c r="F21" s="28" t="s">
        <v>7</v>
      </c>
      <c r="G21" s="29" t="s">
        <v>31</v>
      </c>
      <c r="H21" s="30"/>
      <c r="J21" s="123" t="s">
        <v>63</v>
      </c>
      <c r="K21" s="124"/>
      <c r="L21" s="125"/>
    </row>
    <row r="22" spans="1:13" ht="15.75" thickBot="1" x14ac:dyDescent="0.3">
      <c r="A22" s="126" t="s">
        <v>0</v>
      </c>
      <c r="B22" s="31" t="s">
        <v>30</v>
      </c>
      <c r="C22" s="32">
        <f>IF(C21="Very Low",1)*IF(B22="Very Low",1)</f>
        <v>1</v>
      </c>
      <c r="D22" s="33">
        <f>IF(D21="Low",2)*IF(B22="Very Low",1)</f>
        <v>2</v>
      </c>
      <c r="E22" s="33">
        <f>IF(E21="Moderate",3)*IF(B22="Very Low",1)</f>
        <v>3</v>
      </c>
      <c r="F22" s="33">
        <f>IF(F21="High",4)*IF(B22="Very Low",1)</f>
        <v>4</v>
      </c>
      <c r="G22" s="34">
        <f>IF(G21="Very High",5)*IF(B22="Very Low",1)</f>
        <v>5</v>
      </c>
      <c r="H22" s="30"/>
      <c r="I22" s="25"/>
      <c r="J22" s="129" t="s">
        <v>64</v>
      </c>
      <c r="K22" s="130"/>
      <c r="L22" s="131"/>
      <c r="M22" s="30"/>
    </row>
    <row r="23" spans="1:13" ht="15.75" thickBot="1" x14ac:dyDescent="0.3">
      <c r="A23" s="127"/>
      <c r="B23" s="23" t="s">
        <v>6</v>
      </c>
      <c r="C23" s="35">
        <f>IF(C21="Very Low",1)*IF(B23="Low",2)</f>
        <v>2</v>
      </c>
      <c r="D23" s="36">
        <f>IF(D21="Low",2)*IF(B23="Low",2)</f>
        <v>4</v>
      </c>
      <c r="E23" s="36">
        <f>IF(E21="Moderate",3)*IF(B23="Low",2)</f>
        <v>6</v>
      </c>
      <c r="F23" s="1">
        <f>IF(F21="High",4)*IF(B23="Low",2)</f>
        <v>8</v>
      </c>
      <c r="G23" s="37">
        <f>IF(G21="Very High",5)*IF(B23="Low",2)</f>
        <v>10</v>
      </c>
      <c r="I23" s="25"/>
      <c r="J23" s="132" t="s">
        <v>65</v>
      </c>
      <c r="K23" s="132"/>
      <c r="L23" s="132"/>
      <c r="M23" s="30"/>
    </row>
    <row r="24" spans="1:13" ht="15.75" thickBot="1" x14ac:dyDescent="0.3">
      <c r="A24" s="127"/>
      <c r="B24" s="29" t="s">
        <v>5</v>
      </c>
      <c r="C24" s="38">
        <f>IF(C21="Very Low",1)*IF(B24="Moderate",3)</f>
        <v>3</v>
      </c>
      <c r="D24" s="36">
        <f>IF(D21="Low",2)*IF(B24="Moderate",3)</f>
        <v>6</v>
      </c>
      <c r="E24" s="36">
        <f>IF(E21="Moderate",3)*IF(B24="Moderate",3)</f>
        <v>9</v>
      </c>
      <c r="F24" s="36">
        <f>IF(F21="High",4)*IF(B24="Moderate",3)</f>
        <v>12</v>
      </c>
      <c r="G24" s="39">
        <f>IF(G21="Very High",5)*IF(B24="Moderate",3)</f>
        <v>15</v>
      </c>
      <c r="H24" s="30"/>
      <c r="J24" s="133" t="s">
        <v>66</v>
      </c>
      <c r="K24" s="134"/>
      <c r="L24" s="135"/>
      <c r="M24" s="30"/>
    </row>
    <row r="25" spans="1:13" ht="15.75" thickBot="1" x14ac:dyDescent="0.3">
      <c r="A25" s="127"/>
      <c r="B25" s="40" t="s">
        <v>7</v>
      </c>
      <c r="C25" s="38">
        <f>IF(C21="Very Low",1)*IF(B25="High",4)</f>
        <v>4</v>
      </c>
      <c r="D25" s="36">
        <f>IF(D21="Low",2)*IF(B25="High",4)</f>
        <v>8</v>
      </c>
      <c r="E25" s="36">
        <f>IF(E21="Moderate",3)*IF(B25="High",4)</f>
        <v>12</v>
      </c>
      <c r="F25" s="36">
        <f>IF(F21="High",4)*IF(B25="High",4)</f>
        <v>16</v>
      </c>
      <c r="G25" s="39">
        <f>IF(G21="Very High",5)*IF(B25="High",4)</f>
        <v>20</v>
      </c>
      <c r="H25" s="30"/>
      <c r="J25" s="41"/>
      <c r="K25" s="41"/>
      <c r="L25" s="41"/>
    </row>
    <row r="26" spans="1:13" ht="15.75" thickBot="1" x14ac:dyDescent="0.3">
      <c r="A26" s="128"/>
      <c r="B26" s="40" t="s">
        <v>31</v>
      </c>
      <c r="C26" s="30">
        <f>IF(C21="Very Low",1)*IF(B26="Very High",5)</f>
        <v>5</v>
      </c>
      <c r="D26" s="42">
        <f>IF(D21="Low",2)*IF(B26="Very High",5)</f>
        <v>10</v>
      </c>
      <c r="E26" s="42">
        <f>IF(E21="Moderate",3)*IF(B26="Very High",5)</f>
        <v>15</v>
      </c>
      <c r="F26" s="42">
        <f>IF(F21="High",4)*IF(B26="Very High",5)</f>
        <v>20</v>
      </c>
      <c r="G26" s="43">
        <f>IF(G21="Very High",5)*IF(B26="Very High",5)</f>
        <v>25</v>
      </c>
      <c r="H26" s="30"/>
    </row>
    <row r="27" spans="1:13" x14ac:dyDescent="0.25">
      <c r="A27" s="41"/>
      <c r="C27" s="41"/>
      <c r="D27" s="41"/>
      <c r="F27" s="41"/>
      <c r="G27" s="41"/>
    </row>
    <row r="29" spans="1:13" x14ac:dyDescent="0.25">
      <c r="A29" t="s">
        <v>54</v>
      </c>
      <c r="C29" t="s">
        <v>57</v>
      </c>
    </row>
    <row r="30" spans="1:13" x14ac:dyDescent="0.25">
      <c r="A30" t="s">
        <v>67</v>
      </c>
      <c r="C30" t="s">
        <v>68</v>
      </c>
    </row>
    <row r="31" spans="1:13" x14ac:dyDescent="0.25">
      <c r="A31" t="s">
        <v>69</v>
      </c>
      <c r="C31" t="s">
        <v>70</v>
      </c>
    </row>
    <row r="32" spans="1:13" x14ac:dyDescent="0.25">
      <c r="C32" t="s">
        <v>71</v>
      </c>
    </row>
  </sheetData>
  <mergeCells count="6">
    <mergeCell ref="B20:G20"/>
    <mergeCell ref="J21:L21"/>
    <mergeCell ref="A22:A26"/>
    <mergeCell ref="J22:L22"/>
    <mergeCell ref="J23:L23"/>
    <mergeCell ref="J24:L24"/>
  </mergeCells>
  <conditionalFormatting sqref="C11:E17">
    <cfRule type="colorScale" priority="5">
      <colorScale>
        <cfvo type="min"/>
        <cfvo type="max"/>
        <color rgb="FFFFFF00"/>
        <color rgb="FFFF0000"/>
      </colorScale>
    </cfRule>
  </conditionalFormatting>
  <conditionalFormatting sqref="C22:G26">
    <cfRule type="colorScale" priority="4">
      <colorScale>
        <cfvo type="min"/>
        <cfvo type="max"/>
        <color rgb="FFFFFF00"/>
        <color rgb="FFFF0000"/>
      </colorScale>
    </cfRule>
  </conditionalFormatting>
  <conditionalFormatting sqref="A29:A33">
    <cfRule type="colorScale" priority="3">
      <colorScale>
        <cfvo type="min"/>
        <cfvo type="max"/>
        <color rgb="FFFFFF00"/>
        <color rgb="FFFF0000"/>
      </colorScale>
    </cfRule>
  </conditionalFormatting>
  <conditionalFormatting sqref="J22:J24">
    <cfRule type="cellIs" dxfId="0" priority="2" operator="between">
      <formula>$J$22</formula>
      <formula>$J$24</formula>
    </cfRule>
  </conditionalFormatting>
  <conditionalFormatting sqref="C11:C17">
    <cfRule type="colorScale" priority="1">
      <colorScale>
        <cfvo type="min"/>
        <cfvo type="percentile" val="50"/>
        <cfvo type="max"/>
        <color rgb="FFF8696B"/>
        <color rgb="FFFFEB84"/>
        <color rgb="FF63BE7B"/>
      </colorScale>
    </cfRule>
  </conditionalFormatting>
  <dataValidations count="7">
    <dataValidation type="list" allowBlank="1" showInputMessage="1" showErrorMessage="1" sqref="D29">
      <formula1>$C$30:$C$32</formula1>
    </dataValidation>
    <dataValidation type="list" allowBlank="1" showInputMessage="1" showErrorMessage="1" sqref="B29">
      <formula1>$A$30:$A$31</formula1>
    </dataValidation>
    <dataValidation type="list" allowBlank="1" showInputMessage="1" showErrorMessage="1" sqref="G11">
      <formula1>$F$11:$F$12</formula1>
    </dataValidation>
    <dataValidation type="list" allowBlank="1" showInputMessage="1" showErrorMessage="1" sqref="M21">
      <formula1>$J$22:$J$24</formula1>
    </dataValidation>
    <dataValidation type="list" allowBlank="1" showInputMessage="1" showErrorMessage="1" sqref="B11">
      <formula1>$A$12:$A$15</formula1>
    </dataValidation>
    <dataValidation type="list" allowBlank="1" showInputMessage="1" showErrorMessage="1" sqref="H11">
      <formula1>$G$11:$G$14</formula1>
    </dataValidation>
    <dataValidation type="list" allowBlank="1" showInputMessage="1" showErrorMessage="1" sqref="E10">
      <formula1>$C$11:$C$15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Instructions</vt:lpstr>
      <vt:lpstr>Risk Assessment Tool</vt:lpstr>
      <vt:lpstr>Heat Map</vt:lpstr>
      <vt:lpstr>Risk Assessment Register</vt:lpstr>
      <vt:lpstr>Internal Controls Inventory</vt:lpstr>
      <vt:lpstr>Command</vt:lpstr>
      <vt:lpstr>Formulas</vt:lpstr>
      <vt:lpstr>Instructions!_ftnref1</vt:lpstr>
      <vt:lpstr>Instructions!_ftnref2</vt:lpstr>
      <vt:lpstr>completed</vt:lpstr>
      <vt:lpstr>Impact</vt:lpstr>
      <vt:lpstr>Liaison</vt:lpstr>
      <vt:lpstr>Likelihood</vt:lpstr>
      <vt:lpstr>office</vt:lpstr>
      <vt:lpstr>Instructions!Print_Area</vt:lpstr>
      <vt:lpstr>'Risk Assessment Tool'!Print_Area</vt:lpstr>
      <vt:lpstr>purpose</vt:lpstr>
      <vt:lpstr>Risktype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Zillmer, Jemalyn</dc:creator>
  <cp:lastModifiedBy>AminMehr</cp:lastModifiedBy>
  <cp:lastPrinted>2017-03-10T14:10:38Z</cp:lastPrinted>
  <dcterms:created xsi:type="dcterms:W3CDTF">2016-11-21T19:08:22Z</dcterms:created>
  <dcterms:modified xsi:type="dcterms:W3CDTF">2017-03-10T20:07:38Z</dcterms:modified>
</cp:coreProperties>
</file>