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Jeannine Torres:
Assuming we get roughly 30 new users each day for 1 month
</t>
      </text>
    </comment>
    <comment authorId="0" ref="C4">
      <text>
        <t xml:space="preserve">Jeannine Torres:
Assuming we grow by roughly 
10% each month</t>
      </text>
    </comment>
    <comment authorId="0" ref="C18">
      <text>
        <t xml:space="preserve">Jeannine Torres:
Assuming we grow by roughly 
10% each month</t>
      </text>
    </comment>
    <comment authorId="0" ref="C32">
      <text>
        <t xml:space="preserve">Jeannine Torres:
Assuming we grow by roughly 
10% each month</t>
      </text>
    </comment>
  </commentList>
</comments>
</file>

<file path=xl/sharedStrings.xml><?xml version="1.0" encoding="utf-8"?>
<sst xmlns="http://schemas.openxmlformats.org/spreadsheetml/2006/main" count="129" uniqueCount="105">
  <si>
    <t>SWYK App Revenue Forecast</t>
  </si>
  <si>
    <t>YEAR 1 &amp;2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</si>
  <si>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</si>
  <si>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</si>
  <si>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</si>
  <si>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</si>
  <si>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</si>
  <si>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</si>
  <si>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</si>
  <si>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</si>
  <si>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</si>
  <si>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</si>
  <si>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</si>
  <si>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</si>
  <si>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</si>
  <si>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</si>
  <si>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</si>
  <si>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</si>
  <si>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</si>
  <si>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</si>
  <si>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</si>
  <si>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</si>
  <si>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</si>
  <si>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</si>
  <si>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</si>
  <si>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</si>
  <si>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Number of downloads per month</t>
  </si>
  <si>
    <t>% of downloads that convert to active users</t>
  </si>
  <si>
    <t>Growth Rate % of conversion from download to active user</t>
  </si>
  <si>
    <t># of new users (new/month)</t>
  </si>
  <si>
    <t># of active users (cumulative)</t>
  </si>
  <si>
    <t>Average number of calls made by active users each month</t>
  </si>
  <si>
    <t>Total number of calls made by all active users each month</t>
  </si>
  <si>
    <t>Average revenue made on all calls ($13.50 on average made on each call)</t>
  </si>
  <si>
    <t>Total Revenue (est) per month</t>
  </si>
  <si>
    <t>Total Revenue per year</t>
  </si>
  <si>
    <t>YEAR 3&amp;4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</si>
  <si>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</si>
  <si>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</si>
  <si>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</si>
  <si>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</si>
  <si>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</si>
  <si>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</si>
  <si>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</si>
  <si>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</si>
  <si>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</si>
  <si>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</si>
  <si>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</si>
  <si>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</si>
  <si>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</si>
  <si>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</si>
  <si>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</si>
  <si>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</si>
  <si>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</si>
  <si>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</si>
  <si>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</si>
  <si>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</si>
  <si>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</si>
  <si>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</si>
  <si>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</si>
  <si>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</si>
  <si>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YEAR 5&amp;6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</si>
  <si>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</si>
  <si>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</si>
  <si>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</si>
  <si>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</si>
  <si>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</si>
  <si>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</si>
  <si>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</si>
  <si>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</si>
  <si>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</si>
  <si>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</si>
  <si>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</si>
  <si>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</si>
  <si>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</si>
  <si>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</si>
  <si>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</si>
  <si>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</si>
  <si>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</si>
  <si>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</si>
  <si>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</si>
  <si>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</si>
  <si>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</si>
  <si>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</si>
  <si>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</si>
  <si>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</si>
  <si>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Summary</t>
  </si>
  <si>
    <t>YEARS 1-6</t>
  </si>
  <si>
    <t>EOY 1</t>
  </si>
  <si>
    <t>EOY 2</t>
  </si>
  <si>
    <t>EOY 3</t>
  </si>
  <si>
    <t>EOY 4</t>
  </si>
  <si>
    <t>EOY 5</t>
  </si>
  <si>
    <t>EOY 6</t>
  </si>
  <si>
    <t>Total # of downloads (cumulative)</t>
  </si>
  <si>
    <t>Total # of new users (new/month)</t>
  </si>
  <si>
    <t xml:space="preserve">Total # of active users </t>
  </si>
  <si>
    <t>Total # of calls made</t>
  </si>
  <si>
    <t>Average monthly revenue made on all calls ($13.50 on average made/call)</t>
  </si>
  <si>
    <t>Assuming Whys Guides Charge on average $3/minute to chat with them.</t>
  </si>
  <si>
    <t>Amt taken out for Twilio &amp; Stripe</t>
  </si>
  <si>
    <t>Amt Taken out for SWYK fees</t>
  </si>
  <si>
    <t>Total amount of fees taken out</t>
  </si>
  <si>
    <t xml:space="preserve">Note:  (assuming average 30 min call costing entrepreneur $90/call, taking out for stripe 1%, Twilio 2%, SWYK 15% fees) = </t>
  </si>
  <si>
    <t>Left for Consultant out of $90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</si>
</sst>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.00_);_(&quot;$&quot;* \(#,##0.00\);_(&quot;$&quot;* &quot;-&quot;??_);_(@_)"/>
  </numFmts>
  <fonts count="13">
    <font>
      <sz val="12.0"/>
      <color theme="1"/>
      <name val="Arial"/>
    </font>
    <font>
      <b/>
      <sz val="14.0"/>
      <color theme="1"/>
      <name val="Arial"/>
    </font>
    <font>
      <b/>
      <u/>
      <sz val="12.0"/>
      <color theme="1"/>
      <name val="Calibri"/>
    </font>
    <font>
      <b/>
      <u/>
      <sz val="10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1.0"/>
      <color rgb="FF333333"/>
      <name val="Arial"/>
    </font>
    <font>
      <b/>
      <u/>
      <sz val="13.0"/>
      <color rgb="FF000000"/>
      <name val="Calibri"/>
    </font>
    <font>
      <b/>
      <u/>
      <sz val="13.0"/>
      <color rgb="FF000000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  <color rgb="FF333333"/>
      <name val="Arial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EBF1DE"/>
        <bgColor rgb="FFEBF1DE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Border="1" applyFill="1" applyFont="1"/>
    <xf borderId="1" fillId="2" fontId="4" numFmtId="3" xfId="0" applyBorder="1" applyFont="1" applyNumberFormat="1"/>
    <xf borderId="1" fillId="0" fontId="4" numFmtId="0" xfId="0" applyBorder="1" applyFont="1"/>
    <xf borderId="1" fillId="0" fontId="4" numFmtId="10" xfId="0" applyBorder="1" applyFont="1" applyNumberFormat="1"/>
    <xf borderId="0" fillId="0" fontId="4" numFmtId="10" xfId="0" applyFont="1" applyNumberFormat="1"/>
    <xf borderId="1" fillId="2" fontId="4" numFmtId="10" xfId="0" applyBorder="1" applyFont="1" applyNumberFormat="1"/>
    <xf borderId="1" fillId="0" fontId="4" numFmtId="164" xfId="0" applyBorder="1" applyFont="1" applyNumberFormat="1"/>
    <xf borderId="0" fillId="0" fontId="4" numFmtId="164" xfId="0" applyFont="1" applyNumberFormat="1"/>
    <xf borderId="1" fillId="0" fontId="4" numFmtId="165" xfId="0" applyBorder="1" applyFont="1" applyNumberFormat="1"/>
    <xf borderId="1" fillId="0" fontId="5" numFmtId="0" xfId="0" applyBorder="1" applyFont="1"/>
    <xf borderId="1" fillId="0" fontId="5" numFmtId="165" xfId="0" applyBorder="1" applyFont="1" applyNumberFormat="1"/>
    <xf borderId="2" fillId="3" fontId="6" numFmtId="0" xfId="0" applyAlignment="1" applyBorder="1" applyFill="1" applyFont="1">
      <alignment horizontal="left"/>
    </xf>
    <xf borderId="0" fillId="0" fontId="4" numFmtId="165" xfId="0" applyFont="1" applyNumberFormat="1"/>
    <xf borderId="2" fillId="3" fontId="5" numFmtId="165" xfId="0" applyBorder="1" applyFont="1" applyNumberFormat="1"/>
    <xf borderId="0" fillId="0" fontId="6" numFmtId="0" xfId="0" applyAlignment="1" applyFont="1">
      <alignment horizontal="left"/>
    </xf>
    <xf borderId="1" fillId="0" fontId="4" numFmtId="3" xfId="0" applyBorder="1" applyFont="1" applyNumberFormat="1"/>
    <xf borderId="0" fillId="0" fontId="4" numFmtId="0" xfId="0" applyFont="1"/>
    <xf borderId="0" fillId="0" fontId="5" numFmtId="165" xfId="0" applyFont="1" applyNumberFormat="1"/>
    <xf borderId="0" fillId="0" fontId="4" numFmtId="3" xfId="0" applyFont="1" applyNumberFormat="1"/>
    <xf borderId="0" fillId="0" fontId="5" numFmtId="0" xfId="0" applyFont="1"/>
    <xf borderId="1" fillId="0" fontId="7" numFmtId="0" xfId="0" applyBorder="1" applyFont="1"/>
    <xf borderId="3" fillId="0" fontId="8" numFmtId="0" xfId="0" applyAlignment="1" applyBorder="1" applyFont="1">
      <alignment horizontal="right"/>
    </xf>
    <xf borderId="4" fillId="4" fontId="9" numFmtId="0" xfId="0" applyBorder="1" applyFill="1" applyFont="1"/>
    <xf borderId="5" fillId="4" fontId="9" numFmtId="3" xfId="0" applyBorder="1" applyFont="1" applyNumberFormat="1"/>
    <xf borderId="6" fillId="0" fontId="9" numFmtId="0" xfId="0" applyBorder="1" applyFont="1"/>
    <xf borderId="7" fillId="0" fontId="9" numFmtId="10" xfId="0" applyBorder="1" applyFont="1" applyNumberFormat="1"/>
    <xf borderId="5" fillId="4" fontId="9" numFmtId="10" xfId="0" applyBorder="1" applyFont="1" applyNumberFormat="1"/>
    <xf borderId="7" fillId="0" fontId="9" numFmtId="164" xfId="0" applyBorder="1" applyFont="1" applyNumberFormat="1"/>
    <xf borderId="7" fillId="0" fontId="9" numFmtId="3" xfId="0" applyBorder="1" applyFont="1" applyNumberFormat="1"/>
    <xf borderId="5" fillId="4" fontId="9" numFmtId="37" xfId="0" applyBorder="1" applyFont="1" applyNumberFormat="1"/>
    <xf borderId="7" fillId="0" fontId="9" numFmtId="0" xfId="0" applyBorder="1" applyFont="1"/>
    <xf borderId="7" fillId="0" fontId="9" numFmtId="37" xfId="0" applyBorder="1" applyFont="1" applyNumberFormat="1"/>
    <xf borderId="7" fillId="0" fontId="9" numFmtId="166" xfId="0" applyBorder="1" applyFont="1" applyNumberFormat="1"/>
    <xf borderId="6" fillId="0" fontId="10" numFmtId="0" xfId="0" applyBorder="1" applyFont="1"/>
    <xf borderId="7" fillId="0" fontId="9" numFmtId="167" xfId="0" applyBorder="1" applyFont="1" applyNumberFormat="1"/>
    <xf borderId="4" fillId="3" fontId="11" numFmtId="0" xfId="0" applyAlignment="1" applyBorder="1" applyFont="1">
      <alignment horizontal="left"/>
    </xf>
    <xf borderId="5" fillId="3" fontId="10" numFmtId="166" xfId="0" applyBorder="1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2514600</xdr:colOff>
      <xdr:row>0</xdr:row>
      <xdr:rowOff>0</xdr:rowOff>
    </xdr:from>
    <xdr:ext cx="476250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3.78"/>
    <col customWidth="1" min="2" max="2" width="13.0"/>
    <col customWidth="1" min="3" max="4" width="14.0"/>
    <col customWidth="1" min="5" max="5" width="15.33"/>
    <col customWidth="1" min="6" max="6" width="15.44"/>
    <col customWidth="1" min="7" max="8" width="14.0"/>
    <col customWidth="1" min="9" max="9" width="15.0"/>
    <col customWidth="1" min="10" max="12" width="14.0"/>
    <col customWidth="1" min="13" max="13" width="15.0"/>
    <col customWidth="1" min="14" max="22" width="14.0"/>
    <col customWidth="1" min="23" max="24" width="15.0"/>
    <col customWidth="1" min="25" max="25" width="14.78"/>
    <col customWidth="1" min="26" max="26" width="10.56"/>
  </cols>
  <sheetData>
    <row r="1">
      <c r="A1" s="1" t="s">
        <v>0</v>
      </c>
    </row>
    <row r="3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</row>
    <row r="4">
      <c r="A4" s="4" t="s">
        <v>26</v>
      </c>
      <c r="B4" s="5">
        <v>1000.0</v>
      </c>
      <c r="C4" s="5">
        <f t="shared" ref="C4:Y4" si="1">B4*1.1</f>
        <v>1100</v>
      </c>
      <c r="D4" s="5">
        <f t="shared" si="1"/>
        <v>1210</v>
      </c>
      <c r="E4" s="5">
        <f t="shared" si="1"/>
        <v>1331</v>
      </c>
      <c r="F4" s="5">
        <f t="shared" si="1"/>
        <v>1464.1</v>
      </c>
      <c r="G4" s="5">
        <f t="shared" si="1"/>
        <v>1610.51</v>
      </c>
      <c r="H4" s="5">
        <f t="shared" si="1"/>
        <v>1771.561</v>
      </c>
      <c r="I4" s="5">
        <f t="shared" si="1"/>
        <v>1948.7171</v>
      </c>
      <c r="J4" s="5">
        <f t="shared" si="1"/>
        <v>2143.58881</v>
      </c>
      <c r="K4" s="5">
        <f t="shared" si="1"/>
        <v>2357.947691</v>
      </c>
      <c r="L4" s="5">
        <f t="shared" si="1"/>
        <v>2593.74246</v>
      </c>
      <c r="M4" s="5">
        <f t="shared" si="1"/>
        <v>2853.116706</v>
      </c>
      <c r="N4" s="5">
        <f t="shared" si="1"/>
        <v>3138.428377</v>
      </c>
      <c r="O4" s="5">
        <f t="shared" si="1"/>
        <v>3452.271214</v>
      </c>
      <c r="P4" s="5">
        <f t="shared" si="1"/>
        <v>3797.498336</v>
      </c>
      <c r="Q4" s="5">
        <f t="shared" si="1"/>
        <v>4177.248169</v>
      </c>
      <c r="R4" s="5">
        <f t="shared" si="1"/>
        <v>4594.972986</v>
      </c>
      <c r="S4" s="5">
        <f t="shared" si="1"/>
        <v>5054.470285</v>
      </c>
      <c r="T4" s="5">
        <f t="shared" si="1"/>
        <v>5559.917313</v>
      </c>
      <c r="U4" s="5">
        <f t="shared" si="1"/>
        <v>6115.909045</v>
      </c>
      <c r="V4" s="5">
        <f t="shared" si="1"/>
        <v>6727.499949</v>
      </c>
      <c r="W4" s="5">
        <f t="shared" si="1"/>
        <v>7400.249944</v>
      </c>
      <c r="X4" s="5">
        <f t="shared" si="1"/>
        <v>8140.274939</v>
      </c>
      <c r="Y4" s="5">
        <f t="shared" si="1"/>
        <v>8954.302433</v>
      </c>
    </row>
    <row r="5">
      <c r="A5" s="6" t="s">
        <v>27</v>
      </c>
      <c r="B5" s="7">
        <v>0.1</v>
      </c>
      <c r="C5" s="7">
        <f t="shared" ref="C5:Y5" si="2">B5*(1+B6)</f>
        <v>0.102</v>
      </c>
      <c r="D5" s="7">
        <f t="shared" si="2"/>
        <v>0.10404</v>
      </c>
      <c r="E5" s="7">
        <f t="shared" si="2"/>
        <v>0.1061208</v>
      </c>
      <c r="F5" s="7">
        <f t="shared" si="2"/>
        <v>0.108243216</v>
      </c>
      <c r="G5" s="7">
        <f t="shared" si="2"/>
        <v>0.1104080803</v>
      </c>
      <c r="H5" s="7">
        <f t="shared" si="2"/>
        <v>0.1126162419</v>
      </c>
      <c r="I5" s="7">
        <f t="shared" si="2"/>
        <v>0.1148685668</v>
      </c>
      <c r="J5" s="7">
        <f t="shared" si="2"/>
        <v>0.1171659381</v>
      </c>
      <c r="K5" s="7">
        <f t="shared" si="2"/>
        <v>0.1195092569</v>
      </c>
      <c r="L5" s="7">
        <f t="shared" si="2"/>
        <v>0.121899442</v>
      </c>
      <c r="M5" s="7">
        <f t="shared" si="2"/>
        <v>0.1243374308</v>
      </c>
      <c r="N5" s="7">
        <f t="shared" si="2"/>
        <v>0.1268241795</v>
      </c>
      <c r="O5" s="7">
        <f t="shared" si="2"/>
        <v>0.129360663</v>
      </c>
      <c r="P5" s="7">
        <f t="shared" si="2"/>
        <v>0.1319478763</v>
      </c>
      <c r="Q5" s="7">
        <f t="shared" si="2"/>
        <v>0.1345868338</v>
      </c>
      <c r="R5" s="7">
        <f t="shared" si="2"/>
        <v>0.1372785705</v>
      </c>
      <c r="S5" s="7">
        <f t="shared" si="2"/>
        <v>0.1400241419</v>
      </c>
      <c r="T5" s="7">
        <f t="shared" si="2"/>
        <v>0.1428246248</v>
      </c>
      <c r="U5" s="7">
        <f t="shared" si="2"/>
        <v>0.1456811173</v>
      </c>
      <c r="V5" s="7">
        <f t="shared" si="2"/>
        <v>0.1485947396</v>
      </c>
      <c r="W5" s="7">
        <f t="shared" si="2"/>
        <v>0.1515666344</v>
      </c>
      <c r="X5" s="7">
        <f t="shared" si="2"/>
        <v>0.1545979671</v>
      </c>
      <c r="Y5" s="7">
        <f t="shared" si="2"/>
        <v>0.1576899264</v>
      </c>
      <c r="Z5" s="8"/>
    </row>
    <row r="6">
      <c r="A6" s="4" t="s">
        <v>28</v>
      </c>
      <c r="B6" s="9">
        <v>0.02</v>
      </c>
      <c r="C6" s="9">
        <v>0.02</v>
      </c>
      <c r="D6" s="9">
        <v>0.02</v>
      </c>
      <c r="E6" s="9">
        <v>0.02</v>
      </c>
      <c r="F6" s="9">
        <v>0.02</v>
      </c>
      <c r="G6" s="9">
        <v>0.02</v>
      </c>
      <c r="H6" s="9">
        <v>0.02</v>
      </c>
      <c r="I6" s="9">
        <v>0.02</v>
      </c>
      <c r="J6" s="9">
        <v>0.02</v>
      </c>
      <c r="K6" s="9">
        <v>0.02</v>
      </c>
      <c r="L6" s="9">
        <v>0.02</v>
      </c>
      <c r="M6" s="9">
        <v>0.02</v>
      </c>
      <c r="N6" s="9">
        <v>0.02</v>
      </c>
      <c r="O6" s="9">
        <v>0.02</v>
      </c>
      <c r="P6" s="9">
        <v>0.02</v>
      </c>
      <c r="Q6" s="9">
        <v>0.02</v>
      </c>
      <c r="R6" s="9">
        <v>0.02</v>
      </c>
      <c r="S6" s="9">
        <v>0.02</v>
      </c>
      <c r="T6" s="9">
        <v>0.02</v>
      </c>
      <c r="U6" s="9">
        <v>0.02</v>
      </c>
      <c r="V6" s="9">
        <v>0.02</v>
      </c>
      <c r="W6" s="9">
        <v>0.02</v>
      </c>
      <c r="X6" s="9">
        <v>0.02</v>
      </c>
      <c r="Y6" s="9">
        <v>0.02</v>
      </c>
    </row>
    <row r="7">
      <c r="A7" s="6" t="s">
        <v>29</v>
      </c>
      <c r="B7" s="10">
        <f t="shared" ref="B7:Y7" si="3">B4*B5</f>
        <v>100</v>
      </c>
      <c r="C7" s="10">
        <f t="shared" si="3"/>
        <v>112.2</v>
      </c>
      <c r="D7" s="10">
        <f t="shared" si="3"/>
        <v>125.8884</v>
      </c>
      <c r="E7" s="10">
        <f t="shared" si="3"/>
        <v>141.2467848</v>
      </c>
      <c r="F7" s="10">
        <f t="shared" si="3"/>
        <v>158.4788925</v>
      </c>
      <c r="G7" s="10">
        <f t="shared" si="3"/>
        <v>177.8133174</v>
      </c>
      <c r="H7" s="10">
        <f t="shared" si="3"/>
        <v>199.5065422</v>
      </c>
      <c r="I7" s="10">
        <f t="shared" si="3"/>
        <v>223.8463403</v>
      </c>
      <c r="J7" s="10">
        <f t="shared" si="3"/>
        <v>251.1555938</v>
      </c>
      <c r="K7" s="10">
        <f t="shared" si="3"/>
        <v>281.7965763</v>
      </c>
      <c r="L7" s="10">
        <f t="shared" si="3"/>
        <v>316.1757586</v>
      </c>
      <c r="M7" s="10">
        <f t="shared" si="3"/>
        <v>354.7492011</v>
      </c>
      <c r="N7" s="10">
        <f t="shared" si="3"/>
        <v>398.0286037</v>
      </c>
      <c r="O7" s="10">
        <f t="shared" si="3"/>
        <v>446.5880933</v>
      </c>
      <c r="P7" s="10">
        <f t="shared" si="3"/>
        <v>501.0718407</v>
      </c>
      <c r="Q7" s="10">
        <f t="shared" si="3"/>
        <v>562.2026053</v>
      </c>
      <c r="R7" s="10">
        <f t="shared" si="3"/>
        <v>630.7913231</v>
      </c>
      <c r="S7" s="10">
        <f t="shared" si="3"/>
        <v>707.7478645</v>
      </c>
      <c r="T7" s="10">
        <f t="shared" si="3"/>
        <v>794.093104</v>
      </c>
      <c r="U7" s="10">
        <f t="shared" si="3"/>
        <v>890.9724627</v>
      </c>
      <c r="V7" s="10">
        <f t="shared" si="3"/>
        <v>999.6711031</v>
      </c>
      <c r="W7" s="10">
        <f t="shared" si="3"/>
        <v>1121.630978</v>
      </c>
      <c r="X7" s="10">
        <f t="shared" si="3"/>
        <v>1258.469957</v>
      </c>
      <c r="Y7" s="10">
        <f t="shared" si="3"/>
        <v>1412.003292</v>
      </c>
      <c r="Z7" s="11"/>
    </row>
    <row r="8">
      <c r="A8" s="4" t="s">
        <v>30</v>
      </c>
      <c r="B8" s="4">
        <f>B4*B5</f>
        <v>100</v>
      </c>
      <c r="C8" s="5">
        <f t="shared" ref="C8:Y8" si="4">B8+(C4*C5)</f>
        <v>212.2</v>
      </c>
      <c r="D8" s="5">
        <f t="shared" si="4"/>
        <v>338.0884</v>
      </c>
      <c r="E8" s="5">
        <f t="shared" si="4"/>
        <v>479.3351848</v>
      </c>
      <c r="F8" s="5">
        <f t="shared" si="4"/>
        <v>637.8140773</v>
      </c>
      <c r="G8" s="5">
        <f t="shared" si="4"/>
        <v>815.6273948</v>
      </c>
      <c r="H8" s="5">
        <f t="shared" si="4"/>
        <v>1015.133937</v>
      </c>
      <c r="I8" s="5">
        <f t="shared" si="4"/>
        <v>1238.980277</v>
      </c>
      <c r="J8" s="5">
        <f t="shared" si="4"/>
        <v>1490.135871</v>
      </c>
      <c r="K8" s="5">
        <f t="shared" si="4"/>
        <v>1771.932447</v>
      </c>
      <c r="L8" s="5">
        <f t="shared" si="4"/>
        <v>2088.108206</v>
      </c>
      <c r="M8" s="5">
        <f t="shared" si="4"/>
        <v>2442.857407</v>
      </c>
      <c r="N8" s="5">
        <f t="shared" si="4"/>
        <v>2840.886011</v>
      </c>
      <c r="O8" s="5">
        <f t="shared" si="4"/>
        <v>3287.474104</v>
      </c>
      <c r="P8" s="5">
        <f t="shared" si="4"/>
        <v>3788.545945</v>
      </c>
      <c r="Q8" s="5">
        <f t="shared" si="4"/>
        <v>4350.74855</v>
      </c>
      <c r="R8" s="5">
        <f t="shared" si="4"/>
        <v>4981.539873</v>
      </c>
      <c r="S8" s="5">
        <f t="shared" si="4"/>
        <v>5689.287738</v>
      </c>
      <c r="T8" s="5">
        <f t="shared" si="4"/>
        <v>6483.380842</v>
      </c>
      <c r="U8" s="5">
        <f t="shared" si="4"/>
        <v>7374.353304</v>
      </c>
      <c r="V8" s="5">
        <f t="shared" si="4"/>
        <v>8374.024407</v>
      </c>
      <c r="W8" s="5">
        <f t="shared" si="4"/>
        <v>9495.655385</v>
      </c>
      <c r="X8" s="5">
        <f t="shared" si="4"/>
        <v>10754.12534</v>
      </c>
      <c r="Y8" s="5">
        <f t="shared" si="4"/>
        <v>12166.12863</v>
      </c>
    </row>
    <row r="9">
      <c r="A9" s="6" t="s">
        <v>31</v>
      </c>
      <c r="B9" s="6">
        <v>3.0</v>
      </c>
      <c r="C9" s="6">
        <v>3.0</v>
      </c>
      <c r="D9" s="6">
        <v>3.0</v>
      </c>
      <c r="E9" s="6">
        <v>3.0</v>
      </c>
      <c r="F9" s="6">
        <v>3.0</v>
      </c>
      <c r="G9" s="6">
        <v>3.0</v>
      </c>
      <c r="H9" s="6">
        <v>3.0</v>
      </c>
      <c r="I9" s="6">
        <v>3.0</v>
      </c>
      <c r="J9" s="6">
        <v>3.0</v>
      </c>
      <c r="K9" s="6">
        <v>3.0</v>
      </c>
      <c r="L9" s="6">
        <v>3.0</v>
      </c>
      <c r="M9" s="6">
        <v>3.0</v>
      </c>
      <c r="N9" s="6">
        <v>3.0</v>
      </c>
      <c r="O9" s="6">
        <v>3.0</v>
      </c>
      <c r="P9" s="6">
        <v>3.0</v>
      </c>
      <c r="Q9" s="6">
        <v>3.0</v>
      </c>
      <c r="R9" s="6">
        <v>3.0</v>
      </c>
      <c r="S9" s="6">
        <v>3.0</v>
      </c>
      <c r="T9" s="6">
        <v>3.0</v>
      </c>
      <c r="U9" s="6">
        <v>3.0</v>
      </c>
      <c r="V9" s="6">
        <v>3.0</v>
      </c>
      <c r="W9" s="6">
        <v>3.0</v>
      </c>
      <c r="X9" s="6">
        <v>3.0</v>
      </c>
      <c r="Y9" s="6">
        <v>3.0</v>
      </c>
    </row>
    <row r="10">
      <c r="A10" s="4" t="s">
        <v>32</v>
      </c>
      <c r="B10" s="5">
        <f t="shared" ref="B10:Y10" si="5">B8*B9</f>
        <v>300</v>
      </c>
      <c r="C10" s="5">
        <f t="shared" si="5"/>
        <v>636.6</v>
      </c>
      <c r="D10" s="5">
        <f t="shared" si="5"/>
        <v>1014.2652</v>
      </c>
      <c r="E10" s="5">
        <f t="shared" si="5"/>
        <v>1438.005554</v>
      </c>
      <c r="F10" s="5">
        <f t="shared" si="5"/>
        <v>1913.442232</v>
      </c>
      <c r="G10" s="5">
        <f t="shared" si="5"/>
        <v>2446.882184</v>
      </c>
      <c r="H10" s="5">
        <f t="shared" si="5"/>
        <v>3045.401811</v>
      </c>
      <c r="I10" s="5">
        <f t="shared" si="5"/>
        <v>3716.940832</v>
      </c>
      <c r="J10" s="5">
        <f t="shared" si="5"/>
        <v>4470.407613</v>
      </c>
      <c r="K10" s="5">
        <f t="shared" si="5"/>
        <v>5315.797342</v>
      </c>
      <c r="L10" s="5">
        <f t="shared" si="5"/>
        <v>6264.324618</v>
      </c>
      <c r="M10" s="5">
        <f t="shared" si="5"/>
        <v>7328.572221</v>
      </c>
      <c r="N10" s="5">
        <f t="shared" si="5"/>
        <v>8522.658032</v>
      </c>
      <c r="O10" s="5">
        <f t="shared" si="5"/>
        <v>9862.422312</v>
      </c>
      <c r="P10" s="5">
        <f t="shared" si="5"/>
        <v>11365.63783</v>
      </c>
      <c r="Q10" s="5">
        <f t="shared" si="5"/>
        <v>13052.24565</v>
      </c>
      <c r="R10" s="5">
        <f t="shared" si="5"/>
        <v>14944.61962</v>
      </c>
      <c r="S10" s="5">
        <f t="shared" si="5"/>
        <v>17067.86321</v>
      </c>
      <c r="T10" s="5">
        <f t="shared" si="5"/>
        <v>19450.14252</v>
      </c>
      <c r="U10" s="5">
        <f t="shared" si="5"/>
        <v>22123.05991</v>
      </c>
      <c r="V10" s="5">
        <f t="shared" si="5"/>
        <v>25122.07322</v>
      </c>
      <c r="W10" s="5">
        <f t="shared" si="5"/>
        <v>28486.96616</v>
      </c>
      <c r="X10" s="5">
        <f t="shared" si="5"/>
        <v>32262.37603</v>
      </c>
      <c r="Y10" s="5">
        <f t="shared" si="5"/>
        <v>36498.3859</v>
      </c>
    </row>
    <row r="11">
      <c r="A11" s="6" t="s">
        <v>33</v>
      </c>
      <c r="B11" s="12">
        <f t="shared" ref="B11:Y11" si="6">B10*$F$75</f>
        <v>4050</v>
      </c>
      <c r="C11" s="12">
        <f t="shared" si="6"/>
        <v>8594.1</v>
      </c>
      <c r="D11" s="12">
        <f t="shared" si="6"/>
        <v>13692.5802</v>
      </c>
      <c r="E11" s="12">
        <f t="shared" si="6"/>
        <v>19413.07498</v>
      </c>
      <c r="F11" s="12">
        <f t="shared" si="6"/>
        <v>25831.47013</v>
      </c>
      <c r="G11" s="12">
        <f t="shared" si="6"/>
        <v>33032.90949</v>
      </c>
      <c r="H11" s="12">
        <f t="shared" si="6"/>
        <v>41112.92445</v>
      </c>
      <c r="I11" s="12">
        <f t="shared" si="6"/>
        <v>50178.70123</v>
      </c>
      <c r="J11" s="12">
        <f t="shared" si="6"/>
        <v>60350.50278</v>
      </c>
      <c r="K11" s="12">
        <f t="shared" si="6"/>
        <v>71763.26412</v>
      </c>
      <c r="L11" s="12">
        <f t="shared" si="6"/>
        <v>84568.38234</v>
      </c>
      <c r="M11" s="12">
        <f t="shared" si="6"/>
        <v>98935.72499</v>
      </c>
      <c r="N11" s="12">
        <f t="shared" si="6"/>
        <v>115055.8834</v>
      </c>
      <c r="O11" s="12">
        <f t="shared" si="6"/>
        <v>133142.7012</v>
      </c>
      <c r="P11" s="12">
        <f t="shared" si="6"/>
        <v>153436.1108</v>
      </c>
      <c r="Q11" s="12">
        <f t="shared" si="6"/>
        <v>176205.3163</v>
      </c>
      <c r="R11" s="12">
        <f t="shared" si="6"/>
        <v>201752.3649</v>
      </c>
      <c r="S11" s="12">
        <f t="shared" si="6"/>
        <v>230416.1534</v>
      </c>
      <c r="T11" s="12">
        <f t="shared" si="6"/>
        <v>262576.9241</v>
      </c>
      <c r="U11" s="12">
        <f t="shared" si="6"/>
        <v>298661.3088</v>
      </c>
      <c r="V11" s="12">
        <f t="shared" si="6"/>
        <v>339147.9885</v>
      </c>
      <c r="W11" s="12">
        <f t="shared" si="6"/>
        <v>384574.0431</v>
      </c>
      <c r="X11" s="12">
        <f t="shared" si="6"/>
        <v>435542.0764</v>
      </c>
      <c r="Y11" s="12">
        <f t="shared" si="6"/>
        <v>492728.2097</v>
      </c>
    </row>
    <row r="12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3" t="s">
        <v>34</v>
      </c>
      <c r="B13" s="14">
        <f t="shared" ref="B13:Y13" si="7">B11</f>
        <v>4050</v>
      </c>
      <c r="C13" s="14">
        <f t="shared" si="7"/>
        <v>8594.1</v>
      </c>
      <c r="D13" s="14">
        <f t="shared" si="7"/>
        <v>13692.5802</v>
      </c>
      <c r="E13" s="14">
        <f t="shared" si="7"/>
        <v>19413.07498</v>
      </c>
      <c r="F13" s="14">
        <f t="shared" si="7"/>
        <v>25831.47013</v>
      </c>
      <c r="G13" s="14">
        <f t="shared" si="7"/>
        <v>33032.90949</v>
      </c>
      <c r="H13" s="14">
        <f t="shared" si="7"/>
        <v>41112.92445</v>
      </c>
      <c r="I13" s="14">
        <f t="shared" si="7"/>
        <v>50178.70123</v>
      </c>
      <c r="J13" s="14">
        <f t="shared" si="7"/>
        <v>60350.50278</v>
      </c>
      <c r="K13" s="14">
        <f t="shared" si="7"/>
        <v>71763.26412</v>
      </c>
      <c r="L13" s="14">
        <f t="shared" si="7"/>
        <v>84568.38234</v>
      </c>
      <c r="M13" s="14">
        <f t="shared" si="7"/>
        <v>98935.72499</v>
      </c>
      <c r="N13" s="14">
        <f t="shared" si="7"/>
        <v>115055.8834</v>
      </c>
      <c r="O13" s="14">
        <f t="shared" si="7"/>
        <v>133142.7012</v>
      </c>
      <c r="P13" s="14">
        <f t="shared" si="7"/>
        <v>153436.1108</v>
      </c>
      <c r="Q13" s="14">
        <f t="shared" si="7"/>
        <v>176205.3163</v>
      </c>
      <c r="R13" s="14">
        <f t="shared" si="7"/>
        <v>201752.3649</v>
      </c>
      <c r="S13" s="14">
        <f t="shared" si="7"/>
        <v>230416.1534</v>
      </c>
      <c r="T13" s="14">
        <f t="shared" si="7"/>
        <v>262576.9241</v>
      </c>
      <c r="U13" s="14">
        <f t="shared" si="7"/>
        <v>298661.3088</v>
      </c>
      <c r="V13" s="14">
        <f t="shared" si="7"/>
        <v>339147.9885</v>
      </c>
      <c r="W13" s="14">
        <f t="shared" si="7"/>
        <v>384574.0431</v>
      </c>
      <c r="X13" s="14">
        <f t="shared" si="7"/>
        <v>435542.0764</v>
      </c>
      <c r="Y13" s="14">
        <f t="shared" si="7"/>
        <v>492728.2097</v>
      </c>
    </row>
    <row r="14">
      <c r="A14" s="15" t="s">
        <v>35</v>
      </c>
      <c r="D14" s="16"/>
      <c r="G14" s="16"/>
      <c r="M14" s="17">
        <f>SUM(B13:M13)</f>
        <v>511523.6347</v>
      </c>
      <c r="Y14" s="17">
        <f>SUM(N13:Y13)</f>
        <v>3223239.08</v>
      </c>
    </row>
    <row r="15">
      <c r="A15" s="18"/>
    </row>
    <row r="16">
      <c r="A16" s="18"/>
    </row>
    <row r="17">
      <c r="A17" s="2" t="s">
        <v>36</v>
      </c>
      <c r="B17" s="3" t="s">
        <v>37</v>
      </c>
      <c r="C17" s="3" t="s">
        <v>38</v>
      </c>
      <c r="D17" s="3" t="s">
        <v>39</v>
      </c>
      <c r="E17" s="3" t="s">
        <v>40</v>
      </c>
      <c r="F17" s="3" t="s">
        <v>41</v>
      </c>
      <c r="G17" s="3" t="s">
        <v>42</v>
      </c>
      <c r="H17" s="3" t="s">
        <v>43</v>
      </c>
      <c r="I17" s="3" t="s">
        <v>44</v>
      </c>
      <c r="J17" s="3" t="s">
        <v>45</v>
      </c>
      <c r="K17" s="3" t="s">
        <v>46</v>
      </c>
      <c r="L17" s="3" t="s">
        <v>47</v>
      </c>
      <c r="M17" s="3" t="s">
        <v>48</v>
      </c>
      <c r="N17" s="3" t="s">
        <v>49</v>
      </c>
      <c r="O17" s="3" t="s">
        <v>50</v>
      </c>
      <c r="P17" s="3" t="s">
        <v>51</v>
      </c>
      <c r="Q17" s="3" t="s">
        <v>52</v>
      </c>
      <c r="R17" s="3" t="s">
        <v>53</v>
      </c>
      <c r="S17" s="3" t="s">
        <v>54</v>
      </c>
      <c r="T17" s="3" t="s">
        <v>55</v>
      </c>
      <c r="U17" s="3" t="s">
        <v>56</v>
      </c>
      <c r="V17" s="3" t="s">
        <v>57</v>
      </c>
      <c r="W17" s="3" t="s">
        <v>58</v>
      </c>
      <c r="X17" s="3" t="s">
        <v>59</v>
      </c>
      <c r="Y17" s="3" t="s">
        <v>60</v>
      </c>
    </row>
    <row r="18">
      <c r="A18" s="4" t="s">
        <v>26</v>
      </c>
      <c r="B18" s="5">
        <f>Y4*1.1</f>
        <v>9849.732676</v>
      </c>
      <c r="C18" s="5">
        <f t="shared" ref="C18:Y18" si="8">B18*1.1</f>
        <v>10834.70594</v>
      </c>
      <c r="D18" s="5">
        <f t="shared" si="8"/>
        <v>11918.17654</v>
      </c>
      <c r="E18" s="5">
        <f t="shared" si="8"/>
        <v>13109.99419</v>
      </c>
      <c r="F18" s="5">
        <f t="shared" si="8"/>
        <v>14420.99361</v>
      </c>
      <c r="G18" s="5">
        <f t="shared" si="8"/>
        <v>15863.09297</v>
      </c>
      <c r="H18" s="5">
        <f t="shared" si="8"/>
        <v>17449.40227</v>
      </c>
      <c r="I18" s="5">
        <f t="shared" si="8"/>
        <v>19194.3425</v>
      </c>
      <c r="J18" s="5">
        <f t="shared" si="8"/>
        <v>21113.77675</v>
      </c>
      <c r="K18" s="5">
        <f t="shared" si="8"/>
        <v>23225.15442</v>
      </c>
      <c r="L18" s="5">
        <f t="shared" si="8"/>
        <v>25547.66986</v>
      </c>
      <c r="M18" s="5">
        <f t="shared" si="8"/>
        <v>28102.43685</v>
      </c>
      <c r="N18" s="5">
        <f t="shared" si="8"/>
        <v>30912.68053</v>
      </c>
      <c r="O18" s="5">
        <f t="shared" si="8"/>
        <v>34003.94859</v>
      </c>
      <c r="P18" s="5">
        <f t="shared" si="8"/>
        <v>37404.34344</v>
      </c>
      <c r="Q18" s="5">
        <f t="shared" si="8"/>
        <v>41144.77779</v>
      </c>
      <c r="R18" s="5">
        <f t="shared" si="8"/>
        <v>45259.25557</v>
      </c>
      <c r="S18" s="5">
        <f t="shared" si="8"/>
        <v>49785.18112</v>
      </c>
      <c r="T18" s="5">
        <f t="shared" si="8"/>
        <v>54763.69924</v>
      </c>
      <c r="U18" s="5">
        <f t="shared" si="8"/>
        <v>60240.06916</v>
      </c>
      <c r="V18" s="5">
        <f t="shared" si="8"/>
        <v>66264.07608</v>
      </c>
      <c r="W18" s="5">
        <f t="shared" si="8"/>
        <v>72890.48369</v>
      </c>
      <c r="X18" s="5">
        <f t="shared" si="8"/>
        <v>80179.53205</v>
      </c>
      <c r="Y18" s="5">
        <f t="shared" si="8"/>
        <v>88197.48526</v>
      </c>
    </row>
    <row r="19">
      <c r="A19" s="6" t="s">
        <v>27</v>
      </c>
      <c r="B19" s="7">
        <f>Y5*(1+Y6)</f>
        <v>0.1608437249</v>
      </c>
      <c r="C19" s="7">
        <f t="shared" ref="C19:Y19" si="9">B19*(1+B20)</f>
        <v>0.1640605994</v>
      </c>
      <c r="D19" s="7">
        <f t="shared" si="9"/>
        <v>0.1673418114</v>
      </c>
      <c r="E19" s="7">
        <f t="shared" si="9"/>
        <v>0.1706886477</v>
      </c>
      <c r="F19" s="7">
        <f t="shared" si="9"/>
        <v>0.1741024206</v>
      </c>
      <c r="G19" s="7">
        <f t="shared" si="9"/>
        <v>0.177584469</v>
      </c>
      <c r="H19" s="7">
        <f t="shared" si="9"/>
        <v>0.1811361584</v>
      </c>
      <c r="I19" s="7">
        <f t="shared" si="9"/>
        <v>0.1847588816</v>
      </c>
      <c r="J19" s="7">
        <f t="shared" si="9"/>
        <v>0.1884540592</v>
      </c>
      <c r="K19" s="7">
        <f t="shared" si="9"/>
        <v>0.1922231404</v>
      </c>
      <c r="L19" s="7">
        <f t="shared" si="9"/>
        <v>0.1960676032</v>
      </c>
      <c r="M19" s="7">
        <f t="shared" si="9"/>
        <v>0.1999889553</v>
      </c>
      <c r="N19" s="7">
        <f t="shared" si="9"/>
        <v>0.2039887344</v>
      </c>
      <c r="O19" s="7">
        <f t="shared" si="9"/>
        <v>0.2080685091</v>
      </c>
      <c r="P19" s="7">
        <f t="shared" si="9"/>
        <v>0.2122298792</v>
      </c>
      <c r="Q19" s="7">
        <f t="shared" si="9"/>
        <v>0.2164744768</v>
      </c>
      <c r="R19" s="7">
        <f t="shared" si="9"/>
        <v>0.2208039664</v>
      </c>
      <c r="S19" s="7">
        <f t="shared" si="9"/>
        <v>0.2252200457</v>
      </c>
      <c r="T19" s="7">
        <f t="shared" si="9"/>
        <v>0.2297244466</v>
      </c>
      <c r="U19" s="7">
        <f t="shared" si="9"/>
        <v>0.2343189355</v>
      </c>
      <c r="V19" s="7">
        <f t="shared" si="9"/>
        <v>0.2390053142</v>
      </c>
      <c r="W19" s="7">
        <f t="shared" si="9"/>
        <v>0.2437854205</v>
      </c>
      <c r="X19" s="7">
        <f t="shared" si="9"/>
        <v>0.2486611289</v>
      </c>
      <c r="Y19" s="7">
        <f t="shared" si="9"/>
        <v>0.2536343515</v>
      </c>
    </row>
    <row r="20">
      <c r="A20" s="4" t="s">
        <v>28</v>
      </c>
      <c r="B20" s="9">
        <v>0.02</v>
      </c>
      <c r="C20" s="9">
        <v>0.02</v>
      </c>
      <c r="D20" s="9">
        <v>0.02</v>
      </c>
      <c r="E20" s="9">
        <v>0.02</v>
      </c>
      <c r="F20" s="9">
        <v>0.02</v>
      </c>
      <c r="G20" s="9">
        <v>0.02</v>
      </c>
      <c r="H20" s="9">
        <v>0.02</v>
      </c>
      <c r="I20" s="9">
        <v>0.02</v>
      </c>
      <c r="J20" s="9">
        <v>0.02</v>
      </c>
      <c r="K20" s="9">
        <v>0.02</v>
      </c>
      <c r="L20" s="9">
        <v>0.02</v>
      </c>
      <c r="M20" s="9">
        <v>0.02</v>
      </c>
      <c r="N20" s="9">
        <v>0.02</v>
      </c>
      <c r="O20" s="9">
        <v>0.02</v>
      </c>
      <c r="P20" s="9">
        <v>0.02</v>
      </c>
      <c r="Q20" s="9">
        <v>0.02</v>
      </c>
      <c r="R20" s="9">
        <v>0.02</v>
      </c>
      <c r="S20" s="9">
        <v>0.02</v>
      </c>
      <c r="T20" s="9">
        <v>0.02</v>
      </c>
      <c r="U20" s="9">
        <v>0.02</v>
      </c>
      <c r="V20" s="9">
        <v>0.02</v>
      </c>
      <c r="W20" s="9">
        <v>0.02</v>
      </c>
      <c r="X20" s="9">
        <v>0.02</v>
      </c>
      <c r="Y20" s="9">
        <v>0.02</v>
      </c>
    </row>
    <row r="21" ht="15.75" customHeight="1">
      <c r="A21" s="6" t="s">
        <v>29</v>
      </c>
      <c r="B21" s="19">
        <f t="shared" ref="B21:Y21" si="10">B18*B19</f>
        <v>1584.267693</v>
      </c>
      <c r="C21" s="19">
        <f t="shared" si="10"/>
        <v>1777.548352</v>
      </c>
      <c r="D21" s="19">
        <f t="shared" si="10"/>
        <v>1994.409251</v>
      </c>
      <c r="E21" s="19">
        <f t="shared" si="10"/>
        <v>2237.727179</v>
      </c>
      <c r="F21" s="19">
        <f t="shared" si="10"/>
        <v>2510.729895</v>
      </c>
      <c r="G21" s="19">
        <f t="shared" si="10"/>
        <v>2817.038943</v>
      </c>
      <c r="H21" s="19">
        <f t="shared" si="10"/>
        <v>3160.717694</v>
      </c>
      <c r="I21" s="19">
        <f t="shared" si="10"/>
        <v>3546.325252</v>
      </c>
      <c r="J21" s="19">
        <f t="shared" si="10"/>
        <v>3978.976933</v>
      </c>
      <c r="K21" s="19">
        <f t="shared" si="10"/>
        <v>4464.412119</v>
      </c>
      <c r="L21" s="19">
        <f t="shared" si="10"/>
        <v>5009.070397</v>
      </c>
      <c r="M21" s="19">
        <f t="shared" si="10"/>
        <v>5620.176986</v>
      </c>
      <c r="N21" s="19">
        <f t="shared" si="10"/>
        <v>6305.838578</v>
      </c>
      <c r="O21" s="19">
        <f t="shared" si="10"/>
        <v>7075.150884</v>
      </c>
      <c r="P21" s="19">
        <f t="shared" si="10"/>
        <v>7938.319292</v>
      </c>
      <c r="Q21" s="19">
        <f t="shared" si="10"/>
        <v>8906.794246</v>
      </c>
      <c r="R21" s="19">
        <f t="shared" si="10"/>
        <v>9993.423144</v>
      </c>
      <c r="S21" s="19">
        <f t="shared" si="10"/>
        <v>11212.62077</v>
      </c>
      <c r="T21" s="19">
        <f t="shared" si="10"/>
        <v>12580.5605</v>
      </c>
      <c r="U21" s="19">
        <f t="shared" si="10"/>
        <v>14115.38888</v>
      </c>
      <c r="V21" s="19">
        <f t="shared" si="10"/>
        <v>15837.46633</v>
      </c>
      <c r="W21" s="19">
        <f t="shared" si="10"/>
        <v>17769.63722</v>
      </c>
      <c r="X21" s="19">
        <f t="shared" si="10"/>
        <v>19937.53296</v>
      </c>
      <c r="Y21" s="19">
        <f t="shared" si="10"/>
        <v>22369.91198</v>
      </c>
      <c r="Z21" s="20"/>
    </row>
    <row r="22" ht="15.75" customHeight="1">
      <c r="A22" s="4" t="s">
        <v>30</v>
      </c>
      <c r="B22" s="5">
        <f>Y8+(B18*B19)</f>
        <v>13750.39633</v>
      </c>
      <c r="C22" s="5">
        <f t="shared" ref="C22:Y22" si="11">B22+(C18*C19)</f>
        <v>15527.94468</v>
      </c>
      <c r="D22" s="5">
        <f t="shared" si="11"/>
        <v>17522.35393</v>
      </c>
      <c r="E22" s="5">
        <f t="shared" si="11"/>
        <v>19760.08111</v>
      </c>
      <c r="F22" s="5">
        <f t="shared" si="11"/>
        <v>22270.811</v>
      </c>
      <c r="G22" s="5">
        <f t="shared" si="11"/>
        <v>25087.84995</v>
      </c>
      <c r="H22" s="5">
        <f t="shared" si="11"/>
        <v>28248.56764</v>
      </c>
      <c r="I22" s="5">
        <f t="shared" si="11"/>
        <v>31794.89289</v>
      </c>
      <c r="J22" s="5">
        <f t="shared" si="11"/>
        <v>35773.86983</v>
      </c>
      <c r="K22" s="5">
        <f t="shared" si="11"/>
        <v>40238.28194</v>
      </c>
      <c r="L22" s="5">
        <f t="shared" si="11"/>
        <v>45247.35234</v>
      </c>
      <c r="M22" s="5">
        <f t="shared" si="11"/>
        <v>50867.52933</v>
      </c>
      <c r="N22" s="5">
        <f t="shared" si="11"/>
        <v>57173.36791</v>
      </c>
      <c r="O22" s="5">
        <f t="shared" si="11"/>
        <v>64248.51879</v>
      </c>
      <c r="P22" s="5">
        <f t="shared" si="11"/>
        <v>72186.83808</v>
      </c>
      <c r="Q22" s="5">
        <f t="shared" si="11"/>
        <v>81093.63233</v>
      </c>
      <c r="R22" s="5">
        <f t="shared" si="11"/>
        <v>91087.05547</v>
      </c>
      <c r="S22" s="5">
        <f t="shared" si="11"/>
        <v>102299.6762</v>
      </c>
      <c r="T22" s="5">
        <f t="shared" si="11"/>
        <v>114880.2367</v>
      </c>
      <c r="U22" s="5">
        <f t="shared" si="11"/>
        <v>128995.6256</v>
      </c>
      <c r="V22" s="5">
        <f t="shared" si="11"/>
        <v>144833.0919</v>
      </c>
      <c r="W22" s="5">
        <f t="shared" si="11"/>
        <v>162602.7292</v>
      </c>
      <c r="X22" s="5">
        <f t="shared" si="11"/>
        <v>182540.2621</v>
      </c>
      <c r="Y22" s="5">
        <f t="shared" si="11"/>
        <v>204910.1741</v>
      </c>
      <c r="Z22" s="20"/>
    </row>
    <row r="23" ht="15.75" customHeight="1">
      <c r="A23" s="6" t="s">
        <v>31</v>
      </c>
      <c r="B23" s="6">
        <v>3.0</v>
      </c>
      <c r="C23" s="6">
        <v>3.0</v>
      </c>
      <c r="D23" s="6">
        <v>3.0</v>
      </c>
      <c r="E23" s="6">
        <v>3.0</v>
      </c>
      <c r="F23" s="6">
        <v>3.0</v>
      </c>
      <c r="G23" s="6">
        <v>3.0</v>
      </c>
      <c r="H23" s="6">
        <v>3.0</v>
      </c>
      <c r="I23" s="6">
        <v>3.0</v>
      </c>
      <c r="J23" s="6">
        <v>3.0</v>
      </c>
      <c r="K23" s="6">
        <v>3.0</v>
      </c>
      <c r="L23" s="6">
        <v>3.0</v>
      </c>
      <c r="M23" s="6">
        <v>3.0</v>
      </c>
      <c r="N23" s="6">
        <v>3.0</v>
      </c>
      <c r="O23" s="6">
        <v>3.0</v>
      </c>
      <c r="P23" s="6">
        <v>3.0</v>
      </c>
      <c r="Q23" s="6">
        <v>3.0</v>
      </c>
      <c r="R23" s="6">
        <v>3.0</v>
      </c>
      <c r="S23" s="6">
        <v>3.0</v>
      </c>
      <c r="T23" s="6">
        <v>3.0</v>
      </c>
      <c r="U23" s="6">
        <v>3.0</v>
      </c>
      <c r="V23" s="6">
        <v>3.0</v>
      </c>
      <c r="W23" s="6">
        <v>3.0</v>
      </c>
      <c r="X23" s="6">
        <v>3.0</v>
      </c>
      <c r="Y23" s="6">
        <v>3.0</v>
      </c>
      <c r="Z23" s="20"/>
    </row>
    <row r="24" ht="15.75" customHeight="1">
      <c r="A24" s="4" t="s">
        <v>32</v>
      </c>
      <c r="B24" s="5">
        <f t="shared" ref="B24:Y24" si="12">B22*B23</f>
        <v>41251.18898</v>
      </c>
      <c r="C24" s="5">
        <f t="shared" si="12"/>
        <v>46583.83404</v>
      </c>
      <c r="D24" s="5">
        <f t="shared" si="12"/>
        <v>52567.06179</v>
      </c>
      <c r="E24" s="5">
        <f t="shared" si="12"/>
        <v>59280.24333</v>
      </c>
      <c r="F24" s="5">
        <f t="shared" si="12"/>
        <v>66812.43301</v>
      </c>
      <c r="G24" s="5">
        <f t="shared" si="12"/>
        <v>75263.54984</v>
      </c>
      <c r="H24" s="5">
        <f t="shared" si="12"/>
        <v>84745.70292</v>
      </c>
      <c r="I24" s="5">
        <f t="shared" si="12"/>
        <v>95384.67868</v>
      </c>
      <c r="J24" s="5">
        <f t="shared" si="12"/>
        <v>107321.6095</v>
      </c>
      <c r="K24" s="5">
        <f t="shared" si="12"/>
        <v>120714.8458</v>
      </c>
      <c r="L24" s="5">
        <f t="shared" si="12"/>
        <v>135742.057</v>
      </c>
      <c r="M24" s="5">
        <f t="shared" si="12"/>
        <v>152602.588</v>
      </c>
      <c r="N24" s="5">
        <f t="shared" si="12"/>
        <v>171520.1037</v>
      </c>
      <c r="O24" s="5">
        <f t="shared" si="12"/>
        <v>192745.5564</v>
      </c>
      <c r="P24" s="5">
        <f t="shared" si="12"/>
        <v>216560.5142</v>
      </c>
      <c r="Q24" s="5">
        <f t="shared" si="12"/>
        <v>243280.897</v>
      </c>
      <c r="R24" s="5">
        <f t="shared" si="12"/>
        <v>273261.1664</v>
      </c>
      <c r="S24" s="5">
        <f t="shared" si="12"/>
        <v>306899.0287</v>
      </c>
      <c r="T24" s="5">
        <f t="shared" si="12"/>
        <v>344640.7102</v>
      </c>
      <c r="U24" s="5">
        <f t="shared" si="12"/>
        <v>386986.8769</v>
      </c>
      <c r="V24" s="5">
        <f t="shared" si="12"/>
        <v>434499.2758</v>
      </c>
      <c r="W24" s="5">
        <f t="shared" si="12"/>
        <v>487808.1875</v>
      </c>
      <c r="X24" s="5">
        <f t="shared" si="12"/>
        <v>547620.7864</v>
      </c>
      <c r="Y24" s="5">
        <f t="shared" si="12"/>
        <v>614730.5223</v>
      </c>
      <c r="Z24" s="20"/>
    </row>
    <row r="25" ht="15.75" customHeight="1">
      <c r="A25" s="6" t="s">
        <v>33</v>
      </c>
      <c r="B25" s="12">
        <f t="shared" ref="B25:Y25" si="13">B24*$F$75</f>
        <v>556891.0512</v>
      </c>
      <c r="C25" s="12">
        <f t="shared" si="13"/>
        <v>628881.7595</v>
      </c>
      <c r="D25" s="12">
        <f t="shared" si="13"/>
        <v>709655.3342</v>
      </c>
      <c r="E25" s="12">
        <f t="shared" si="13"/>
        <v>800283.2849</v>
      </c>
      <c r="F25" s="12">
        <f t="shared" si="13"/>
        <v>901967.8457</v>
      </c>
      <c r="G25" s="12">
        <f t="shared" si="13"/>
        <v>1016057.923</v>
      </c>
      <c r="H25" s="12">
        <f t="shared" si="13"/>
        <v>1144066.989</v>
      </c>
      <c r="I25" s="12">
        <f t="shared" si="13"/>
        <v>1287693.162</v>
      </c>
      <c r="J25" s="12">
        <f t="shared" si="13"/>
        <v>1448841.728</v>
      </c>
      <c r="K25" s="12">
        <f t="shared" si="13"/>
        <v>1629650.419</v>
      </c>
      <c r="L25" s="12">
        <f t="shared" si="13"/>
        <v>1832517.77</v>
      </c>
      <c r="M25" s="12">
        <f t="shared" si="13"/>
        <v>2060134.938</v>
      </c>
      <c r="N25" s="12">
        <f t="shared" si="13"/>
        <v>2315521.4</v>
      </c>
      <c r="O25" s="12">
        <f t="shared" si="13"/>
        <v>2602065.011</v>
      </c>
      <c r="P25" s="12">
        <f t="shared" si="13"/>
        <v>2923566.942</v>
      </c>
      <c r="Q25" s="12">
        <f t="shared" si="13"/>
        <v>3284292.109</v>
      </c>
      <c r="R25" s="12">
        <f t="shared" si="13"/>
        <v>3689025.747</v>
      </c>
      <c r="S25" s="12">
        <f t="shared" si="13"/>
        <v>4143136.888</v>
      </c>
      <c r="T25" s="12">
        <f t="shared" si="13"/>
        <v>4652649.588</v>
      </c>
      <c r="U25" s="12">
        <f t="shared" si="13"/>
        <v>5224322.838</v>
      </c>
      <c r="V25" s="12">
        <f t="shared" si="13"/>
        <v>5865740.224</v>
      </c>
      <c r="W25" s="12">
        <f t="shared" si="13"/>
        <v>6585410.531</v>
      </c>
      <c r="X25" s="12">
        <f t="shared" si="13"/>
        <v>7392880.616</v>
      </c>
      <c r="Y25" s="12">
        <f t="shared" si="13"/>
        <v>8298862.051</v>
      </c>
      <c r="Z25" s="20"/>
    </row>
    <row r="26" ht="15.75" customHeight="1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s="13" t="s">
        <v>34</v>
      </c>
      <c r="B27" s="14">
        <f t="shared" ref="B27:Y27" si="14">B25</f>
        <v>556891.0512</v>
      </c>
      <c r="C27" s="14">
        <f t="shared" si="14"/>
        <v>628881.7595</v>
      </c>
      <c r="D27" s="14">
        <f t="shared" si="14"/>
        <v>709655.3342</v>
      </c>
      <c r="E27" s="14">
        <f t="shared" si="14"/>
        <v>800283.2849</v>
      </c>
      <c r="F27" s="14">
        <f t="shared" si="14"/>
        <v>901967.8457</v>
      </c>
      <c r="G27" s="14">
        <f t="shared" si="14"/>
        <v>1016057.923</v>
      </c>
      <c r="H27" s="14">
        <f t="shared" si="14"/>
        <v>1144066.989</v>
      </c>
      <c r="I27" s="14">
        <f t="shared" si="14"/>
        <v>1287693.162</v>
      </c>
      <c r="J27" s="14">
        <f t="shared" si="14"/>
        <v>1448841.728</v>
      </c>
      <c r="K27" s="14">
        <f t="shared" si="14"/>
        <v>1629650.419</v>
      </c>
      <c r="L27" s="14">
        <f t="shared" si="14"/>
        <v>1832517.77</v>
      </c>
      <c r="M27" s="14">
        <f t="shared" si="14"/>
        <v>2060134.938</v>
      </c>
      <c r="N27" s="14">
        <f t="shared" si="14"/>
        <v>2315521.4</v>
      </c>
      <c r="O27" s="14">
        <f t="shared" si="14"/>
        <v>2602065.011</v>
      </c>
      <c r="P27" s="14">
        <f t="shared" si="14"/>
        <v>2923566.942</v>
      </c>
      <c r="Q27" s="14">
        <f t="shared" si="14"/>
        <v>3284292.109</v>
      </c>
      <c r="R27" s="14">
        <f t="shared" si="14"/>
        <v>3689025.747</v>
      </c>
      <c r="S27" s="14">
        <f t="shared" si="14"/>
        <v>4143136.888</v>
      </c>
      <c r="T27" s="14">
        <f t="shared" si="14"/>
        <v>4652649.588</v>
      </c>
      <c r="U27" s="14">
        <f t="shared" si="14"/>
        <v>5224322.838</v>
      </c>
      <c r="V27" s="14">
        <f t="shared" si="14"/>
        <v>5865740.224</v>
      </c>
      <c r="W27" s="14">
        <f t="shared" si="14"/>
        <v>6585410.531</v>
      </c>
      <c r="X27" s="14">
        <f t="shared" si="14"/>
        <v>7392880.616</v>
      </c>
      <c r="Y27" s="14">
        <f t="shared" si="14"/>
        <v>8298862.051</v>
      </c>
    </row>
    <row r="28" ht="15.75" customHeight="1">
      <c r="A28" s="15" t="s">
        <v>35</v>
      </c>
      <c r="M28" s="17">
        <f>SUM(B27:M27)</f>
        <v>14016642.2</v>
      </c>
      <c r="Y28" s="17">
        <f>SUM(N27:Y27)</f>
        <v>56977473.95</v>
      </c>
    </row>
    <row r="29" ht="15.75" customHeight="1">
      <c r="M29" s="21"/>
      <c r="Y29" s="21"/>
    </row>
    <row r="30" ht="15.75" customHeight="1"/>
    <row r="31" ht="15.75" customHeight="1">
      <c r="A31" s="2" t="s">
        <v>61</v>
      </c>
      <c r="B31" s="3" t="s">
        <v>62</v>
      </c>
      <c r="C31" s="3" t="s">
        <v>63</v>
      </c>
      <c r="D31" s="3" t="s">
        <v>64</v>
      </c>
      <c r="E31" s="3" t="s">
        <v>65</v>
      </c>
      <c r="F31" s="3" t="s">
        <v>66</v>
      </c>
      <c r="G31" s="3" t="s">
        <v>67</v>
      </c>
      <c r="H31" s="3" t="s">
        <v>68</v>
      </c>
      <c r="I31" s="3" t="s">
        <v>69</v>
      </c>
      <c r="J31" s="3" t="s">
        <v>70</v>
      </c>
      <c r="K31" s="3" t="s">
        <v>71</v>
      </c>
      <c r="L31" s="3" t="s">
        <v>72</v>
      </c>
      <c r="M31" s="3" t="s">
        <v>73</v>
      </c>
      <c r="N31" s="3" t="s">
        <v>74</v>
      </c>
      <c r="O31" s="3" t="s">
        <v>75</v>
      </c>
      <c r="P31" s="3" t="s">
        <v>76</v>
      </c>
      <c r="Q31" s="3" t="s">
        <v>77</v>
      </c>
      <c r="R31" s="3" t="s">
        <v>78</v>
      </c>
      <c r="S31" s="3" t="s">
        <v>79</v>
      </c>
      <c r="T31" s="3" t="s">
        <v>80</v>
      </c>
      <c r="U31" s="3" t="s">
        <v>81</v>
      </c>
      <c r="V31" s="3" t="s">
        <v>82</v>
      </c>
      <c r="W31" s="3" t="s">
        <v>83</v>
      </c>
      <c r="X31" s="3" t="s">
        <v>84</v>
      </c>
      <c r="Y31" s="3" t="s">
        <v>85</v>
      </c>
    </row>
    <row r="32" ht="15.75" customHeight="1">
      <c r="A32" s="4" t="s">
        <v>26</v>
      </c>
      <c r="B32" s="5">
        <f>Y18*1.1</f>
        <v>97017.23378</v>
      </c>
      <c r="C32" s="5">
        <f t="shared" ref="C32:Y32" si="15">B32*1.1</f>
        <v>106718.9572</v>
      </c>
      <c r="D32" s="5">
        <f t="shared" si="15"/>
        <v>117390.8529</v>
      </c>
      <c r="E32" s="5">
        <f t="shared" si="15"/>
        <v>129129.9382</v>
      </c>
      <c r="F32" s="5">
        <f t="shared" si="15"/>
        <v>142042.932</v>
      </c>
      <c r="G32" s="5">
        <f t="shared" si="15"/>
        <v>156247.2252</v>
      </c>
      <c r="H32" s="5">
        <f t="shared" si="15"/>
        <v>171871.9477</v>
      </c>
      <c r="I32" s="5">
        <f t="shared" si="15"/>
        <v>189059.1425</v>
      </c>
      <c r="J32" s="5">
        <f t="shared" si="15"/>
        <v>207965.0567</v>
      </c>
      <c r="K32" s="5">
        <f t="shared" si="15"/>
        <v>228761.5624</v>
      </c>
      <c r="L32" s="5">
        <f t="shared" si="15"/>
        <v>251637.7186</v>
      </c>
      <c r="M32" s="5">
        <f t="shared" si="15"/>
        <v>276801.4905</v>
      </c>
      <c r="N32" s="5">
        <f t="shared" si="15"/>
        <v>304481.6395</v>
      </c>
      <c r="O32" s="5">
        <f t="shared" si="15"/>
        <v>334929.8035</v>
      </c>
      <c r="P32" s="5">
        <f t="shared" si="15"/>
        <v>368422.7838</v>
      </c>
      <c r="Q32" s="5">
        <f t="shared" si="15"/>
        <v>405265.0622</v>
      </c>
      <c r="R32" s="5">
        <f t="shared" si="15"/>
        <v>445791.5685</v>
      </c>
      <c r="S32" s="5">
        <f t="shared" si="15"/>
        <v>490370.7253</v>
      </c>
      <c r="T32" s="5">
        <f t="shared" si="15"/>
        <v>539407.7978</v>
      </c>
      <c r="U32" s="5">
        <f t="shared" si="15"/>
        <v>593348.5776</v>
      </c>
      <c r="V32" s="5">
        <f t="shared" si="15"/>
        <v>652683.4354</v>
      </c>
      <c r="W32" s="5">
        <f t="shared" si="15"/>
        <v>717951.7789</v>
      </c>
      <c r="X32" s="5">
        <f t="shared" si="15"/>
        <v>789746.9568</v>
      </c>
      <c r="Y32" s="5">
        <f t="shared" si="15"/>
        <v>868721.6525</v>
      </c>
    </row>
    <row r="33" ht="15.75" customHeight="1">
      <c r="A33" s="6" t="s">
        <v>27</v>
      </c>
      <c r="B33" s="7">
        <f>Y19*(1+Y20)</f>
        <v>0.2587070385</v>
      </c>
      <c r="C33" s="7">
        <f t="shared" ref="C33:Y33" si="16">B33*(1+B34)</f>
        <v>0.2638811793</v>
      </c>
      <c r="D33" s="7">
        <f t="shared" si="16"/>
        <v>0.2691588029</v>
      </c>
      <c r="E33" s="7">
        <f t="shared" si="16"/>
        <v>0.274541979</v>
      </c>
      <c r="F33" s="7">
        <f t="shared" si="16"/>
        <v>0.2800328185</v>
      </c>
      <c r="G33" s="7">
        <f t="shared" si="16"/>
        <v>0.2856334749</v>
      </c>
      <c r="H33" s="7">
        <f t="shared" si="16"/>
        <v>0.2913461444</v>
      </c>
      <c r="I33" s="7">
        <f t="shared" si="16"/>
        <v>0.2971730673</v>
      </c>
      <c r="J33" s="7">
        <f t="shared" si="16"/>
        <v>0.3031165286</v>
      </c>
      <c r="K33" s="7">
        <f t="shared" si="16"/>
        <v>0.3091788592</v>
      </c>
      <c r="L33" s="7">
        <f t="shared" si="16"/>
        <v>0.3153624364</v>
      </c>
      <c r="M33" s="7">
        <f t="shared" si="16"/>
        <v>0.3216696851</v>
      </c>
      <c r="N33" s="7">
        <f t="shared" si="16"/>
        <v>0.3281030788</v>
      </c>
      <c r="O33" s="7">
        <f t="shared" si="16"/>
        <v>0.3346651404</v>
      </c>
      <c r="P33" s="7">
        <f t="shared" si="16"/>
        <v>0.3413584432</v>
      </c>
      <c r="Q33" s="7">
        <f t="shared" si="16"/>
        <v>0.3481856121</v>
      </c>
      <c r="R33" s="7">
        <f t="shared" si="16"/>
        <v>0.3551493243</v>
      </c>
      <c r="S33" s="7">
        <f t="shared" si="16"/>
        <v>0.3622523108</v>
      </c>
      <c r="T33" s="7">
        <f t="shared" si="16"/>
        <v>0.369497357</v>
      </c>
      <c r="U33" s="7">
        <f t="shared" si="16"/>
        <v>0.3768873042</v>
      </c>
      <c r="V33" s="7">
        <f t="shared" si="16"/>
        <v>0.3844250503</v>
      </c>
      <c r="W33" s="7">
        <f t="shared" si="16"/>
        <v>0.3921135513</v>
      </c>
      <c r="X33" s="7">
        <f t="shared" si="16"/>
        <v>0.3999558223</v>
      </c>
      <c r="Y33" s="7">
        <f t="shared" si="16"/>
        <v>0.4079549387</v>
      </c>
    </row>
    <row r="34" ht="15.75" customHeight="1">
      <c r="A34" s="4" t="s">
        <v>28</v>
      </c>
      <c r="B34" s="9">
        <v>0.02</v>
      </c>
      <c r="C34" s="9">
        <v>0.02</v>
      </c>
      <c r="D34" s="9">
        <v>0.02</v>
      </c>
      <c r="E34" s="9">
        <v>0.02</v>
      </c>
      <c r="F34" s="9">
        <v>0.02</v>
      </c>
      <c r="G34" s="9">
        <v>0.02</v>
      </c>
      <c r="H34" s="9">
        <v>0.02</v>
      </c>
      <c r="I34" s="9">
        <v>0.02</v>
      </c>
      <c r="J34" s="9">
        <v>0.02</v>
      </c>
      <c r="K34" s="9">
        <v>0.02</v>
      </c>
      <c r="L34" s="9">
        <v>0.02</v>
      </c>
      <c r="M34" s="9">
        <v>0.02</v>
      </c>
      <c r="N34" s="9">
        <v>0.02</v>
      </c>
      <c r="O34" s="9">
        <v>0.02</v>
      </c>
      <c r="P34" s="9">
        <v>0.02</v>
      </c>
      <c r="Q34" s="9">
        <v>0.02</v>
      </c>
      <c r="R34" s="9">
        <v>0.02</v>
      </c>
      <c r="S34" s="9">
        <v>0.02</v>
      </c>
      <c r="T34" s="9">
        <v>0.02</v>
      </c>
      <c r="U34" s="9">
        <v>0.02</v>
      </c>
      <c r="V34" s="9">
        <v>0.02</v>
      </c>
      <c r="W34" s="9">
        <v>0.02</v>
      </c>
      <c r="X34" s="9">
        <v>0.02</v>
      </c>
      <c r="Y34" s="9">
        <v>0.02</v>
      </c>
    </row>
    <row r="35" ht="15.75" customHeight="1">
      <c r="A35" s="6" t="s">
        <v>29</v>
      </c>
      <c r="B35" s="19">
        <f t="shared" ref="B35:Y35" si="17">B32*B33</f>
        <v>25099.04124</v>
      </c>
      <c r="C35" s="19">
        <f t="shared" si="17"/>
        <v>28161.12427</v>
      </c>
      <c r="D35" s="19">
        <f t="shared" si="17"/>
        <v>31596.78143</v>
      </c>
      <c r="E35" s="19">
        <f t="shared" si="17"/>
        <v>35451.58877</v>
      </c>
      <c r="F35" s="19">
        <f t="shared" si="17"/>
        <v>39776.6826</v>
      </c>
      <c r="G35" s="19">
        <f t="shared" si="17"/>
        <v>44629.43787</v>
      </c>
      <c r="H35" s="19">
        <f t="shared" si="17"/>
        <v>50074.2293</v>
      </c>
      <c r="I35" s="19">
        <f t="shared" si="17"/>
        <v>56183.28527</v>
      </c>
      <c r="J35" s="19">
        <f t="shared" si="17"/>
        <v>63037.64607</v>
      </c>
      <c r="K35" s="19">
        <f t="shared" si="17"/>
        <v>70728.23889</v>
      </c>
      <c r="L35" s="19">
        <f t="shared" si="17"/>
        <v>79357.08404</v>
      </c>
      <c r="M35" s="19">
        <f t="shared" si="17"/>
        <v>89038.64829</v>
      </c>
      <c r="N35" s="19">
        <f t="shared" si="17"/>
        <v>99901.36338</v>
      </c>
      <c r="O35" s="19">
        <f t="shared" si="17"/>
        <v>112089.3297</v>
      </c>
      <c r="P35" s="19">
        <f t="shared" si="17"/>
        <v>125764.2279</v>
      </c>
      <c r="Q35" s="19">
        <f t="shared" si="17"/>
        <v>141107.4637</v>
      </c>
      <c r="R35" s="19">
        <f t="shared" si="17"/>
        <v>158322.5743</v>
      </c>
      <c r="S35" s="19">
        <f t="shared" si="17"/>
        <v>177637.9284</v>
      </c>
      <c r="T35" s="19">
        <f t="shared" si="17"/>
        <v>199309.7557</v>
      </c>
      <c r="U35" s="19">
        <f t="shared" si="17"/>
        <v>223625.5458</v>
      </c>
      <c r="V35" s="19">
        <f t="shared" si="17"/>
        <v>250907.8624</v>
      </c>
      <c r="W35" s="19">
        <f t="shared" si="17"/>
        <v>281518.6217</v>
      </c>
      <c r="X35" s="19">
        <f t="shared" si="17"/>
        <v>315863.8935</v>
      </c>
      <c r="Y35" s="19">
        <f t="shared" si="17"/>
        <v>354399.2885</v>
      </c>
      <c r="Z35" s="20"/>
    </row>
    <row r="36" ht="15.75" customHeight="1">
      <c r="A36" s="4" t="s">
        <v>30</v>
      </c>
      <c r="B36" s="5">
        <f>Y22+(B32*B33)</f>
        <v>230009.2153</v>
      </c>
      <c r="C36" s="5">
        <f t="shared" ref="C36:Y36" si="18">B36+(C32*C33)</f>
        <v>258170.3396</v>
      </c>
      <c r="D36" s="5">
        <f t="shared" si="18"/>
        <v>289767.1211</v>
      </c>
      <c r="E36" s="5">
        <f t="shared" si="18"/>
        <v>325218.7098</v>
      </c>
      <c r="F36" s="5">
        <f t="shared" si="18"/>
        <v>364995.3924</v>
      </c>
      <c r="G36" s="5">
        <f t="shared" si="18"/>
        <v>409624.8303</v>
      </c>
      <c r="H36" s="5">
        <f t="shared" si="18"/>
        <v>459699.0596</v>
      </c>
      <c r="I36" s="5">
        <f t="shared" si="18"/>
        <v>515882.3449</v>
      </c>
      <c r="J36" s="5">
        <f t="shared" si="18"/>
        <v>578919.9909</v>
      </c>
      <c r="K36" s="5">
        <f t="shared" si="18"/>
        <v>649648.2298</v>
      </c>
      <c r="L36" s="5">
        <f t="shared" si="18"/>
        <v>729005.3139</v>
      </c>
      <c r="M36" s="5">
        <f t="shared" si="18"/>
        <v>818043.9622</v>
      </c>
      <c r="N36" s="5">
        <f t="shared" si="18"/>
        <v>917945.3255</v>
      </c>
      <c r="O36" s="5">
        <f t="shared" si="18"/>
        <v>1030034.655</v>
      </c>
      <c r="P36" s="5">
        <f t="shared" si="18"/>
        <v>1155798.883</v>
      </c>
      <c r="Q36" s="5">
        <f t="shared" si="18"/>
        <v>1296906.347</v>
      </c>
      <c r="R36" s="5">
        <f t="shared" si="18"/>
        <v>1455228.921</v>
      </c>
      <c r="S36" s="5">
        <f t="shared" si="18"/>
        <v>1632866.85</v>
      </c>
      <c r="T36" s="5">
        <f t="shared" si="18"/>
        <v>1832176.605</v>
      </c>
      <c r="U36" s="5">
        <f t="shared" si="18"/>
        <v>2055802.151</v>
      </c>
      <c r="V36" s="5">
        <f t="shared" si="18"/>
        <v>2306710.014</v>
      </c>
      <c r="W36" s="5">
        <f t="shared" si="18"/>
        <v>2588228.635</v>
      </c>
      <c r="X36" s="5">
        <f t="shared" si="18"/>
        <v>2904092.529</v>
      </c>
      <c r="Y36" s="5">
        <f t="shared" si="18"/>
        <v>3258491.817</v>
      </c>
      <c r="Z36" s="20"/>
    </row>
    <row r="37" ht="15.75" customHeight="1">
      <c r="A37" s="6" t="s">
        <v>31</v>
      </c>
      <c r="B37" s="6">
        <v>3.0</v>
      </c>
      <c r="C37" s="6">
        <v>3.0</v>
      </c>
      <c r="D37" s="6">
        <v>3.0</v>
      </c>
      <c r="E37" s="6">
        <v>3.0</v>
      </c>
      <c r="F37" s="6">
        <v>3.0</v>
      </c>
      <c r="G37" s="6">
        <v>3.0</v>
      </c>
      <c r="H37" s="6">
        <v>3.0</v>
      </c>
      <c r="I37" s="6">
        <v>3.0</v>
      </c>
      <c r="J37" s="6">
        <v>3.0</v>
      </c>
      <c r="K37" s="6">
        <v>3.0</v>
      </c>
      <c r="L37" s="6">
        <v>3.0</v>
      </c>
      <c r="M37" s="6">
        <v>3.0</v>
      </c>
      <c r="N37" s="6">
        <v>3.0</v>
      </c>
      <c r="O37" s="6">
        <v>3.0</v>
      </c>
      <c r="P37" s="6">
        <v>3.0</v>
      </c>
      <c r="Q37" s="6">
        <v>3.0</v>
      </c>
      <c r="R37" s="6">
        <v>3.0</v>
      </c>
      <c r="S37" s="6">
        <v>3.0</v>
      </c>
      <c r="T37" s="6">
        <v>3.0</v>
      </c>
      <c r="U37" s="6">
        <v>3.0</v>
      </c>
      <c r="V37" s="6">
        <v>3.0</v>
      </c>
      <c r="W37" s="6">
        <v>3.0</v>
      </c>
      <c r="X37" s="6">
        <v>3.0</v>
      </c>
      <c r="Y37" s="6">
        <v>3.0</v>
      </c>
      <c r="Z37" s="20"/>
    </row>
    <row r="38" ht="15.75" customHeight="1">
      <c r="A38" s="4" t="s">
        <v>32</v>
      </c>
      <c r="B38" s="5">
        <f t="shared" ref="B38:Y38" si="19">B36*B37</f>
        <v>690027.646</v>
      </c>
      <c r="C38" s="5">
        <f t="shared" si="19"/>
        <v>774511.0189</v>
      </c>
      <c r="D38" s="5">
        <f t="shared" si="19"/>
        <v>869301.3632</v>
      </c>
      <c r="E38" s="5">
        <f t="shared" si="19"/>
        <v>975656.1295</v>
      </c>
      <c r="F38" s="5">
        <f t="shared" si="19"/>
        <v>1094986.177</v>
      </c>
      <c r="G38" s="5">
        <f t="shared" si="19"/>
        <v>1228874.491</v>
      </c>
      <c r="H38" s="5">
        <f t="shared" si="19"/>
        <v>1379097.179</v>
      </c>
      <c r="I38" s="5">
        <f t="shared" si="19"/>
        <v>1547647.035</v>
      </c>
      <c r="J38" s="5">
        <f t="shared" si="19"/>
        <v>1736759.973</v>
      </c>
      <c r="K38" s="5">
        <f t="shared" si="19"/>
        <v>1948944.689</v>
      </c>
      <c r="L38" s="5">
        <f t="shared" si="19"/>
        <v>2187015.942</v>
      </c>
      <c r="M38" s="5">
        <f t="shared" si="19"/>
        <v>2454131.886</v>
      </c>
      <c r="N38" s="5">
        <f t="shared" si="19"/>
        <v>2753835.977</v>
      </c>
      <c r="O38" s="5">
        <f t="shared" si="19"/>
        <v>3090103.966</v>
      </c>
      <c r="P38" s="5">
        <f t="shared" si="19"/>
        <v>3467396.65</v>
      </c>
      <c r="Q38" s="5">
        <f t="shared" si="19"/>
        <v>3890719.041</v>
      </c>
      <c r="R38" s="5">
        <f t="shared" si="19"/>
        <v>4365686.764</v>
      </c>
      <c r="S38" s="5">
        <f t="shared" si="19"/>
        <v>4898600.549</v>
      </c>
      <c r="T38" s="5">
        <f t="shared" si="19"/>
        <v>5496529.816</v>
      </c>
      <c r="U38" s="5">
        <f t="shared" si="19"/>
        <v>6167406.454</v>
      </c>
      <c r="V38" s="5">
        <f t="shared" si="19"/>
        <v>6920130.041</v>
      </c>
      <c r="W38" s="5">
        <f t="shared" si="19"/>
        <v>7764685.906</v>
      </c>
      <c r="X38" s="5">
        <f t="shared" si="19"/>
        <v>8712277.586</v>
      </c>
      <c r="Y38" s="5">
        <f t="shared" si="19"/>
        <v>9775475.452</v>
      </c>
      <c r="Z38" s="20"/>
    </row>
    <row r="39" ht="15.75" customHeight="1">
      <c r="A39" s="6" t="s">
        <v>33</v>
      </c>
      <c r="B39" s="12">
        <f t="shared" ref="B39:Y39" si="20">B38*$F$75</f>
        <v>9315373.221</v>
      </c>
      <c r="C39" s="12">
        <f t="shared" si="20"/>
        <v>10455898.75</v>
      </c>
      <c r="D39" s="12">
        <f t="shared" si="20"/>
        <v>11735568.4</v>
      </c>
      <c r="E39" s="12">
        <f t="shared" si="20"/>
        <v>13171357.75</v>
      </c>
      <c r="F39" s="12">
        <f t="shared" si="20"/>
        <v>14782313.39</v>
      </c>
      <c r="G39" s="12">
        <f t="shared" si="20"/>
        <v>16589805.63</v>
      </c>
      <c r="H39" s="12">
        <f t="shared" si="20"/>
        <v>18617811.91</v>
      </c>
      <c r="I39" s="12">
        <f t="shared" si="20"/>
        <v>20893234.97</v>
      </c>
      <c r="J39" s="12">
        <f t="shared" si="20"/>
        <v>23446259.63</v>
      </c>
      <c r="K39" s="12">
        <f t="shared" si="20"/>
        <v>26310753.31</v>
      </c>
      <c r="L39" s="12">
        <f t="shared" si="20"/>
        <v>29524715.21</v>
      </c>
      <c r="M39" s="12">
        <f t="shared" si="20"/>
        <v>33130780.47</v>
      </c>
      <c r="N39" s="12">
        <f t="shared" si="20"/>
        <v>37176785.68</v>
      </c>
      <c r="O39" s="12">
        <f t="shared" si="20"/>
        <v>41716403.54</v>
      </c>
      <c r="P39" s="12">
        <f t="shared" si="20"/>
        <v>46809854.77</v>
      </c>
      <c r="Q39" s="12">
        <f t="shared" si="20"/>
        <v>52524707.05</v>
      </c>
      <c r="R39" s="12">
        <f t="shared" si="20"/>
        <v>58936771.31</v>
      </c>
      <c r="S39" s="12">
        <f t="shared" si="20"/>
        <v>66131107.41</v>
      </c>
      <c r="T39" s="12">
        <f t="shared" si="20"/>
        <v>74203152.52</v>
      </c>
      <c r="U39" s="12">
        <f t="shared" si="20"/>
        <v>83259987.12</v>
      </c>
      <c r="V39" s="12">
        <f t="shared" si="20"/>
        <v>93421755.55</v>
      </c>
      <c r="W39" s="12">
        <f t="shared" si="20"/>
        <v>104823259.7</v>
      </c>
      <c r="X39" s="12">
        <f t="shared" si="20"/>
        <v>117615747.4</v>
      </c>
      <c r="Y39" s="12">
        <f t="shared" si="20"/>
        <v>131968918.6</v>
      </c>
      <c r="Z39" s="20"/>
    </row>
    <row r="40" ht="15.75" customHeight="1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s="13" t="s">
        <v>34</v>
      </c>
      <c r="B41" s="14">
        <f t="shared" ref="B41:Y41" si="21">B39</f>
        <v>9315373.221</v>
      </c>
      <c r="C41" s="14">
        <f t="shared" si="21"/>
        <v>10455898.75</v>
      </c>
      <c r="D41" s="14">
        <f t="shared" si="21"/>
        <v>11735568.4</v>
      </c>
      <c r="E41" s="14">
        <f t="shared" si="21"/>
        <v>13171357.75</v>
      </c>
      <c r="F41" s="14">
        <f t="shared" si="21"/>
        <v>14782313.39</v>
      </c>
      <c r="G41" s="14">
        <f t="shared" si="21"/>
        <v>16589805.63</v>
      </c>
      <c r="H41" s="14">
        <f t="shared" si="21"/>
        <v>18617811.91</v>
      </c>
      <c r="I41" s="14">
        <f t="shared" si="21"/>
        <v>20893234.97</v>
      </c>
      <c r="J41" s="14">
        <f t="shared" si="21"/>
        <v>23446259.63</v>
      </c>
      <c r="K41" s="14">
        <f t="shared" si="21"/>
        <v>26310753.31</v>
      </c>
      <c r="L41" s="14">
        <f t="shared" si="21"/>
        <v>29524715.21</v>
      </c>
      <c r="M41" s="14">
        <f t="shared" si="21"/>
        <v>33130780.47</v>
      </c>
      <c r="N41" s="14">
        <f t="shared" si="21"/>
        <v>37176785.68</v>
      </c>
      <c r="O41" s="14">
        <f t="shared" si="21"/>
        <v>41716403.54</v>
      </c>
      <c r="P41" s="14">
        <f t="shared" si="21"/>
        <v>46809854.77</v>
      </c>
      <c r="Q41" s="14">
        <f t="shared" si="21"/>
        <v>52524707.05</v>
      </c>
      <c r="R41" s="14">
        <f t="shared" si="21"/>
        <v>58936771.31</v>
      </c>
      <c r="S41" s="14">
        <f t="shared" si="21"/>
        <v>66131107.41</v>
      </c>
      <c r="T41" s="14">
        <f t="shared" si="21"/>
        <v>74203152.52</v>
      </c>
      <c r="U41" s="14">
        <f t="shared" si="21"/>
        <v>83259987.12</v>
      </c>
      <c r="V41" s="14">
        <f t="shared" si="21"/>
        <v>93421755.55</v>
      </c>
      <c r="W41" s="14">
        <f t="shared" si="21"/>
        <v>104823259.7</v>
      </c>
      <c r="X41" s="14">
        <f t="shared" si="21"/>
        <v>117615747.4</v>
      </c>
      <c r="Y41" s="14">
        <f t="shared" si="21"/>
        <v>131968918.6</v>
      </c>
    </row>
    <row r="42" ht="15.75" customHeight="1">
      <c r="A42" s="15" t="s">
        <v>35</v>
      </c>
      <c r="M42" s="17">
        <f>SUM(B41:M41)</f>
        <v>227973872.6</v>
      </c>
      <c r="Y42" s="17">
        <f>SUM(N41:Y41)</f>
        <v>908588450.7</v>
      </c>
    </row>
    <row r="43" ht="15.75" customHeight="1"/>
    <row r="44" ht="15.75" customHeight="1"/>
    <row r="45" ht="15.75" customHeight="1">
      <c r="B45" s="22"/>
    </row>
    <row r="46" ht="15.75" customHeight="1">
      <c r="B46" s="22"/>
    </row>
    <row r="47" ht="15.75" customHeight="1">
      <c r="A47" s="23" t="s">
        <v>86</v>
      </c>
    </row>
    <row r="48" ht="15.75" customHeight="1">
      <c r="A48" s="24" t="s">
        <v>87</v>
      </c>
      <c r="B48" s="25" t="s">
        <v>88</v>
      </c>
      <c r="C48" s="25" t="s">
        <v>89</v>
      </c>
      <c r="D48" s="25" t="s">
        <v>90</v>
      </c>
      <c r="E48" s="25" t="s">
        <v>91</v>
      </c>
      <c r="F48" s="25" t="s">
        <v>92</v>
      </c>
      <c r="G48" s="25" t="s">
        <v>93</v>
      </c>
    </row>
    <row r="49" ht="15.75" customHeight="1">
      <c r="A49" s="26" t="s">
        <v>94</v>
      </c>
      <c r="B49" s="27">
        <v>21384.0</v>
      </c>
      <c r="C49" s="27">
        <v>67113.0</v>
      </c>
      <c r="D49" s="27">
        <v>210629.0</v>
      </c>
      <c r="E49" s="27">
        <v>661046.0</v>
      </c>
      <c r="F49" s="27">
        <v>2074644.0</v>
      </c>
      <c r="G49" s="27">
        <v>6511122.0</v>
      </c>
    </row>
    <row r="50" ht="15.75" customHeight="1">
      <c r="A50" s="28" t="s">
        <v>27</v>
      </c>
      <c r="B50" s="29">
        <v>0.1243</v>
      </c>
      <c r="C50" s="29">
        <v>0.1577</v>
      </c>
      <c r="D50" s="29">
        <v>0.2</v>
      </c>
      <c r="E50" s="29">
        <v>0.2536</v>
      </c>
      <c r="F50" s="29">
        <v>0.3217</v>
      </c>
      <c r="G50" s="29">
        <v>0.408</v>
      </c>
    </row>
    <row r="51" ht="15.75" customHeight="1">
      <c r="A51" s="26" t="s">
        <v>28</v>
      </c>
      <c r="B51" s="30">
        <v>0.02</v>
      </c>
      <c r="C51" s="30">
        <v>0.02</v>
      </c>
      <c r="D51" s="30">
        <v>0.02</v>
      </c>
      <c r="E51" s="30">
        <v>0.02</v>
      </c>
      <c r="F51" s="30">
        <v>0.02</v>
      </c>
      <c r="G51" s="30">
        <v>0.02</v>
      </c>
    </row>
    <row r="52" ht="15.75" customHeight="1">
      <c r="A52" s="28" t="s">
        <v>95</v>
      </c>
      <c r="B52" s="31">
        <v>355.0</v>
      </c>
      <c r="C52" s="31">
        <v>1412.0</v>
      </c>
      <c r="D52" s="32">
        <v>355.0</v>
      </c>
      <c r="E52" s="32">
        <v>22370.0</v>
      </c>
      <c r="F52" s="32">
        <v>89039.0</v>
      </c>
      <c r="G52" s="32">
        <v>354399.0</v>
      </c>
    </row>
    <row r="53" ht="15.75" customHeight="1">
      <c r="A53" s="26" t="s">
        <v>96</v>
      </c>
      <c r="B53" s="27">
        <v>2443.0</v>
      </c>
      <c r="C53" s="27">
        <v>12166.0</v>
      </c>
      <c r="D53" s="27">
        <v>50868.0</v>
      </c>
      <c r="E53" s="33">
        <v>204910.0</v>
      </c>
      <c r="F53" s="27">
        <v>818044.0</v>
      </c>
      <c r="G53" s="27">
        <v>3258492.0</v>
      </c>
    </row>
    <row r="54" ht="15.75" customHeight="1">
      <c r="A54" s="28" t="s">
        <v>31</v>
      </c>
      <c r="B54" s="34">
        <v>3.0</v>
      </c>
      <c r="C54" s="34">
        <v>3.0</v>
      </c>
      <c r="D54" s="34">
        <v>3.0</v>
      </c>
      <c r="E54" s="35">
        <v>3.0</v>
      </c>
      <c r="F54" s="34">
        <v>3.0</v>
      </c>
      <c r="G54" s="34">
        <v>3.0</v>
      </c>
    </row>
    <row r="55" ht="15.75" customHeight="1">
      <c r="A55" s="26" t="s">
        <v>97</v>
      </c>
      <c r="B55" s="27">
        <v>7329.0</v>
      </c>
      <c r="C55" s="27">
        <v>36498.0</v>
      </c>
      <c r="D55" s="27">
        <v>152603.0</v>
      </c>
      <c r="E55" s="33">
        <v>614731.0</v>
      </c>
      <c r="F55" s="27">
        <v>2454132.0</v>
      </c>
      <c r="G55" s="27">
        <v>9775475.0</v>
      </c>
    </row>
    <row r="56" ht="15.75" customHeight="1">
      <c r="A56" s="28" t="s">
        <v>98</v>
      </c>
      <c r="B56" s="36">
        <v>42627.0</v>
      </c>
      <c r="C56" s="36">
        <v>268603.0</v>
      </c>
      <c r="D56" s="36">
        <v>1168054.0</v>
      </c>
      <c r="E56" s="36">
        <v>4748123.0</v>
      </c>
      <c r="F56" s="36">
        <v>1.8997823E7</v>
      </c>
      <c r="G56" s="36">
        <v>7.5715704E7</v>
      </c>
    </row>
    <row r="57" ht="15.75" customHeight="1">
      <c r="A57" s="37"/>
      <c r="B57" s="38"/>
      <c r="C57" s="38"/>
      <c r="D57" s="38"/>
      <c r="E57" s="38"/>
      <c r="F57" s="34"/>
      <c r="G57" s="34"/>
    </row>
    <row r="58" ht="15.75" customHeight="1">
      <c r="A58" s="39" t="s">
        <v>35</v>
      </c>
      <c r="B58" s="40">
        <v>511524.0</v>
      </c>
      <c r="C58" s="40">
        <v>3223239.0</v>
      </c>
      <c r="D58" s="40">
        <v>1.4016642E7</v>
      </c>
      <c r="E58" s="40">
        <v>5.6977474E7</v>
      </c>
      <c r="F58" s="40">
        <v>2.27973873E8</v>
      </c>
      <c r="G58" s="40">
        <v>9.08588451E8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>
      <c r="A73" s="41" t="s">
        <v>99</v>
      </c>
      <c r="E73" s="41" t="s">
        <v>100</v>
      </c>
      <c r="F73" s="41" t="s">
        <v>101</v>
      </c>
      <c r="G73" s="41" t="s">
        <v>102</v>
      </c>
    </row>
    <row r="74" ht="15.75" customHeight="1">
      <c r="A74" s="41" t="s">
        <v>103</v>
      </c>
      <c r="E74" s="20">
        <f>90-(90*0.03)</f>
        <v>87.3</v>
      </c>
      <c r="F74" s="20">
        <f>90-(90*0.15)</f>
        <v>76.5</v>
      </c>
      <c r="I74" s="41" t="s">
        <v>104</v>
      </c>
    </row>
    <row r="75" ht="15.75" customHeight="1">
      <c r="E75" s="23">
        <f t="shared" ref="E75:F75" si="22">90-E74</f>
        <v>2.7</v>
      </c>
      <c r="F75" s="23">
        <f t="shared" si="22"/>
        <v>13.5</v>
      </c>
      <c r="G75" s="23">
        <f>SUM(E75:F75)</f>
        <v>16.2</v>
      </c>
      <c r="I75" s="23">
        <f>90-E75-F75</f>
        <v>73.8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2"/>
  <legacyDrawing r:id="rId3"/>
</worksheet>
</file>