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21720" windowHeight="11760" tabRatio="777"/>
  </bookViews>
  <sheets>
    <sheet name="System" sheetId="2" r:id="rId1"/>
    <sheet name="CtrlSummary" sheetId="3" r:id="rId2"/>
    <sheet name="AC" sheetId="1" r:id="rId3"/>
    <sheet name="AT" sheetId="4" r:id="rId4"/>
    <sheet name="AU" sheetId="5" r:id="rId5"/>
    <sheet name="CA" sheetId="6" r:id="rId6"/>
    <sheet name="CM" sheetId="7" r:id="rId7"/>
    <sheet name="CP" sheetId="8" r:id="rId8"/>
    <sheet name="IA" sheetId="9" r:id="rId9"/>
    <sheet name="IR" sheetId="10" r:id="rId10"/>
    <sheet name="MA" sheetId="11" r:id="rId11"/>
    <sheet name="MP" sheetId="12" r:id="rId12"/>
    <sheet name="PE" sheetId="13" r:id="rId13"/>
    <sheet name="PL" sheetId="14" r:id="rId14"/>
    <sheet name="PS" sheetId="15" r:id="rId15"/>
    <sheet name="RA" sheetId="16" r:id="rId16"/>
    <sheet name="SA" sheetId="17" r:id="rId17"/>
    <sheet name="SC" sheetId="18" r:id="rId18"/>
    <sheet name="SI" sheetId="19" r:id="rId19"/>
  </sheets>
  <definedNames>
    <definedName name="_xlnm._FilterDatabase" localSheetId="2" hidden="1">AC!$A$1:$U$1</definedName>
    <definedName name="_xlnm._FilterDatabase" localSheetId="3" hidden="1">AT!$A$1:$U$1</definedName>
    <definedName name="_xlnm._FilterDatabase" localSheetId="4" hidden="1">AU!$A$1:$U$1</definedName>
    <definedName name="_xlnm._FilterDatabase" localSheetId="5" hidden="1">CA!$A$1:$U$1</definedName>
    <definedName name="_xlnm._FilterDatabase" localSheetId="6" hidden="1">CM!$A$1:$U$1</definedName>
    <definedName name="_xlnm._FilterDatabase" localSheetId="7" hidden="1">CP!$A$1:$U$1</definedName>
    <definedName name="_xlnm._FilterDatabase" localSheetId="1" hidden="1">CtrlSummary!$A$1:$I$343</definedName>
    <definedName name="_xlnm._FilterDatabase" localSheetId="8" hidden="1">IA!$A$1:$U$1</definedName>
    <definedName name="_xlnm._FilterDatabase" localSheetId="9" hidden="1">IR!$A$1:$U$1</definedName>
    <definedName name="_xlnm._FilterDatabase" localSheetId="10" hidden="1">MA!$A$1:$U$1</definedName>
    <definedName name="_xlnm._FilterDatabase" localSheetId="11" hidden="1">MP!$A$1:$U$1</definedName>
    <definedName name="_xlnm._FilterDatabase" localSheetId="12" hidden="1">PE!$A$1:$U$1</definedName>
    <definedName name="_xlnm._FilterDatabase" localSheetId="13" hidden="1">PL!$A$1:$U$40</definedName>
    <definedName name="_xlnm._FilterDatabase" localSheetId="14" hidden="1">PS!$A$1:$U$1</definedName>
    <definedName name="_xlnm._FilterDatabase" localSheetId="15" hidden="1">RA!$A$1:$U$1</definedName>
    <definedName name="_xlnm._FilterDatabase" localSheetId="16" hidden="1">SA!$A$1:$U$1</definedName>
    <definedName name="_xlnm._FilterDatabase" localSheetId="17" hidden="1">SC!$A$1:$U$1</definedName>
    <definedName name="_xlnm._FilterDatabase" localSheetId="18" hidden="1">SI!$A$1:$U$1</definedName>
    <definedName name="_xlnm._FilterDatabase" localSheetId="0" hidden="1">System!#REF!</definedName>
    <definedName name="Low" localSheetId="3">#REF!</definedName>
    <definedName name="Low" localSheetId="4">#REF!</definedName>
    <definedName name="Low" localSheetId="5">#REF!</definedName>
    <definedName name="Low" localSheetId="6">#REF!</definedName>
    <definedName name="Low" localSheetId="7">#REF!</definedName>
    <definedName name="Low" localSheetId="1">CtrlSummary!#REF!</definedName>
    <definedName name="Low" localSheetId="8">#REF!</definedName>
    <definedName name="Low" localSheetId="9">#REF!</definedName>
    <definedName name="Low" localSheetId="10">#REF!</definedName>
    <definedName name="Low" localSheetId="11">#REF!</definedName>
    <definedName name="Low" localSheetId="12">#REF!</definedName>
    <definedName name="Low" localSheetId="13">#REF!</definedName>
    <definedName name="Low" localSheetId="14">#REF!</definedName>
    <definedName name="Low" localSheetId="15">#REF!</definedName>
    <definedName name="Low" localSheetId="16">#REF!</definedName>
    <definedName name="Low" localSheetId="17">#REF!</definedName>
    <definedName name="Low" localSheetId="18">#REF!</definedName>
    <definedName name="Low">#REF!</definedName>
    <definedName name="_xlnm.Print_Area" localSheetId="2">AC!$C$1:$H$11</definedName>
    <definedName name="_xlnm.Print_Area" localSheetId="3">AT!$C$1:$H$11</definedName>
    <definedName name="_xlnm.Print_Area" localSheetId="4">AU!$C$1:$H$11</definedName>
    <definedName name="_xlnm.Print_Area" localSheetId="5">CA!$C$1:$H$11</definedName>
    <definedName name="_xlnm.Print_Area" localSheetId="6">CM!$C$1:$H$19</definedName>
    <definedName name="_xlnm.Print_Area" localSheetId="7">CP!$C$1:$H$11</definedName>
    <definedName name="_xlnm.Print_Area" localSheetId="8">IA!$C$1:$H$11</definedName>
    <definedName name="_xlnm.Print_Area" localSheetId="9">IR!$C$1:$H$11</definedName>
    <definedName name="_xlnm.Print_Area" localSheetId="10">MA!$C$1:$H$11</definedName>
    <definedName name="_xlnm.Print_Area" localSheetId="11">MP!$C$1:$H$11</definedName>
    <definedName name="_xlnm.Print_Area" localSheetId="12">PE!$C$1:$H$11</definedName>
    <definedName name="_xlnm.Print_Area" localSheetId="13">PL!$C$1:$H$11</definedName>
    <definedName name="_xlnm.Print_Area" localSheetId="14">PS!$C$1:$H$11</definedName>
    <definedName name="_xlnm.Print_Area" localSheetId="15">RA!$C$1:$H$11</definedName>
    <definedName name="_xlnm.Print_Area" localSheetId="16">SA!$C$1:$H$11</definedName>
    <definedName name="_xlnm.Print_Area" localSheetId="17">SC!$C$1:$H$11</definedName>
    <definedName name="_xlnm.Print_Area" localSheetId="18">SI!$C$1:$H$11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2" i="3" l="1"/>
  <c r="G321" i="3"/>
  <c r="G320" i="3"/>
  <c r="G319" i="3"/>
  <c r="G318" i="3"/>
  <c r="G209" i="3"/>
  <c r="G208" i="3"/>
  <c r="G207" i="3"/>
  <c r="G206" i="3"/>
  <c r="G205" i="3"/>
  <c r="G204" i="3"/>
  <c r="G203" i="3"/>
  <c r="G202" i="3"/>
  <c r="G201" i="3"/>
  <c r="G200" i="3"/>
  <c r="E77" i="2" s="1"/>
  <c r="G247" i="3"/>
  <c r="G246" i="3"/>
  <c r="G245" i="3"/>
  <c r="G244" i="3"/>
  <c r="G243" i="3"/>
  <c r="G242" i="3"/>
  <c r="G241" i="3"/>
  <c r="G240" i="3"/>
  <c r="G239" i="3"/>
  <c r="G237" i="3"/>
  <c r="G236" i="3"/>
  <c r="G235" i="3"/>
  <c r="H41" i="2" s="1"/>
  <c r="G234" i="3"/>
  <c r="G233" i="3"/>
  <c r="G232" i="3"/>
  <c r="H40" i="2" s="1"/>
  <c r="G230" i="3"/>
  <c r="G229" i="3"/>
  <c r="G228" i="3"/>
  <c r="G227" i="3"/>
  <c r="G226" i="3"/>
  <c r="G225" i="3"/>
  <c r="G224" i="3"/>
  <c r="G223" i="3"/>
  <c r="G222" i="3"/>
  <c r="G221" i="3"/>
  <c r="G220" i="3"/>
  <c r="G219" i="3"/>
  <c r="G218" i="3"/>
  <c r="G217" i="3"/>
  <c r="G216" i="3"/>
  <c r="G215" i="3"/>
  <c r="G214" i="3"/>
  <c r="G213" i="3"/>
  <c r="G212" i="3"/>
  <c r="E85" i="2" s="1"/>
  <c r="G211" i="3"/>
  <c r="G198" i="3"/>
  <c r="G197" i="3"/>
  <c r="G196" i="3"/>
  <c r="G195" i="3"/>
  <c r="G194" i="3"/>
  <c r="G193" i="3"/>
  <c r="G192" i="3"/>
  <c r="G191" i="3"/>
  <c r="G190" i="3"/>
  <c r="G189" i="3"/>
  <c r="G188" i="3"/>
  <c r="E68" i="2" s="1"/>
  <c r="G186" i="3"/>
  <c r="G184" i="3"/>
  <c r="G183" i="3"/>
  <c r="G182" i="3"/>
  <c r="G181" i="3"/>
  <c r="G180" i="3"/>
  <c r="G178" i="3"/>
  <c r="G177" i="3"/>
  <c r="G176" i="3"/>
  <c r="G175" i="3"/>
  <c r="G174" i="3"/>
  <c r="G173" i="3"/>
  <c r="G172" i="3"/>
  <c r="G171" i="3"/>
  <c r="G170" i="3"/>
  <c r="G169"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B50" i="2" s="1"/>
  <c r="G141" i="3"/>
  <c r="G139" i="3"/>
  <c r="G138" i="3"/>
  <c r="G137" i="3"/>
  <c r="G136" i="3"/>
  <c r="G135" i="3"/>
  <c r="G134" i="3"/>
  <c r="G133" i="3"/>
  <c r="G132" i="3"/>
  <c r="G131" i="3"/>
  <c r="G130" i="3"/>
  <c r="G129" i="3"/>
  <c r="G128" i="3"/>
  <c r="G127" i="3"/>
  <c r="G126" i="3"/>
  <c r="G125" i="3"/>
  <c r="G124" i="3"/>
  <c r="G123" i="3"/>
  <c r="G122" i="3"/>
  <c r="G121" i="3"/>
  <c r="G120" i="3"/>
  <c r="G119" i="3"/>
  <c r="E50" i="2" s="1"/>
  <c r="G118" i="3"/>
  <c r="G117" i="3"/>
  <c r="G116"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7" i="3"/>
  <c r="G86" i="3"/>
  <c r="G85" i="3"/>
  <c r="G84" i="3"/>
  <c r="G83" i="3"/>
  <c r="G82" i="3"/>
  <c r="G81" i="3"/>
  <c r="G80" i="3"/>
  <c r="G79" i="3"/>
  <c r="G78" i="3"/>
  <c r="G77" i="3"/>
  <c r="G76" i="3"/>
  <c r="G75" i="3"/>
  <c r="G74" i="3"/>
  <c r="G73" i="3"/>
  <c r="H32" i="2" s="1"/>
  <c r="G71" i="3"/>
  <c r="G70" i="3"/>
  <c r="G69" i="3"/>
  <c r="G68" i="3"/>
  <c r="G67" i="3"/>
  <c r="G66" i="3"/>
  <c r="G65" i="3"/>
  <c r="G64" i="3"/>
  <c r="G63" i="3"/>
  <c r="G62" i="3"/>
  <c r="G61" i="3"/>
  <c r="G60" i="3"/>
  <c r="G58" i="3"/>
  <c r="G56" i="3"/>
  <c r="G54" i="3"/>
  <c r="G53" i="3"/>
  <c r="G51" i="3"/>
  <c r="G50" i="3"/>
  <c r="G49" i="3"/>
  <c r="G48" i="3"/>
  <c r="G47" i="3"/>
  <c r="E95" i="2"/>
  <c r="E94" i="2"/>
  <c r="E41" i="2"/>
  <c r="E40" i="2"/>
  <c r="G28" i="3"/>
  <c r="G27" i="3"/>
  <c r="G26" i="3"/>
  <c r="G25" i="3"/>
  <c r="G24" i="3"/>
  <c r="G23" i="3"/>
  <c r="G22" i="3"/>
  <c r="G21" i="3"/>
  <c r="G20" i="3"/>
  <c r="G29" i="3"/>
  <c r="G30" i="3"/>
  <c r="G31" i="3"/>
  <c r="G32" i="3"/>
  <c r="G33" i="3"/>
  <c r="G34" i="3"/>
  <c r="G35" i="3"/>
  <c r="G36" i="3"/>
  <c r="G37" i="3"/>
  <c r="G38" i="3"/>
  <c r="G45" i="3"/>
  <c r="G44" i="3"/>
  <c r="G43" i="3"/>
  <c r="G42" i="3"/>
  <c r="G41" i="3"/>
  <c r="G40" i="3"/>
  <c r="G39" i="3"/>
  <c r="G19" i="3"/>
  <c r="G18" i="3"/>
  <c r="G17" i="3"/>
  <c r="G16" i="3"/>
  <c r="G15" i="3"/>
  <c r="G14" i="3"/>
  <c r="G12" i="3"/>
  <c r="G11" i="3"/>
  <c r="G10" i="3"/>
  <c r="G9" i="3"/>
  <c r="G8" i="3"/>
  <c r="G7" i="3"/>
  <c r="G6" i="3"/>
  <c r="G5" i="3"/>
  <c r="G13" i="3"/>
  <c r="G4" i="3"/>
  <c r="G3" i="3"/>
  <c r="E86" i="2" l="1"/>
  <c r="E76" i="2"/>
  <c r="E67" i="2"/>
  <c r="B49" i="2"/>
  <c r="E49" i="2"/>
  <c r="H31" i="2"/>
  <c r="E32" i="2"/>
  <c r="E31" i="2"/>
  <c r="B32" i="2"/>
  <c r="B31" i="2"/>
  <c r="G317" i="3" l="1"/>
  <c r="G323" i="3"/>
  <c r="G324" i="3"/>
  <c r="G325" i="3"/>
  <c r="G326" i="3"/>
  <c r="G327" i="3"/>
  <c r="G328" i="3"/>
  <c r="G329" i="3"/>
  <c r="G330" i="3"/>
  <c r="G331" i="3"/>
  <c r="G332" i="3"/>
  <c r="G333" i="3"/>
  <c r="G334" i="3"/>
  <c r="G335" i="3"/>
  <c r="G336" i="3"/>
  <c r="G337" i="3"/>
  <c r="G338" i="3"/>
  <c r="G339" i="3"/>
  <c r="G340" i="3"/>
  <c r="G341" i="3"/>
  <c r="G342" i="3"/>
  <c r="G343" i="3"/>
  <c r="G316"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283" i="3"/>
  <c r="G261" i="3"/>
  <c r="G262" i="3"/>
  <c r="G263" i="3"/>
  <c r="G264" i="3"/>
  <c r="G265" i="3"/>
  <c r="G266" i="3"/>
  <c r="G267" i="3"/>
  <c r="G268" i="3"/>
  <c r="G269" i="3"/>
  <c r="G270" i="3"/>
  <c r="G271" i="3"/>
  <c r="G272" i="3"/>
  <c r="G273" i="3"/>
  <c r="G274" i="3"/>
  <c r="G275" i="3"/>
  <c r="G276" i="3"/>
  <c r="G277" i="3"/>
  <c r="G278" i="3"/>
  <c r="G279" i="3"/>
  <c r="G280" i="3"/>
  <c r="G281" i="3"/>
  <c r="G260" i="3"/>
  <c r="G250" i="3"/>
  <c r="G251" i="3"/>
  <c r="G252" i="3"/>
  <c r="G253" i="3"/>
  <c r="G254" i="3"/>
  <c r="G255" i="3"/>
  <c r="G256" i="3"/>
  <c r="G257" i="3"/>
  <c r="G258" i="3"/>
  <c r="G249" i="3"/>
  <c r="G179" i="3"/>
  <c r="G185" i="3"/>
  <c r="G55" i="3"/>
  <c r="G57" i="3"/>
  <c r="G59" i="3"/>
  <c r="B58" i="2" l="1"/>
  <c r="B59" i="2"/>
  <c r="H58" i="2"/>
  <c r="H59" i="2"/>
  <c r="H49" i="2"/>
  <c r="H50" i="2"/>
  <c r="E58" i="2"/>
  <c r="E59" i="2"/>
  <c r="B40" i="2"/>
  <c r="B41" i="2"/>
  <c r="E104" i="2"/>
  <c r="E103" i="2"/>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2" i="9"/>
  <c r="N2" i="8"/>
  <c r="N66" i="1"/>
  <c r="N67" i="1"/>
  <c r="N68" i="1"/>
  <c r="N69" i="1"/>
  <c r="N70" i="1"/>
  <c r="N71" i="1"/>
  <c r="N72" i="1"/>
  <c r="N73" i="1"/>
  <c r="N74" i="1"/>
  <c r="N75" i="1"/>
  <c r="N76" i="1"/>
  <c r="N77" i="1"/>
  <c r="N78" i="1"/>
  <c r="N79" i="1"/>
  <c r="N80" i="1"/>
  <c r="N41" i="7"/>
  <c r="D317" i="3" l="1"/>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16" i="3"/>
  <c r="N43" i="1" l="1"/>
  <c r="N16" i="4" l="1"/>
  <c r="D49" i="3"/>
  <c r="E49" i="3"/>
  <c r="F49" i="3"/>
  <c r="H49" i="3"/>
  <c r="I49" i="3"/>
  <c r="D3" i="3"/>
  <c r="N3" i="19"/>
  <c r="N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93" i="19"/>
  <c r="N94" i="19"/>
  <c r="N95" i="19"/>
  <c r="N96" i="19"/>
  <c r="N97" i="19"/>
  <c r="N98" i="19"/>
  <c r="N99" i="19"/>
  <c r="N100" i="19"/>
  <c r="N101" i="19"/>
  <c r="N102" i="19"/>
  <c r="N103" i="19"/>
  <c r="N104" i="19"/>
  <c r="N2" i="19"/>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2" i="18"/>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2" i="17"/>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2" i="16"/>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2" i="15"/>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2" i="14"/>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2" i="13"/>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2" i="12"/>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2" i="11"/>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2" i="10"/>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2" i="7"/>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125" i="1"/>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2" i="5"/>
  <c r="N3" i="4"/>
  <c r="N4" i="4"/>
  <c r="N5" i="4"/>
  <c r="N6" i="4"/>
  <c r="N7" i="4"/>
  <c r="N8" i="4"/>
  <c r="N9" i="4"/>
  <c r="N10" i="4"/>
  <c r="N11" i="4"/>
  <c r="N12" i="4"/>
  <c r="N13" i="4"/>
  <c r="N14" i="4"/>
  <c r="N15" i="4"/>
  <c r="N17" i="4"/>
  <c r="N18" i="4"/>
  <c r="N19" i="4"/>
  <c r="N20" i="4"/>
  <c r="N21" i="4"/>
  <c r="N22" i="4"/>
  <c r="N23" i="4"/>
  <c r="N24" i="4"/>
  <c r="N2" i="4"/>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4" i="1"/>
  <c r="N45" i="1"/>
  <c r="N46" i="1"/>
  <c r="N47" i="1"/>
  <c r="N48" i="1"/>
  <c r="N49" i="1"/>
  <c r="N50" i="1"/>
  <c r="N51" i="1"/>
  <c r="N52" i="1"/>
  <c r="N53" i="1"/>
  <c r="N54" i="1"/>
  <c r="N55" i="1"/>
  <c r="N56" i="1"/>
  <c r="N57" i="1"/>
  <c r="N58" i="1"/>
  <c r="N59" i="1"/>
  <c r="N60" i="1"/>
  <c r="N61" i="1"/>
  <c r="N62" i="1"/>
  <c r="N63" i="1"/>
  <c r="N64" i="1"/>
  <c r="N65"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C7" i="2"/>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16" i="3"/>
  <c r="E314"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283" i="3"/>
  <c r="E261" i="3"/>
  <c r="E262" i="3"/>
  <c r="E263" i="3"/>
  <c r="E264" i="3"/>
  <c r="E265" i="3"/>
  <c r="E266" i="3"/>
  <c r="E267" i="3"/>
  <c r="E268" i="3"/>
  <c r="E269" i="3"/>
  <c r="E270" i="3"/>
  <c r="E271" i="3"/>
  <c r="E272" i="3"/>
  <c r="E273" i="3"/>
  <c r="E274" i="3"/>
  <c r="E275" i="3"/>
  <c r="E276" i="3"/>
  <c r="E277" i="3"/>
  <c r="E278" i="3"/>
  <c r="E279" i="3"/>
  <c r="E280" i="3"/>
  <c r="E281" i="3"/>
  <c r="E260" i="3"/>
  <c r="E250" i="3"/>
  <c r="E251" i="3"/>
  <c r="E252" i="3"/>
  <c r="E253" i="3"/>
  <c r="E254" i="3"/>
  <c r="E255" i="3"/>
  <c r="E256" i="3"/>
  <c r="E257" i="3"/>
  <c r="E258" i="3"/>
  <c r="E249" i="3"/>
  <c r="E247" i="3"/>
  <c r="E240" i="3"/>
  <c r="E241" i="3"/>
  <c r="E242" i="3"/>
  <c r="E243" i="3"/>
  <c r="E244" i="3"/>
  <c r="E245" i="3"/>
  <c r="E246" i="3"/>
  <c r="E239" i="3"/>
  <c r="E237" i="3"/>
  <c r="E233" i="3"/>
  <c r="E234" i="3"/>
  <c r="E235" i="3"/>
  <c r="E236" i="3"/>
  <c r="E232" i="3"/>
  <c r="E212" i="3"/>
  <c r="E213" i="3"/>
  <c r="E214" i="3"/>
  <c r="E215" i="3"/>
  <c r="E216" i="3"/>
  <c r="E217" i="3"/>
  <c r="E218" i="3"/>
  <c r="E219" i="3"/>
  <c r="E220" i="3"/>
  <c r="E221" i="3"/>
  <c r="E222" i="3"/>
  <c r="E223" i="3"/>
  <c r="E224" i="3"/>
  <c r="E225" i="3"/>
  <c r="E226" i="3"/>
  <c r="E227" i="3"/>
  <c r="E228" i="3"/>
  <c r="E229" i="3"/>
  <c r="E230" i="3"/>
  <c r="E211" i="3"/>
  <c r="E209" i="3"/>
  <c r="E201" i="3"/>
  <c r="E202" i="3"/>
  <c r="E203" i="3"/>
  <c r="E204" i="3"/>
  <c r="E205" i="3"/>
  <c r="E206" i="3"/>
  <c r="E207" i="3"/>
  <c r="E208" i="3"/>
  <c r="E200" i="3"/>
  <c r="E198" i="3"/>
  <c r="E189" i="3"/>
  <c r="E190" i="3"/>
  <c r="E191" i="3"/>
  <c r="E192" i="3"/>
  <c r="E193" i="3"/>
  <c r="E194" i="3"/>
  <c r="E195" i="3"/>
  <c r="E196" i="3"/>
  <c r="E197" i="3"/>
  <c r="E188" i="3"/>
  <c r="E186" i="3"/>
  <c r="E170" i="3"/>
  <c r="E171" i="3"/>
  <c r="E172" i="3"/>
  <c r="E173" i="3"/>
  <c r="E174" i="3"/>
  <c r="E175" i="3"/>
  <c r="E176" i="3"/>
  <c r="E177" i="3"/>
  <c r="E178" i="3"/>
  <c r="E179" i="3"/>
  <c r="E180" i="3"/>
  <c r="E181" i="3"/>
  <c r="E182" i="3"/>
  <c r="E183" i="3"/>
  <c r="E184" i="3"/>
  <c r="E185" i="3"/>
  <c r="E169" i="3"/>
  <c r="E167"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41" i="3"/>
  <c r="E117" i="3"/>
  <c r="E118" i="3"/>
  <c r="E119" i="3"/>
  <c r="E120" i="3"/>
  <c r="E121" i="3"/>
  <c r="E122" i="3"/>
  <c r="E123" i="3"/>
  <c r="E124" i="3"/>
  <c r="E125" i="3"/>
  <c r="E126" i="3"/>
  <c r="E127" i="3"/>
  <c r="E128" i="3"/>
  <c r="E129" i="3"/>
  <c r="E130" i="3"/>
  <c r="E131" i="3"/>
  <c r="E132" i="3"/>
  <c r="E133" i="3"/>
  <c r="E134" i="3"/>
  <c r="E135" i="3"/>
  <c r="E136" i="3"/>
  <c r="E137" i="3"/>
  <c r="E138" i="3"/>
  <c r="E139" i="3"/>
  <c r="E116" i="3"/>
  <c r="E90" i="3"/>
  <c r="E91" i="3"/>
  <c r="E92" i="3"/>
  <c r="E93" i="3"/>
  <c r="E94" i="3"/>
  <c r="E95" i="3"/>
  <c r="E96" i="3"/>
  <c r="E97" i="3"/>
  <c r="E98" i="3"/>
  <c r="E99" i="3"/>
  <c r="E100" i="3"/>
  <c r="E101" i="3"/>
  <c r="E102" i="3"/>
  <c r="E103" i="3"/>
  <c r="E104" i="3"/>
  <c r="E105" i="3"/>
  <c r="E106" i="3"/>
  <c r="E107" i="3"/>
  <c r="E108" i="3"/>
  <c r="E109" i="3"/>
  <c r="E110" i="3"/>
  <c r="E111" i="3"/>
  <c r="E112" i="3"/>
  <c r="E113" i="3"/>
  <c r="E114" i="3"/>
  <c r="E89" i="3"/>
  <c r="E87" i="3"/>
  <c r="E74" i="3"/>
  <c r="E75" i="3"/>
  <c r="E76" i="3"/>
  <c r="E77" i="3"/>
  <c r="E78" i="3"/>
  <c r="E79" i="3"/>
  <c r="E80" i="3"/>
  <c r="E81" i="3"/>
  <c r="E82" i="3"/>
  <c r="E83" i="3"/>
  <c r="E84" i="3"/>
  <c r="E85" i="3"/>
  <c r="E86" i="3"/>
  <c r="E73" i="3"/>
  <c r="E54" i="3"/>
  <c r="E55" i="3"/>
  <c r="E56" i="3"/>
  <c r="E57" i="3"/>
  <c r="E58" i="3"/>
  <c r="E59" i="3"/>
  <c r="E60" i="3"/>
  <c r="E61" i="3"/>
  <c r="E62" i="3"/>
  <c r="E63" i="3"/>
  <c r="E64" i="3"/>
  <c r="E65" i="3"/>
  <c r="E66" i="3"/>
  <c r="E67" i="3"/>
  <c r="E68" i="3"/>
  <c r="E69" i="3"/>
  <c r="E70" i="3"/>
  <c r="E71" i="3"/>
  <c r="E53" i="3"/>
  <c r="E51" i="3"/>
  <c r="E47" i="3"/>
  <c r="E48" i="3"/>
  <c r="E50" i="3"/>
  <c r="E45"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3" i="3"/>
  <c r="F167" i="3"/>
  <c r="F166" i="3"/>
  <c r="F165" i="3"/>
  <c r="F163" i="3"/>
  <c r="F162" i="3"/>
  <c r="F161" i="3"/>
  <c r="F160" i="3"/>
  <c r="F159" i="3"/>
  <c r="F158" i="3"/>
  <c r="F157" i="3"/>
  <c r="F156" i="3"/>
  <c r="F152" i="3"/>
  <c r="F149" i="3"/>
  <c r="F147" i="3"/>
  <c r="F146" i="3"/>
  <c r="F145" i="3"/>
  <c r="F144" i="3"/>
  <c r="F143" i="3"/>
  <c r="F142" i="3"/>
  <c r="F317" i="3"/>
  <c r="H317" i="3"/>
  <c r="I317" i="3"/>
  <c r="F318" i="3"/>
  <c r="H318" i="3"/>
  <c r="I318" i="3"/>
  <c r="F319" i="3"/>
  <c r="H319" i="3"/>
  <c r="I319" i="3"/>
  <c r="F320" i="3"/>
  <c r="H320" i="3"/>
  <c r="I320" i="3"/>
  <c r="F321" i="3"/>
  <c r="H321" i="3"/>
  <c r="I321" i="3"/>
  <c r="F322" i="3"/>
  <c r="H322" i="3"/>
  <c r="I322" i="3"/>
  <c r="F323" i="3"/>
  <c r="H323" i="3"/>
  <c r="I323" i="3"/>
  <c r="F324" i="3"/>
  <c r="H324" i="3"/>
  <c r="I324" i="3"/>
  <c r="F325" i="3"/>
  <c r="H325" i="3"/>
  <c r="I325" i="3"/>
  <c r="F326" i="3"/>
  <c r="H326" i="3"/>
  <c r="I326" i="3"/>
  <c r="F327" i="3"/>
  <c r="H327" i="3"/>
  <c r="I327" i="3"/>
  <c r="F328" i="3"/>
  <c r="H328" i="3"/>
  <c r="I328" i="3"/>
  <c r="F329" i="3"/>
  <c r="H329" i="3"/>
  <c r="I329" i="3"/>
  <c r="F330" i="3"/>
  <c r="H330" i="3"/>
  <c r="I330" i="3"/>
  <c r="F331" i="3"/>
  <c r="H331" i="3"/>
  <c r="I331" i="3"/>
  <c r="F332" i="3"/>
  <c r="H332" i="3"/>
  <c r="I332" i="3"/>
  <c r="F333" i="3"/>
  <c r="H333" i="3"/>
  <c r="I333" i="3"/>
  <c r="F334" i="3"/>
  <c r="H334" i="3"/>
  <c r="I334" i="3"/>
  <c r="F335" i="3"/>
  <c r="H335" i="3"/>
  <c r="I335" i="3"/>
  <c r="F336" i="3"/>
  <c r="H336" i="3"/>
  <c r="I336" i="3"/>
  <c r="F337" i="3"/>
  <c r="H337" i="3"/>
  <c r="I337" i="3"/>
  <c r="F338" i="3"/>
  <c r="H338" i="3"/>
  <c r="I338" i="3"/>
  <c r="F339" i="3"/>
  <c r="H339" i="3"/>
  <c r="I339" i="3"/>
  <c r="F340" i="3"/>
  <c r="H340" i="3"/>
  <c r="I340" i="3"/>
  <c r="F341" i="3"/>
  <c r="H341" i="3"/>
  <c r="I341" i="3"/>
  <c r="F342" i="3"/>
  <c r="H342" i="3"/>
  <c r="I342" i="3"/>
  <c r="F343" i="3"/>
  <c r="H343" i="3"/>
  <c r="I343" i="3"/>
  <c r="I316" i="3"/>
  <c r="H316" i="3"/>
  <c r="F316" i="3"/>
  <c r="D284" i="3"/>
  <c r="F284" i="3"/>
  <c r="H284" i="3"/>
  <c r="I284" i="3"/>
  <c r="D285" i="3"/>
  <c r="F285" i="3"/>
  <c r="H285" i="3"/>
  <c r="I285" i="3"/>
  <c r="D286" i="3"/>
  <c r="F286" i="3"/>
  <c r="H286" i="3"/>
  <c r="I286" i="3"/>
  <c r="D287" i="3"/>
  <c r="F287" i="3"/>
  <c r="H287" i="3"/>
  <c r="I287" i="3"/>
  <c r="D288" i="3"/>
  <c r="F288" i="3"/>
  <c r="H288" i="3"/>
  <c r="I288" i="3"/>
  <c r="D289" i="3"/>
  <c r="F289" i="3"/>
  <c r="H289" i="3"/>
  <c r="I289" i="3"/>
  <c r="D290" i="3"/>
  <c r="F290" i="3"/>
  <c r="H290" i="3"/>
  <c r="I290" i="3"/>
  <c r="D291" i="3"/>
  <c r="F291" i="3"/>
  <c r="H291" i="3"/>
  <c r="I291" i="3"/>
  <c r="D292" i="3"/>
  <c r="F292" i="3"/>
  <c r="H292" i="3"/>
  <c r="I292" i="3"/>
  <c r="D293" i="3"/>
  <c r="F293" i="3"/>
  <c r="H293" i="3"/>
  <c r="I293" i="3"/>
  <c r="D294" i="3"/>
  <c r="F294" i="3"/>
  <c r="H294" i="3"/>
  <c r="I294" i="3"/>
  <c r="D295" i="3"/>
  <c r="F295" i="3"/>
  <c r="H295" i="3"/>
  <c r="I295" i="3"/>
  <c r="D296" i="3"/>
  <c r="F296" i="3"/>
  <c r="H296" i="3"/>
  <c r="I296" i="3"/>
  <c r="D297" i="3"/>
  <c r="F297" i="3"/>
  <c r="H297" i="3"/>
  <c r="I297" i="3"/>
  <c r="D298" i="3"/>
  <c r="F298" i="3"/>
  <c r="H298" i="3"/>
  <c r="I298" i="3"/>
  <c r="D299" i="3"/>
  <c r="F299" i="3"/>
  <c r="H299" i="3"/>
  <c r="I299" i="3"/>
  <c r="D300" i="3"/>
  <c r="F300" i="3"/>
  <c r="H300" i="3"/>
  <c r="I300" i="3"/>
  <c r="D301" i="3"/>
  <c r="F301" i="3"/>
  <c r="H301" i="3"/>
  <c r="I301" i="3"/>
  <c r="D302" i="3"/>
  <c r="F302" i="3"/>
  <c r="H302" i="3"/>
  <c r="I302" i="3"/>
  <c r="D303" i="3"/>
  <c r="F303" i="3"/>
  <c r="H303" i="3"/>
  <c r="I303" i="3"/>
  <c r="D304" i="3"/>
  <c r="F304" i="3"/>
  <c r="H304" i="3"/>
  <c r="I304" i="3"/>
  <c r="D305" i="3"/>
  <c r="F305" i="3"/>
  <c r="H305" i="3"/>
  <c r="I305" i="3"/>
  <c r="D306" i="3"/>
  <c r="F306" i="3"/>
  <c r="H306" i="3"/>
  <c r="I306" i="3"/>
  <c r="D307" i="3"/>
  <c r="F307" i="3"/>
  <c r="H307" i="3"/>
  <c r="I307" i="3"/>
  <c r="D308" i="3"/>
  <c r="F308" i="3"/>
  <c r="H308" i="3"/>
  <c r="I308" i="3"/>
  <c r="D309" i="3"/>
  <c r="F309" i="3"/>
  <c r="H309" i="3"/>
  <c r="I309" i="3"/>
  <c r="D310" i="3"/>
  <c r="F310" i="3"/>
  <c r="H310" i="3"/>
  <c r="I310" i="3"/>
  <c r="D311" i="3"/>
  <c r="F311" i="3"/>
  <c r="H311" i="3"/>
  <c r="I311" i="3"/>
  <c r="D312" i="3"/>
  <c r="F312" i="3"/>
  <c r="H312" i="3"/>
  <c r="I312" i="3"/>
  <c r="D313" i="3"/>
  <c r="F313" i="3"/>
  <c r="H313" i="3"/>
  <c r="I313" i="3"/>
  <c r="D314" i="3"/>
  <c r="F314" i="3"/>
  <c r="H314" i="3"/>
  <c r="I314" i="3"/>
  <c r="I283" i="3"/>
  <c r="H283" i="3"/>
  <c r="F283" i="3"/>
  <c r="D283" i="3"/>
  <c r="D261" i="3"/>
  <c r="F261" i="3"/>
  <c r="H261" i="3"/>
  <c r="I261" i="3"/>
  <c r="D262" i="3"/>
  <c r="F262" i="3"/>
  <c r="H262" i="3"/>
  <c r="I262" i="3"/>
  <c r="D263" i="3"/>
  <c r="F263" i="3"/>
  <c r="H263" i="3"/>
  <c r="I263" i="3"/>
  <c r="D264" i="3"/>
  <c r="F264" i="3"/>
  <c r="H264" i="3"/>
  <c r="I264" i="3"/>
  <c r="D265" i="3"/>
  <c r="F265" i="3"/>
  <c r="H265" i="3"/>
  <c r="I265" i="3"/>
  <c r="D266" i="3"/>
  <c r="F266" i="3"/>
  <c r="H266" i="3"/>
  <c r="I266" i="3"/>
  <c r="D267" i="3"/>
  <c r="F267" i="3"/>
  <c r="H267" i="3"/>
  <c r="I267" i="3"/>
  <c r="D268" i="3"/>
  <c r="F268" i="3"/>
  <c r="H268" i="3"/>
  <c r="I268" i="3"/>
  <c r="D269" i="3"/>
  <c r="F269" i="3"/>
  <c r="H269" i="3"/>
  <c r="I269" i="3"/>
  <c r="D270" i="3"/>
  <c r="F270" i="3"/>
  <c r="H270" i="3"/>
  <c r="I270" i="3"/>
  <c r="D271" i="3"/>
  <c r="F271" i="3"/>
  <c r="H271" i="3"/>
  <c r="I271" i="3"/>
  <c r="D272" i="3"/>
  <c r="F272" i="3"/>
  <c r="H272" i="3"/>
  <c r="I272" i="3"/>
  <c r="D273" i="3"/>
  <c r="F273" i="3"/>
  <c r="H273" i="3"/>
  <c r="I273" i="3"/>
  <c r="D274" i="3"/>
  <c r="F274" i="3"/>
  <c r="H274" i="3"/>
  <c r="I274" i="3"/>
  <c r="D275" i="3"/>
  <c r="F275" i="3"/>
  <c r="H275" i="3"/>
  <c r="I275" i="3"/>
  <c r="D276" i="3"/>
  <c r="F276" i="3"/>
  <c r="H276" i="3"/>
  <c r="I276" i="3"/>
  <c r="D277" i="3"/>
  <c r="F277" i="3"/>
  <c r="H277" i="3"/>
  <c r="I277" i="3"/>
  <c r="D278" i="3"/>
  <c r="F278" i="3"/>
  <c r="H278" i="3"/>
  <c r="I278" i="3"/>
  <c r="D279" i="3"/>
  <c r="F279" i="3"/>
  <c r="H279" i="3"/>
  <c r="I279" i="3"/>
  <c r="D280" i="3"/>
  <c r="F280" i="3"/>
  <c r="H280" i="3"/>
  <c r="I280" i="3"/>
  <c r="D281" i="3"/>
  <c r="F281" i="3"/>
  <c r="H281" i="3"/>
  <c r="I281" i="3"/>
  <c r="I260" i="3"/>
  <c r="H260" i="3"/>
  <c r="F260" i="3"/>
  <c r="D260" i="3"/>
  <c r="D250" i="3"/>
  <c r="F250" i="3"/>
  <c r="H250" i="3"/>
  <c r="I250" i="3"/>
  <c r="D251" i="3"/>
  <c r="F251" i="3"/>
  <c r="H251" i="3"/>
  <c r="I251" i="3"/>
  <c r="D252" i="3"/>
  <c r="F252" i="3"/>
  <c r="H252" i="3"/>
  <c r="I252" i="3"/>
  <c r="D253" i="3"/>
  <c r="F253" i="3"/>
  <c r="H253" i="3"/>
  <c r="I253" i="3"/>
  <c r="D254" i="3"/>
  <c r="F254" i="3"/>
  <c r="H254" i="3"/>
  <c r="I254" i="3"/>
  <c r="D255" i="3"/>
  <c r="F255" i="3"/>
  <c r="H255" i="3"/>
  <c r="I255" i="3"/>
  <c r="D256" i="3"/>
  <c r="F256" i="3"/>
  <c r="H256" i="3"/>
  <c r="I256" i="3"/>
  <c r="D257" i="3"/>
  <c r="F257" i="3"/>
  <c r="H257" i="3"/>
  <c r="I257" i="3"/>
  <c r="D258" i="3"/>
  <c r="F258" i="3"/>
  <c r="H258" i="3"/>
  <c r="I258" i="3"/>
  <c r="I249" i="3"/>
  <c r="H249" i="3"/>
  <c r="F249" i="3"/>
  <c r="D249" i="3"/>
  <c r="D240" i="3"/>
  <c r="F240" i="3"/>
  <c r="H240" i="3"/>
  <c r="I240" i="3"/>
  <c r="D241" i="3"/>
  <c r="F241" i="3"/>
  <c r="H241" i="3"/>
  <c r="I241" i="3"/>
  <c r="D242" i="3"/>
  <c r="F242" i="3"/>
  <c r="H242" i="3"/>
  <c r="I242" i="3"/>
  <c r="D243" i="3"/>
  <c r="F243" i="3"/>
  <c r="H243" i="3"/>
  <c r="I243" i="3"/>
  <c r="D244" i="3"/>
  <c r="F244" i="3"/>
  <c r="H244" i="3"/>
  <c r="I244" i="3"/>
  <c r="D245" i="3"/>
  <c r="F245" i="3"/>
  <c r="H245" i="3"/>
  <c r="I245" i="3"/>
  <c r="D246" i="3"/>
  <c r="F246" i="3"/>
  <c r="H246" i="3"/>
  <c r="I246" i="3"/>
  <c r="D247" i="3"/>
  <c r="F247" i="3"/>
  <c r="H247" i="3"/>
  <c r="I247" i="3"/>
  <c r="I239" i="3"/>
  <c r="H239" i="3"/>
  <c r="F239" i="3"/>
  <c r="D239" i="3"/>
  <c r="D233" i="3"/>
  <c r="F233" i="3"/>
  <c r="H233" i="3"/>
  <c r="I233" i="3"/>
  <c r="D234" i="3"/>
  <c r="F234" i="3"/>
  <c r="H234" i="3"/>
  <c r="I234" i="3"/>
  <c r="D235" i="3"/>
  <c r="F235" i="3"/>
  <c r="H235" i="3"/>
  <c r="I235" i="3"/>
  <c r="D236" i="3"/>
  <c r="F236" i="3"/>
  <c r="H236" i="3"/>
  <c r="I236" i="3"/>
  <c r="D237" i="3"/>
  <c r="F237" i="3"/>
  <c r="H237" i="3"/>
  <c r="I237" i="3"/>
  <c r="I232" i="3"/>
  <c r="H232" i="3"/>
  <c r="F232" i="3"/>
  <c r="D232" i="3"/>
  <c r="D212" i="3"/>
  <c r="F212" i="3"/>
  <c r="H212" i="3"/>
  <c r="I212" i="3"/>
  <c r="D213" i="3"/>
  <c r="F213" i="3"/>
  <c r="H213" i="3"/>
  <c r="I213" i="3"/>
  <c r="D214" i="3"/>
  <c r="F214" i="3"/>
  <c r="H214" i="3"/>
  <c r="I214" i="3"/>
  <c r="D215" i="3"/>
  <c r="F215" i="3"/>
  <c r="H215" i="3"/>
  <c r="I215" i="3"/>
  <c r="D216" i="3"/>
  <c r="F216" i="3"/>
  <c r="H216" i="3"/>
  <c r="I216" i="3"/>
  <c r="D217" i="3"/>
  <c r="F217" i="3"/>
  <c r="H217" i="3"/>
  <c r="I217" i="3"/>
  <c r="D218" i="3"/>
  <c r="F218" i="3"/>
  <c r="H218" i="3"/>
  <c r="I218" i="3"/>
  <c r="D219" i="3"/>
  <c r="F219" i="3"/>
  <c r="H219" i="3"/>
  <c r="I219" i="3"/>
  <c r="D220" i="3"/>
  <c r="F220" i="3"/>
  <c r="H220" i="3"/>
  <c r="I220" i="3"/>
  <c r="D221" i="3"/>
  <c r="F221" i="3"/>
  <c r="H221" i="3"/>
  <c r="I221" i="3"/>
  <c r="D222" i="3"/>
  <c r="F222" i="3"/>
  <c r="H222" i="3"/>
  <c r="I222" i="3"/>
  <c r="D223" i="3"/>
  <c r="F223" i="3"/>
  <c r="H223" i="3"/>
  <c r="I223" i="3"/>
  <c r="D224" i="3"/>
  <c r="F224" i="3"/>
  <c r="H224" i="3"/>
  <c r="I224" i="3"/>
  <c r="D225" i="3"/>
  <c r="F225" i="3"/>
  <c r="H225" i="3"/>
  <c r="I225" i="3"/>
  <c r="D226" i="3"/>
  <c r="F226" i="3"/>
  <c r="H226" i="3"/>
  <c r="I226" i="3"/>
  <c r="D227" i="3"/>
  <c r="F227" i="3"/>
  <c r="H227" i="3"/>
  <c r="I227" i="3"/>
  <c r="D228" i="3"/>
  <c r="F228" i="3"/>
  <c r="H228" i="3"/>
  <c r="I228" i="3"/>
  <c r="D229" i="3"/>
  <c r="F229" i="3"/>
  <c r="H229" i="3"/>
  <c r="I229" i="3"/>
  <c r="D230" i="3"/>
  <c r="F230" i="3"/>
  <c r="H230" i="3"/>
  <c r="I230" i="3"/>
  <c r="I211" i="3"/>
  <c r="H211" i="3"/>
  <c r="F211" i="3"/>
  <c r="D211" i="3"/>
  <c r="D201" i="3"/>
  <c r="F201" i="3"/>
  <c r="H201" i="3"/>
  <c r="I201" i="3"/>
  <c r="D202" i="3"/>
  <c r="F202" i="3"/>
  <c r="H202" i="3"/>
  <c r="I202" i="3"/>
  <c r="D203" i="3"/>
  <c r="F203" i="3"/>
  <c r="H203" i="3"/>
  <c r="I203" i="3"/>
  <c r="D204" i="3"/>
  <c r="F204" i="3"/>
  <c r="H204" i="3"/>
  <c r="I204" i="3"/>
  <c r="D205" i="3"/>
  <c r="F205" i="3"/>
  <c r="H205" i="3"/>
  <c r="I205" i="3"/>
  <c r="D206" i="3"/>
  <c r="F206" i="3"/>
  <c r="H206" i="3"/>
  <c r="I206" i="3"/>
  <c r="D207" i="3"/>
  <c r="F207" i="3"/>
  <c r="H207" i="3"/>
  <c r="I207" i="3"/>
  <c r="D208" i="3"/>
  <c r="F208" i="3"/>
  <c r="H208" i="3"/>
  <c r="I208" i="3"/>
  <c r="D209" i="3"/>
  <c r="F209" i="3"/>
  <c r="H209" i="3"/>
  <c r="I209" i="3"/>
  <c r="I200" i="3"/>
  <c r="H200" i="3"/>
  <c r="F200" i="3"/>
  <c r="D200" i="3"/>
  <c r="D189" i="3"/>
  <c r="F189" i="3"/>
  <c r="H189" i="3"/>
  <c r="I189" i="3"/>
  <c r="D190" i="3"/>
  <c r="F190" i="3"/>
  <c r="H190" i="3"/>
  <c r="I190" i="3"/>
  <c r="D191" i="3"/>
  <c r="F191" i="3"/>
  <c r="H191" i="3"/>
  <c r="I191" i="3"/>
  <c r="D192" i="3"/>
  <c r="F192" i="3"/>
  <c r="H192" i="3"/>
  <c r="I192" i="3"/>
  <c r="D193" i="3"/>
  <c r="F193" i="3"/>
  <c r="H193" i="3"/>
  <c r="I193" i="3"/>
  <c r="D194" i="3"/>
  <c r="F194" i="3"/>
  <c r="H194" i="3"/>
  <c r="I194" i="3"/>
  <c r="D195" i="3"/>
  <c r="F195" i="3"/>
  <c r="H195" i="3"/>
  <c r="I195" i="3"/>
  <c r="D196" i="3"/>
  <c r="F196" i="3"/>
  <c r="H196" i="3"/>
  <c r="I196" i="3"/>
  <c r="D197" i="3"/>
  <c r="F197" i="3"/>
  <c r="H197" i="3"/>
  <c r="I197" i="3"/>
  <c r="D198" i="3"/>
  <c r="F198" i="3"/>
  <c r="H198" i="3"/>
  <c r="I198" i="3"/>
  <c r="I188" i="3"/>
  <c r="H188" i="3"/>
  <c r="F188" i="3"/>
  <c r="D188" i="3"/>
  <c r="D170" i="3"/>
  <c r="F170" i="3"/>
  <c r="H170" i="3"/>
  <c r="I170" i="3"/>
  <c r="D171" i="3"/>
  <c r="F171" i="3"/>
  <c r="H171" i="3"/>
  <c r="I171" i="3"/>
  <c r="D172" i="3"/>
  <c r="F172" i="3"/>
  <c r="H172" i="3"/>
  <c r="I172" i="3"/>
  <c r="D173" i="3"/>
  <c r="F173" i="3"/>
  <c r="H173" i="3"/>
  <c r="I173" i="3"/>
  <c r="D174" i="3"/>
  <c r="F174" i="3"/>
  <c r="H174" i="3"/>
  <c r="I174" i="3"/>
  <c r="D175" i="3"/>
  <c r="F175" i="3"/>
  <c r="H175" i="3"/>
  <c r="I175" i="3"/>
  <c r="D176" i="3"/>
  <c r="F176" i="3"/>
  <c r="H176" i="3"/>
  <c r="I176" i="3"/>
  <c r="D177" i="3"/>
  <c r="F177" i="3"/>
  <c r="H177" i="3"/>
  <c r="I177" i="3"/>
  <c r="D178" i="3"/>
  <c r="F178" i="3"/>
  <c r="H178" i="3"/>
  <c r="I178" i="3"/>
  <c r="D179" i="3"/>
  <c r="F179" i="3"/>
  <c r="H179" i="3"/>
  <c r="I179" i="3"/>
  <c r="D180" i="3"/>
  <c r="F180" i="3"/>
  <c r="H180" i="3"/>
  <c r="I180" i="3"/>
  <c r="D181" i="3"/>
  <c r="F181" i="3"/>
  <c r="H181" i="3"/>
  <c r="I181" i="3"/>
  <c r="D182" i="3"/>
  <c r="F182" i="3"/>
  <c r="H182" i="3"/>
  <c r="I182" i="3"/>
  <c r="D183" i="3"/>
  <c r="F183" i="3"/>
  <c r="H183" i="3"/>
  <c r="I183" i="3"/>
  <c r="D184" i="3"/>
  <c r="F184" i="3"/>
  <c r="H184" i="3"/>
  <c r="I184" i="3"/>
  <c r="D185" i="3"/>
  <c r="F185" i="3"/>
  <c r="H185" i="3"/>
  <c r="I185" i="3"/>
  <c r="D186" i="3"/>
  <c r="F186" i="3"/>
  <c r="H186" i="3"/>
  <c r="I186" i="3"/>
  <c r="I169" i="3"/>
  <c r="H169" i="3"/>
  <c r="F169" i="3"/>
  <c r="D169" i="3"/>
  <c r="D142" i="3"/>
  <c r="H142" i="3"/>
  <c r="I142" i="3"/>
  <c r="D143" i="3"/>
  <c r="H143" i="3"/>
  <c r="I143" i="3"/>
  <c r="D144" i="3"/>
  <c r="H144" i="3"/>
  <c r="I144" i="3"/>
  <c r="D145" i="3"/>
  <c r="H145" i="3"/>
  <c r="I145" i="3"/>
  <c r="D146" i="3"/>
  <c r="H146" i="3"/>
  <c r="I146" i="3"/>
  <c r="D147" i="3"/>
  <c r="H147" i="3"/>
  <c r="I147" i="3"/>
  <c r="D148" i="3"/>
  <c r="H148" i="3"/>
  <c r="I148" i="3"/>
  <c r="D149" i="3"/>
  <c r="H149" i="3"/>
  <c r="I149" i="3"/>
  <c r="D150" i="3"/>
  <c r="H150" i="3"/>
  <c r="I150" i="3"/>
  <c r="D151" i="3"/>
  <c r="H151" i="3"/>
  <c r="I151" i="3"/>
  <c r="D152" i="3"/>
  <c r="H152" i="3"/>
  <c r="I152" i="3"/>
  <c r="D153" i="3"/>
  <c r="H153" i="3"/>
  <c r="I153" i="3"/>
  <c r="D154" i="3"/>
  <c r="H154" i="3"/>
  <c r="I154" i="3"/>
  <c r="D155" i="3"/>
  <c r="H155" i="3"/>
  <c r="I155" i="3"/>
  <c r="D156" i="3"/>
  <c r="H156" i="3"/>
  <c r="I156" i="3"/>
  <c r="D157" i="3"/>
  <c r="H157" i="3"/>
  <c r="I157" i="3"/>
  <c r="D158" i="3"/>
  <c r="H158" i="3"/>
  <c r="I158" i="3"/>
  <c r="D159" i="3"/>
  <c r="H159" i="3"/>
  <c r="I159" i="3"/>
  <c r="D160" i="3"/>
  <c r="H160" i="3"/>
  <c r="I160" i="3"/>
  <c r="D161" i="3"/>
  <c r="H161" i="3"/>
  <c r="I161" i="3"/>
  <c r="D162" i="3"/>
  <c r="H162" i="3"/>
  <c r="I162" i="3"/>
  <c r="D163" i="3"/>
  <c r="H163" i="3"/>
  <c r="I163" i="3"/>
  <c r="D164" i="3"/>
  <c r="H164" i="3"/>
  <c r="I164" i="3"/>
  <c r="D165" i="3"/>
  <c r="H165" i="3"/>
  <c r="I165" i="3"/>
  <c r="D166" i="3"/>
  <c r="H166" i="3"/>
  <c r="I166" i="3"/>
  <c r="D167" i="3"/>
  <c r="H167" i="3"/>
  <c r="I167" i="3"/>
  <c r="I141" i="3"/>
  <c r="H141" i="3"/>
  <c r="D141" i="3"/>
  <c r="D117" i="3"/>
  <c r="F117" i="3"/>
  <c r="H117" i="3"/>
  <c r="I117" i="3"/>
  <c r="D118" i="3"/>
  <c r="F118" i="3"/>
  <c r="H118" i="3"/>
  <c r="I118" i="3"/>
  <c r="D119" i="3"/>
  <c r="F119" i="3"/>
  <c r="H119" i="3"/>
  <c r="I119" i="3"/>
  <c r="D120" i="3"/>
  <c r="F120" i="3"/>
  <c r="H120" i="3"/>
  <c r="I120" i="3"/>
  <c r="D121" i="3"/>
  <c r="F121" i="3"/>
  <c r="H121" i="3"/>
  <c r="I121" i="3"/>
  <c r="D122" i="3"/>
  <c r="F122" i="3"/>
  <c r="H122" i="3"/>
  <c r="I122" i="3"/>
  <c r="D123" i="3"/>
  <c r="F123" i="3"/>
  <c r="H123" i="3"/>
  <c r="I123" i="3"/>
  <c r="D124" i="3"/>
  <c r="F124" i="3"/>
  <c r="H124" i="3"/>
  <c r="I124" i="3"/>
  <c r="D125" i="3"/>
  <c r="F125" i="3"/>
  <c r="H125" i="3"/>
  <c r="I125" i="3"/>
  <c r="D126" i="3"/>
  <c r="F126" i="3"/>
  <c r="H126" i="3"/>
  <c r="I126" i="3"/>
  <c r="D127" i="3"/>
  <c r="F127" i="3"/>
  <c r="H127" i="3"/>
  <c r="I127" i="3"/>
  <c r="D128" i="3"/>
  <c r="F128" i="3"/>
  <c r="H128" i="3"/>
  <c r="I128" i="3"/>
  <c r="D129" i="3"/>
  <c r="F129" i="3"/>
  <c r="H129" i="3"/>
  <c r="I129" i="3"/>
  <c r="D130" i="3"/>
  <c r="F130" i="3"/>
  <c r="H130" i="3"/>
  <c r="I130" i="3"/>
  <c r="D131" i="3"/>
  <c r="F131" i="3"/>
  <c r="H131" i="3"/>
  <c r="I131" i="3"/>
  <c r="D132" i="3"/>
  <c r="F132" i="3"/>
  <c r="H132" i="3"/>
  <c r="I132" i="3"/>
  <c r="D133" i="3"/>
  <c r="F133" i="3"/>
  <c r="H133" i="3"/>
  <c r="I133" i="3"/>
  <c r="D134" i="3"/>
  <c r="F134" i="3"/>
  <c r="H134" i="3"/>
  <c r="I134" i="3"/>
  <c r="D135" i="3"/>
  <c r="F135" i="3"/>
  <c r="H135" i="3"/>
  <c r="I135" i="3"/>
  <c r="D136" i="3"/>
  <c r="F136" i="3"/>
  <c r="H136" i="3"/>
  <c r="I136" i="3"/>
  <c r="D137" i="3"/>
  <c r="F137" i="3"/>
  <c r="H137" i="3"/>
  <c r="I137" i="3"/>
  <c r="D138" i="3"/>
  <c r="F138" i="3"/>
  <c r="H138" i="3"/>
  <c r="I138" i="3"/>
  <c r="D139" i="3"/>
  <c r="F139" i="3"/>
  <c r="H139" i="3"/>
  <c r="I139" i="3"/>
  <c r="I116" i="3"/>
  <c r="H116" i="3"/>
  <c r="F116" i="3"/>
  <c r="D116" i="3"/>
  <c r="D4" i="3"/>
  <c r="F4" i="3"/>
  <c r="H4" i="3"/>
  <c r="I4" i="3"/>
  <c r="D5" i="3"/>
  <c r="F5" i="3"/>
  <c r="H5" i="3"/>
  <c r="I5" i="3"/>
  <c r="D6" i="3"/>
  <c r="F6" i="3"/>
  <c r="H6" i="3"/>
  <c r="I6" i="3"/>
  <c r="D7" i="3"/>
  <c r="F7" i="3"/>
  <c r="H7" i="3"/>
  <c r="I7" i="3"/>
  <c r="D8" i="3"/>
  <c r="F8" i="3"/>
  <c r="H8" i="3"/>
  <c r="I8" i="3"/>
  <c r="D9" i="3"/>
  <c r="F9" i="3"/>
  <c r="H9" i="3"/>
  <c r="I9" i="3"/>
  <c r="D10" i="3"/>
  <c r="F10" i="3"/>
  <c r="H10" i="3"/>
  <c r="I10" i="3"/>
  <c r="D11" i="3"/>
  <c r="F11" i="3"/>
  <c r="H11" i="3"/>
  <c r="I11" i="3"/>
  <c r="D12" i="3"/>
  <c r="F12" i="3"/>
  <c r="H12" i="3"/>
  <c r="I12" i="3"/>
  <c r="D13" i="3"/>
  <c r="F13" i="3"/>
  <c r="H13" i="3"/>
  <c r="I13" i="3"/>
  <c r="D14" i="3"/>
  <c r="F14" i="3"/>
  <c r="H14" i="3"/>
  <c r="I14" i="3"/>
  <c r="D15" i="3"/>
  <c r="F15" i="3"/>
  <c r="H15" i="3"/>
  <c r="I15" i="3"/>
  <c r="D16" i="3"/>
  <c r="F16" i="3"/>
  <c r="H16" i="3"/>
  <c r="I16" i="3"/>
  <c r="D17" i="3"/>
  <c r="F17" i="3"/>
  <c r="H17" i="3"/>
  <c r="I17" i="3"/>
  <c r="D18" i="3"/>
  <c r="F18" i="3"/>
  <c r="H18" i="3"/>
  <c r="I18" i="3"/>
  <c r="D19" i="3"/>
  <c r="F19" i="3"/>
  <c r="H19" i="3"/>
  <c r="I19" i="3"/>
  <c r="D20" i="3"/>
  <c r="F20" i="3"/>
  <c r="H20" i="3"/>
  <c r="I20" i="3"/>
  <c r="D21" i="3"/>
  <c r="F21" i="3"/>
  <c r="H21" i="3"/>
  <c r="I21" i="3"/>
  <c r="D22" i="3"/>
  <c r="F22" i="3"/>
  <c r="H22" i="3"/>
  <c r="I22" i="3"/>
  <c r="D23" i="3"/>
  <c r="F23" i="3"/>
  <c r="H23" i="3"/>
  <c r="I23" i="3"/>
  <c r="D24" i="3"/>
  <c r="F24" i="3"/>
  <c r="H24" i="3"/>
  <c r="I24" i="3"/>
  <c r="D25" i="3"/>
  <c r="F25" i="3"/>
  <c r="H25" i="3"/>
  <c r="I25" i="3"/>
  <c r="D26" i="3"/>
  <c r="F26" i="3"/>
  <c r="H26" i="3"/>
  <c r="I26" i="3"/>
  <c r="D27" i="3"/>
  <c r="F27" i="3"/>
  <c r="H27" i="3"/>
  <c r="I27" i="3"/>
  <c r="D28" i="3"/>
  <c r="F28" i="3"/>
  <c r="H28" i="3"/>
  <c r="I28" i="3"/>
  <c r="D29" i="3"/>
  <c r="F29" i="3"/>
  <c r="H29" i="3"/>
  <c r="I29" i="3"/>
  <c r="D30" i="3"/>
  <c r="F30" i="3"/>
  <c r="H30" i="3"/>
  <c r="I30" i="3"/>
  <c r="D31" i="3"/>
  <c r="F31" i="3"/>
  <c r="H31" i="3"/>
  <c r="I31" i="3"/>
  <c r="D32" i="3"/>
  <c r="F32" i="3"/>
  <c r="H32" i="3"/>
  <c r="I32" i="3"/>
  <c r="D33" i="3"/>
  <c r="F33" i="3"/>
  <c r="H33" i="3"/>
  <c r="I33" i="3"/>
  <c r="D34" i="3"/>
  <c r="F34" i="3"/>
  <c r="H34" i="3"/>
  <c r="I34" i="3"/>
  <c r="D35" i="3"/>
  <c r="F35" i="3"/>
  <c r="H35" i="3"/>
  <c r="I35" i="3"/>
  <c r="D36" i="3"/>
  <c r="F36" i="3"/>
  <c r="H36" i="3"/>
  <c r="I36" i="3"/>
  <c r="D37" i="3"/>
  <c r="F37" i="3"/>
  <c r="H37" i="3"/>
  <c r="I37" i="3"/>
  <c r="D38" i="3"/>
  <c r="F38" i="3"/>
  <c r="H38" i="3"/>
  <c r="I38" i="3"/>
  <c r="D39" i="3"/>
  <c r="F39" i="3"/>
  <c r="H39" i="3"/>
  <c r="I39" i="3"/>
  <c r="D40" i="3"/>
  <c r="F40" i="3"/>
  <c r="H40" i="3"/>
  <c r="I40" i="3"/>
  <c r="D41" i="3"/>
  <c r="F41" i="3"/>
  <c r="H41" i="3"/>
  <c r="I41" i="3"/>
  <c r="D42" i="3"/>
  <c r="F42" i="3"/>
  <c r="H42" i="3"/>
  <c r="I42" i="3"/>
  <c r="D43" i="3"/>
  <c r="F43" i="3"/>
  <c r="H43" i="3"/>
  <c r="I43" i="3"/>
  <c r="D44" i="3"/>
  <c r="F44" i="3"/>
  <c r="H44" i="3"/>
  <c r="I44" i="3"/>
  <c r="D45" i="3"/>
  <c r="F45" i="3"/>
  <c r="H45" i="3"/>
  <c r="I45" i="3"/>
  <c r="I3" i="3"/>
  <c r="H3" i="3"/>
  <c r="F3" i="3"/>
  <c r="D54" i="3"/>
  <c r="F54" i="3"/>
  <c r="H54" i="3"/>
  <c r="I54" i="3"/>
  <c r="D55" i="3"/>
  <c r="F55" i="3"/>
  <c r="H55" i="3"/>
  <c r="I55" i="3"/>
  <c r="D56" i="3"/>
  <c r="F56" i="3"/>
  <c r="H56" i="3"/>
  <c r="I56" i="3"/>
  <c r="D57" i="3"/>
  <c r="F57" i="3"/>
  <c r="H57" i="3"/>
  <c r="I57" i="3"/>
  <c r="D58" i="3"/>
  <c r="F58" i="3"/>
  <c r="H58" i="3"/>
  <c r="I58" i="3"/>
  <c r="D59" i="3"/>
  <c r="F59" i="3"/>
  <c r="H59" i="3"/>
  <c r="I59" i="3"/>
  <c r="D60" i="3"/>
  <c r="F60" i="3"/>
  <c r="H60" i="3"/>
  <c r="I60" i="3"/>
  <c r="D61" i="3"/>
  <c r="F61" i="3"/>
  <c r="H61" i="3"/>
  <c r="I61" i="3"/>
  <c r="D62" i="3"/>
  <c r="F62" i="3"/>
  <c r="H62" i="3"/>
  <c r="I62" i="3"/>
  <c r="D63" i="3"/>
  <c r="F63" i="3"/>
  <c r="H63" i="3"/>
  <c r="I63" i="3"/>
  <c r="D64" i="3"/>
  <c r="F64" i="3"/>
  <c r="H64" i="3"/>
  <c r="I64" i="3"/>
  <c r="D65" i="3"/>
  <c r="F65" i="3"/>
  <c r="H65" i="3"/>
  <c r="I65" i="3"/>
  <c r="D66" i="3"/>
  <c r="F66" i="3"/>
  <c r="H66" i="3"/>
  <c r="I66" i="3"/>
  <c r="D67" i="3"/>
  <c r="F67" i="3"/>
  <c r="H67" i="3"/>
  <c r="I67" i="3"/>
  <c r="D68" i="3"/>
  <c r="F68" i="3"/>
  <c r="H68" i="3"/>
  <c r="I68" i="3"/>
  <c r="D69" i="3"/>
  <c r="F69" i="3"/>
  <c r="H69" i="3"/>
  <c r="I69" i="3"/>
  <c r="D70" i="3"/>
  <c r="F70" i="3"/>
  <c r="H70" i="3"/>
  <c r="I70" i="3"/>
  <c r="D71" i="3"/>
  <c r="F71" i="3"/>
  <c r="H71" i="3"/>
  <c r="I71" i="3"/>
  <c r="I53" i="3"/>
  <c r="H53" i="3"/>
  <c r="F53" i="3"/>
  <c r="D53" i="3"/>
  <c r="D74" i="3"/>
  <c r="D75" i="3"/>
  <c r="D76" i="3"/>
  <c r="D77" i="3"/>
  <c r="D78" i="3"/>
  <c r="D79" i="3"/>
  <c r="D80" i="3"/>
  <c r="D81" i="3"/>
  <c r="D82" i="3"/>
  <c r="D83" i="3"/>
  <c r="D84" i="3"/>
  <c r="D85" i="3"/>
  <c r="D86" i="3"/>
  <c r="D87" i="3"/>
  <c r="D73" i="3"/>
  <c r="D90" i="3"/>
  <c r="F90" i="3"/>
  <c r="H90" i="3"/>
  <c r="I90" i="3"/>
  <c r="D91" i="3"/>
  <c r="F91" i="3"/>
  <c r="H91" i="3"/>
  <c r="I91" i="3"/>
  <c r="D92" i="3"/>
  <c r="F92" i="3"/>
  <c r="H92" i="3"/>
  <c r="I92" i="3"/>
  <c r="D93" i="3"/>
  <c r="F93" i="3"/>
  <c r="H93" i="3"/>
  <c r="I93" i="3"/>
  <c r="D94" i="3"/>
  <c r="F94" i="3"/>
  <c r="H94" i="3"/>
  <c r="I94" i="3"/>
  <c r="D95" i="3"/>
  <c r="F95" i="3"/>
  <c r="H95" i="3"/>
  <c r="I95" i="3"/>
  <c r="D96" i="3"/>
  <c r="F96" i="3"/>
  <c r="H96" i="3"/>
  <c r="I96" i="3"/>
  <c r="D97" i="3"/>
  <c r="F97" i="3"/>
  <c r="H97" i="3"/>
  <c r="I97" i="3"/>
  <c r="D98" i="3"/>
  <c r="F98" i="3"/>
  <c r="H98" i="3"/>
  <c r="I98" i="3"/>
  <c r="D99" i="3"/>
  <c r="F99" i="3"/>
  <c r="H99" i="3"/>
  <c r="I99" i="3"/>
  <c r="D100" i="3"/>
  <c r="F100" i="3"/>
  <c r="H100" i="3"/>
  <c r="I100" i="3"/>
  <c r="D101" i="3"/>
  <c r="F101" i="3"/>
  <c r="H101" i="3"/>
  <c r="I101" i="3"/>
  <c r="D102" i="3"/>
  <c r="F102" i="3"/>
  <c r="H102" i="3"/>
  <c r="I102" i="3"/>
  <c r="D103" i="3"/>
  <c r="F103" i="3"/>
  <c r="H103" i="3"/>
  <c r="I103" i="3"/>
  <c r="D104" i="3"/>
  <c r="F104" i="3"/>
  <c r="H104" i="3"/>
  <c r="I104" i="3"/>
  <c r="D105" i="3"/>
  <c r="F105" i="3"/>
  <c r="H105" i="3"/>
  <c r="I105" i="3"/>
  <c r="D106" i="3"/>
  <c r="F106" i="3"/>
  <c r="H106" i="3"/>
  <c r="I106" i="3"/>
  <c r="D107" i="3"/>
  <c r="F107" i="3"/>
  <c r="H107" i="3"/>
  <c r="I107" i="3"/>
  <c r="D108" i="3"/>
  <c r="F108" i="3"/>
  <c r="H108" i="3"/>
  <c r="I108" i="3"/>
  <c r="D109" i="3"/>
  <c r="F109" i="3"/>
  <c r="H109" i="3"/>
  <c r="I109" i="3"/>
  <c r="D110" i="3"/>
  <c r="F110" i="3"/>
  <c r="H110" i="3"/>
  <c r="I110" i="3"/>
  <c r="D111" i="3"/>
  <c r="F111" i="3"/>
  <c r="H111" i="3"/>
  <c r="I111" i="3"/>
  <c r="D112" i="3"/>
  <c r="F112" i="3"/>
  <c r="H112" i="3"/>
  <c r="I112" i="3"/>
  <c r="D113" i="3"/>
  <c r="F113" i="3"/>
  <c r="H113" i="3"/>
  <c r="I113" i="3"/>
  <c r="D114" i="3"/>
  <c r="F114" i="3"/>
  <c r="H114" i="3"/>
  <c r="I114" i="3"/>
  <c r="I89" i="3"/>
  <c r="H89" i="3"/>
  <c r="F89" i="3"/>
  <c r="D89" i="3"/>
  <c r="F74" i="3"/>
  <c r="H74" i="3"/>
  <c r="I74" i="3"/>
  <c r="F75" i="3"/>
  <c r="H75" i="3"/>
  <c r="I75" i="3"/>
  <c r="F76" i="3"/>
  <c r="H76" i="3"/>
  <c r="I76" i="3"/>
  <c r="F77" i="3"/>
  <c r="H77" i="3"/>
  <c r="I77" i="3"/>
  <c r="F78" i="3"/>
  <c r="H78" i="3"/>
  <c r="I78" i="3"/>
  <c r="F79" i="3"/>
  <c r="H79" i="3"/>
  <c r="I79" i="3"/>
  <c r="F80" i="3"/>
  <c r="H80" i="3"/>
  <c r="I80" i="3"/>
  <c r="F81" i="3"/>
  <c r="H81" i="3"/>
  <c r="I81" i="3"/>
  <c r="F82" i="3"/>
  <c r="H82" i="3"/>
  <c r="I82" i="3"/>
  <c r="F83" i="3"/>
  <c r="H83" i="3"/>
  <c r="I83" i="3"/>
  <c r="F84" i="3"/>
  <c r="H84" i="3"/>
  <c r="I84" i="3"/>
  <c r="F85" i="3"/>
  <c r="H85" i="3"/>
  <c r="I85" i="3"/>
  <c r="F86" i="3"/>
  <c r="H86" i="3"/>
  <c r="I86" i="3"/>
  <c r="F87" i="3"/>
  <c r="H87" i="3"/>
  <c r="I87" i="3"/>
  <c r="I73" i="3"/>
  <c r="H73" i="3"/>
  <c r="F73" i="3"/>
  <c r="D48" i="3"/>
  <c r="D50" i="3"/>
  <c r="D51" i="3"/>
  <c r="D47" i="3"/>
  <c r="H48" i="3"/>
  <c r="I48" i="3"/>
  <c r="H50" i="3"/>
  <c r="I50" i="3"/>
  <c r="H51" i="3"/>
  <c r="I51" i="3"/>
  <c r="I47" i="3"/>
  <c r="H47" i="3"/>
  <c r="F51" i="3"/>
  <c r="F50" i="3"/>
  <c r="F47" i="3"/>
  <c r="F48" i="3" l="1"/>
  <c r="E35" i="2" s="1"/>
  <c r="E99" i="2"/>
  <c r="H54" i="2"/>
  <c r="E88" i="2"/>
  <c r="H35" i="2"/>
  <c r="B62" i="2"/>
  <c r="B63" i="2"/>
  <c r="B61" i="2"/>
  <c r="H62" i="2"/>
  <c r="H43" i="2"/>
  <c r="E80" i="2"/>
  <c r="B17" i="2"/>
  <c r="B18" i="2"/>
  <c r="E63" i="2"/>
  <c r="E52" i="2"/>
  <c r="F151" i="3"/>
  <c r="F155" i="3"/>
  <c r="B26" i="2" s="1"/>
  <c r="F164" i="3"/>
  <c r="F141" i="3"/>
  <c r="F148" i="3"/>
  <c r="B53" i="2" s="1"/>
  <c r="F150" i="3"/>
  <c r="F154" i="3"/>
  <c r="F153" i="3"/>
  <c r="E44" i="2"/>
  <c r="B35" i="2"/>
  <c r="E107" i="2"/>
  <c r="E71" i="2"/>
  <c r="B45" i="2"/>
  <c r="B44" i="2"/>
  <c r="C17" i="2"/>
  <c r="C19" i="2" s="1"/>
  <c r="E34" i="2"/>
  <c r="B36" i="2"/>
  <c r="C18" i="2"/>
  <c r="B34" i="2"/>
  <c r="C8" i="2"/>
  <c r="C9" i="2"/>
  <c r="C11" i="2"/>
  <c r="H34" i="2"/>
  <c r="H45" i="2"/>
  <c r="H53" i="2"/>
  <c r="E43" i="2"/>
  <c r="E54" i="2"/>
  <c r="E62" i="2"/>
  <c r="E79" i="2"/>
  <c r="E90" i="2"/>
  <c r="E98" i="2"/>
  <c r="E36" i="2"/>
  <c r="C12" i="2"/>
  <c r="B43" i="2"/>
  <c r="H36" i="2"/>
  <c r="H44" i="2"/>
  <c r="H61" i="2"/>
  <c r="E45" i="2"/>
  <c r="E53" i="2"/>
  <c r="E70" i="2"/>
  <c r="E81" i="2"/>
  <c r="E89" i="2"/>
  <c r="E106" i="2"/>
  <c r="C10" i="2"/>
  <c r="H52" i="2"/>
  <c r="H63" i="2"/>
  <c r="E61" i="2"/>
  <c r="E72" i="2"/>
  <c r="E97" i="2"/>
  <c r="E108" i="2"/>
  <c r="B24" i="2" l="1"/>
  <c r="C24" i="2" s="1"/>
  <c r="B25" i="2"/>
  <c r="C25" i="2" s="1"/>
  <c r="B52" i="2"/>
  <c r="B19" i="2"/>
  <c r="B54" i="2"/>
  <c r="C26" i="2"/>
  <c r="C13" i="2"/>
</calcChain>
</file>

<file path=xl/sharedStrings.xml><?xml version="1.0" encoding="utf-8"?>
<sst xmlns="http://schemas.openxmlformats.org/spreadsheetml/2006/main" count="7412" uniqueCount="3920">
  <si>
    <t>Assessment Procedure</t>
  </si>
  <si>
    <t>Assessment Objective</t>
  </si>
  <si>
    <t>Observations and Evidence</t>
  </si>
  <si>
    <t>Implementation
Status</t>
  </si>
  <si>
    <t>Recommendation for Mitigation</t>
  </si>
  <si>
    <t>Assessor POC</t>
  </si>
  <si>
    <t>Access Control Policy and Procedures</t>
  </si>
  <si>
    <t>Partially Implemented</t>
  </si>
  <si>
    <t>Other than Satisfied</t>
  </si>
  <si>
    <t>Low</t>
  </si>
  <si>
    <t>Examine</t>
  </si>
  <si>
    <t>Interview</t>
  </si>
  <si>
    <t>Test</t>
  </si>
  <si>
    <t>AC-1.a.1.2</t>
  </si>
  <si>
    <t>AC-1.a.1.1</t>
  </si>
  <si>
    <t>AC-1.a.1.3</t>
  </si>
  <si>
    <t>AC-1.a.2.1</t>
  </si>
  <si>
    <t>AC-1.a.2.3</t>
  </si>
  <si>
    <t>AC-1.a.2.2</t>
  </si>
  <si>
    <t>AC-1.b.1.1</t>
  </si>
  <si>
    <t>AC-1.b.2.1</t>
  </si>
  <si>
    <t>AC-1.b.1.2</t>
  </si>
  <si>
    <t>AC-1.b.2.2</t>
  </si>
  <si>
    <t>Assessment Result</t>
  </si>
  <si>
    <t>Likelihood Level</t>
  </si>
  <si>
    <t>Impact Level</t>
  </si>
  <si>
    <t>Risk Exposure Level</t>
  </si>
  <si>
    <t>Risk Statement</t>
  </si>
  <si>
    <t>Identified Risk</t>
  </si>
  <si>
    <t>Prior Risk Exposure Level</t>
  </si>
  <si>
    <t>Prior Assessment Result</t>
  </si>
  <si>
    <t>System Name</t>
  </si>
  <si>
    <t>CSP Name</t>
  </si>
  <si>
    <t>Implementation Status</t>
  </si>
  <si>
    <t>Access Control (AC)</t>
  </si>
  <si>
    <t>AC-1</t>
  </si>
  <si>
    <t>AC-2</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</si>
  <si>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</si>
  <si>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</si>
  <si>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</si>
  <si>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</si>
  <si>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</si>
  <si>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</si>
  <si>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</si>
  <si>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</si>
  <si>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</si>
  <si>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Account Monitoring / Atypical Usage</t>
  </si>
  <si>
    <t>AC-3</t>
  </si>
  <si>
    <t>Access Enforcement</t>
  </si>
  <si>
    <t>AC-4</t>
  </si>
  <si>
    <t>Information Flow Enforcement</t>
  </si>
  <si>
    <t>Information Flow Enforcement | Physical / Logical Separation of Information Flows</t>
  </si>
  <si>
    <t>AC-5</t>
  </si>
  <si>
    <t>Separation of Duties</t>
  </si>
  <si>
    <t>AC-6</t>
  </si>
  <si>
    <t>Least Privilege</t>
  </si>
  <si>
    <t>Least Privilege | Authorize Access to Security Functions</t>
  </si>
  <si>
    <t>Least Privilege | Privileged Accounts</t>
  </si>
  <si>
    <t>Least Privilege | Auditing Use of Privileged Functions</t>
  </si>
  <si>
    <t>Least Privilege | Prohibit Non-privileged Users from Executing Privileged Functions</t>
  </si>
  <si>
    <t>AC-7</t>
  </si>
  <si>
    <t>Unsuccessful Logon Attempts</t>
  </si>
  <si>
    <t>AC-8</t>
  </si>
  <si>
    <t>System Use Notification</t>
  </si>
  <si>
    <t>AC-10</t>
  </si>
  <si>
    <t>Concurrent Session Control</t>
  </si>
  <si>
    <t>AC-11</t>
  </si>
  <si>
    <t>Session Lock</t>
  </si>
  <si>
    <t>Session Lock | Pattern-Hiding Displays</t>
  </si>
  <si>
    <t>AC-12</t>
  </si>
  <si>
    <t>Session Termination</t>
  </si>
  <si>
    <t>AC-14</t>
  </si>
  <si>
    <t>Permitted Actions Without Identification or Authentication</t>
  </si>
  <si>
    <t>AC-17</t>
  </si>
  <si>
    <t>Remote Access</t>
  </si>
  <si>
    <t>Remote Access | Automated Monitoring / Control</t>
  </si>
  <si>
    <t>Remote Access | Protection of Confidentiality / Integrity Using Encryption</t>
  </si>
  <si>
    <t>Remote Access | Managed Access Control Points</t>
  </si>
  <si>
    <t>Remote Access | Privileged Commands / Access</t>
  </si>
  <si>
    <t>Remote Access | Disconnect / Disable Access</t>
  </si>
  <si>
    <t>AC-18</t>
  </si>
  <si>
    <t>Wireless Access</t>
  </si>
  <si>
    <t>Wireless Access | Authentication and Encryption</t>
  </si>
  <si>
    <t>AC-19</t>
  </si>
  <si>
    <t>Access Control For Mobile Devices</t>
  </si>
  <si>
    <t>Access Control For Mobile Devices | Full Device / Container-Based Encryption</t>
  </si>
  <si>
    <t>AC-20</t>
  </si>
  <si>
    <t>Use of External Information Systems</t>
  </si>
  <si>
    <t>Use of External Information Systems | Limits on Authorized Use</t>
  </si>
  <si>
    <t>Use of External Information Systems | Portable Storage Devices</t>
  </si>
  <si>
    <t>AC-21</t>
  </si>
  <si>
    <t>Information Sharing</t>
  </si>
  <si>
    <t>AC-22</t>
  </si>
  <si>
    <t>Publicly Accessible Content</t>
  </si>
  <si>
    <t>Awareness and Training (AT)</t>
  </si>
  <si>
    <t>AT-1</t>
  </si>
  <si>
    <t>Security Awareness and Training Policy and Procedures</t>
  </si>
  <si>
    <t>AT-2</t>
  </si>
  <si>
    <t>Security Awareness Training</t>
  </si>
  <si>
    <t>AT-3</t>
  </si>
  <si>
    <t>Role-Based Security Training</t>
  </si>
  <si>
    <t>AT-4</t>
  </si>
  <si>
    <t>Security Training Records</t>
  </si>
  <si>
    <t>Audit and Accountability (AU)</t>
  </si>
  <si>
    <t>AU-1</t>
  </si>
  <si>
    <t>Audit and Accountability Policy and Procedures</t>
  </si>
  <si>
    <t>AU-2</t>
  </si>
  <si>
    <t>Audit Events</t>
  </si>
  <si>
    <t>Audit Events | Reviews and Updates</t>
  </si>
  <si>
    <t>AU-3</t>
  </si>
  <si>
    <t>Content of Audit Records</t>
  </si>
  <si>
    <t>Content of Audit Records | Additional Audit Information</t>
  </si>
  <si>
    <t>AU-4</t>
  </si>
  <si>
    <t>Audit Storage Capacity</t>
  </si>
  <si>
    <t>AU-5</t>
  </si>
  <si>
    <t>Response to Audit Processing Failures</t>
  </si>
  <si>
    <t>AU-6</t>
  </si>
  <si>
    <t>Audit Review, Analysis, and Reporting</t>
  </si>
  <si>
    <t>Audit Review, Analysis, and Reporting | Process Integration</t>
  </si>
  <si>
    <t>Audit Review, Analysis, and Reporting | Correlate Audit Repositories</t>
  </si>
  <si>
    <t>AU-7</t>
  </si>
  <si>
    <t>Audit Reduction and Report Generation</t>
  </si>
  <si>
    <t>Audit Reduction and Report Generation | Automatic Processing</t>
  </si>
  <si>
    <t>AU-8</t>
  </si>
  <si>
    <t>Time Stamps</t>
  </si>
  <si>
    <t>AU-9</t>
  </si>
  <si>
    <t>Protection of Audit Information</t>
  </si>
  <si>
    <t>Protection of Audit Information | Audit Backup on Separate Physical Systems / Components</t>
  </si>
  <si>
    <t>Protection of Audit Information | Access by Subset of Privileged Users</t>
  </si>
  <si>
    <t>AU-11</t>
  </si>
  <si>
    <t>Audit Record Retention</t>
  </si>
  <si>
    <t>AU-12</t>
  </si>
  <si>
    <t>Audit Generation</t>
  </si>
  <si>
    <t>Security Assessment and Authorization (CA)</t>
  </si>
  <si>
    <t>CA-1</t>
  </si>
  <si>
    <t>Security Assessment and Authorization Policies and Procedures</t>
  </si>
  <si>
    <t>CA-2</t>
  </si>
  <si>
    <t>Security Assessments</t>
  </si>
  <si>
    <t>Security Assessments | Independent Assessors</t>
  </si>
  <si>
    <t>Security Assessments | Specialized Assessments</t>
  </si>
  <si>
    <t>Security Assessments | External Organizations</t>
  </si>
  <si>
    <t>CA-3</t>
  </si>
  <si>
    <t>System Interconnections</t>
  </si>
  <si>
    <t>System Interconnections | Unclassified Non-National Security System Connections</t>
  </si>
  <si>
    <t>System Interconnections | Restrictions on External Network Connections</t>
  </si>
  <si>
    <t>CA-5</t>
  </si>
  <si>
    <t>Plan of Action and Milestones</t>
  </si>
  <si>
    <t>CA-6</t>
  </si>
  <si>
    <t>Security Authorization</t>
  </si>
  <si>
    <t>CA-7</t>
  </si>
  <si>
    <t>Continuous Monitoring</t>
  </si>
  <si>
    <t>Continuous Monitoring | Independent Assessment</t>
  </si>
  <si>
    <t>CA-8</t>
  </si>
  <si>
    <t>Penetration Testing</t>
  </si>
  <si>
    <t>Penetration Testing | Independent Penetration Agent or Team</t>
  </si>
  <si>
    <t>CA-9</t>
  </si>
  <si>
    <t>Internal System Connections</t>
  </si>
  <si>
    <t>Configuration Management (CM)</t>
  </si>
  <si>
    <t>CM-1</t>
  </si>
  <si>
    <t>Configuration Management Policy and Procedures</t>
  </si>
  <si>
    <t>CM-2</t>
  </si>
  <si>
    <t>Baseline Configuration</t>
  </si>
  <si>
    <t>Baseline Configuration | Reviews and Updates</t>
  </si>
  <si>
    <t>Baseline Configuration | Retention of Previous Configurations</t>
  </si>
  <si>
    <t>Baseline Configuration | Configure Systems, Components, or Devices for High-Risk Areas</t>
  </si>
  <si>
    <t>CM-3</t>
  </si>
  <si>
    <t>Configuration Change Control</t>
  </si>
  <si>
    <t>CM-4</t>
  </si>
  <si>
    <t>Security Impact Analysis</t>
  </si>
  <si>
    <t>CM-5</t>
  </si>
  <si>
    <t>CM-6</t>
  </si>
  <si>
    <t>Configuration Settings</t>
  </si>
  <si>
    <t>Configuration Settings | Automated Central Management / Application / Verification</t>
  </si>
  <si>
    <t>CM-7</t>
  </si>
  <si>
    <t>Least Functionality</t>
  </si>
  <si>
    <t>Least Functionality | Periodic Review</t>
  </si>
  <si>
    <t>Least Functionality | Prevent Program Execution</t>
  </si>
  <si>
    <t>Least Functionality | Authorized Software / Whitelisting</t>
  </si>
  <si>
    <t>CM-8</t>
  </si>
  <si>
    <t>Information System Component Inventory</t>
  </si>
  <si>
    <t>Information System Component Inventory | Updates During Installations / Removals</t>
  </si>
  <si>
    <t>Information System Component Inventory | Automated Unauthorized Component Detection</t>
  </si>
  <si>
    <t>Information System Component Inventory | No Duplicate Accounting of Components</t>
  </si>
  <si>
    <t>CM-9</t>
  </si>
  <si>
    <t>Configuration Management Plan</t>
  </si>
  <si>
    <t>CM-10</t>
  </si>
  <si>
    <t>Software Usage Restrictions</t>
  </si>
  <si>
    <t>Software Usage Restrictions | Open Source Software</t>
  </si>
  <si>
    <t>CM-11</t>
  </si>
  <si>
    <t>User-Installed Software</t>
  </si>
  <si>
    <t>Contingency Planning (CP)</t>
  </si>
  <si>
    <t>CP-1</t>
  </si>
  <si>
    <t>Contingency Planning Policy and Procedures</t>
  </si>
  <si>
    <t>CP-2</t>
  </si>
  <si>
    <t>Contingency Plan</t>
  </si>
  <si>
    <t>Contingency Plan | Coordinate With Related Plans</t>
  </si>
  <si>
    <t>Contingency Plan | Capacity Planning</t>
  </si>
  <si>
    <t>Contingency Plan | Resume Essential Missions / Business Functions</t>
  </si>
  <si>
    <t>Contingency Plan | Identify Critical Assets</t>
  </si>
  <si>
    <t>CP-3</t>
  </si>
  <si>
    <t>Contingency Training</t>
  </si>
  <si>
    <t>CP-4</t>
  </si>
  <si>
    <t>Contingency Plan Testing</t>
  </si>
  <si>
    <t>CP-6</t>
  </si>
  <si>
    <t>Alternate Storage Site</t>
  </si>
  <si>
    <t>Alternate Storage Site | Accessibility</t>
  </si>
  <si>
    <t>CP-7</t>
  </si>
  <si>
    <t>Alternate Processing Site</t>
  </si>
  <si>
    <t>Alternate Processing Site | Accessibility</t>
  </si>
  <si>
    <t>Alternate Processing Site | Priority of Service</t>
  </si>
  <si>
    <t>CP-8</t>
  </si>
  <si>
    <t>Telecommunications Services</t>
  </si>
  <si>
    <t>Telecommunications Services | Priority of Service Provisions</t>
  </si>
  <si>
    <t>Telecommunications Services | Single Points of Failure</t>
  </si>
  <si>
    <t>CP-9</t>
  </si>
  <si>
    <t>Information System Backup</t>
  </si>
  <si>
    <t>Information System Backup | Separate Storage for Critical Information</t>
  </si>
  <si>
    <t>CP-10</t>
  </si>
  <si>
    <t>Information System Recovery and Reconstitution</t>
  </si>
  <si>
    <t>Information System Recovery and Reconstitution | Transaction Recovery</t>
  </si>
  <si>
    <t>Identification and Authentication (IA)</t>
  </si>
  <si>
    <t>IA-1</t>
  </si>
  <si>
    <t>Identification and Authentication Policy and Procedures</t>
  </si>
  <si>
    <t>IA-2</t>
  </si>
  <si>
    <t>Identification and Authentication (Organizational Users)</t>
  </si>
  <si>
    <t>Identification and Authentication (Organizational Users) | Network Access to Privileged Accounts</t>
  </si>
  <si>
    <t>Identification and Authentication (Organizational Users) | Network Access to Non-Privileged Accounts</t>
  </si>
  <si>
    <t>Identification and Authentication (Organizational Users) | Local Access to Privileged Accounts</t>
  </si>
  <si>
    <t>Identification and Authentication (Organizational Users) | Group Authentication</t>
  </si>
  <si>
    <t>Identification and Authentication (Organizational Users) | Network Access to Privileged Accounts - Replay Resistant</t>
  </si>
  <si>
    <t>Identification and Authentication (Organizational Users) | Remote Access - Separate Device</t>
  </si>
  <si>
    <t>Identification and Authentication (Organizational Users) | Acceptance of PIV Credentials</t>
  </si>
  <si>
    <t>IA-3</t>
  </si>
  <si>
    <t>Device Identification and Authentication</t>
  </si>
  <si>
    <t>IA-4</t>
  </si>
  <si>
    <t>Identifier Management</t>
  </si>
  <si>
    <t>Identifier Management | Identify User Status</t>
  </si>
  <si>
    <t>IA-5</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</si>
  <si>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</si>
  <si>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</si>
  <si>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</si>
  <si>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</si>
  <si>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</si>
  <si>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</si>
  <si>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</si>
  <si>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Hardware Token-Based Authentication</t>
  </si>
  <si>
    <t>IA-6</t>
  </si>
  <si>
    <t>Authenticator Feedback</t>
  </si>
  <si>
    <t>IA-7</t>
  </si>
  <si>
    <t>Cryptographic Module Authentication</t>
  </si>
  <si>
    <t>IA-8</t>
  </si>
  <si>
    <t>Identification and Authentication (Non-Organizational Users)</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</si>
  <si>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</si>
  <si>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</si>
  <si>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Use of FICAM-Approved Products</t>
  </si>
  <si>
    <t>Identification and Authentication (Non-Organizational Users) | Use of FICAM-Issued Profiles</t>
  </si>
  <si>
    <t>Incident Response (IR)</t>
  </si>
  <si>
    <t>IR-1</t>
  </si>
  <si>
    <t>Incident Response Policy and Procedures</t>
  </si>
  <si>
    <t>IR-2</t>
  </si>
  <si>
    <t>Incident Response Training</t>
  </si>
  <si>
    <t>IR-3</t>
  </si>
  <si>
    <t>Incident Response Testing</t>
  </si>
  <si>
    <t>IR-4</t>
  </si>
  <si>
    <t>Incident Handling</t>
  </si>
  <si>
    <t>Incident Handling | Automated Incident Handling Processes</t>
  </si>
  <si>
    <t>IR-5</t>
  </si>
  <si>
    <t>Incident Monitoring</t>
  </si>
  <si>
    <t>IR-6</t>
  </si>
  <si>
    <t>Incident Reporting</t>
  </si>
  <si>
    <t>Incident Reporting | Automated Reporting</t>
  </si>
  <si>
    <t>IR-7</t>
  </si>
  <si>
    <t>Incident Response Assistance</t>
  </si>
  <si>
    <t>Incident Response Assistance | Coordination With External Providers</t>
  </si>
  <si>
    <t>IR-8</t>
  </si>
  <si>
    <t>Incident Response Plan</t>
  </si>
  <si>
    <t>IR-9</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</si>
  <si>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</si>
  <si>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</si>
  <si>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</si>
  <si>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</si>
  <si>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</si>
  <si>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Maintenance (MA)</t>
  </si>
  <si>
    <t>MA-1</t>
  </si>
  <si>
    <t>System Maintenance Policy and Procedures</t>
  </si>
  <si>
    <t>MA-2</t>
  </si>
  <si>
    <t>Controlled Maintenance</t>
  </si>
  <si>
    <t>MA-3</t>
  </si>
  <si>
    <t>Maintenance Tools</t>
  </si>
  <si>
    <t>Maintenance Tools | Inspect Tools</t>
  </si>
  <si>
    <t>Maintenance Tools | Inspect Media</t>
  </si>
  <si>
    <t>Maintenance Tools | Prevent Unauthorized Removal</t>
  </si>
  <si>
    <t>MA-4</t>
  </si>
  <si>
    <t>Nonlocal Maintenance</t>
  </si>
  <si>
    <t>Nonlocal Maintenance | Document Nonlocal Maintenance</t>
  </si>
  <si>
    <t>MA-5</t>
  </si>
  <si>
    <t>Maintenance Personnel</t>
  </si>
  <si>
    <t>MA-6</t>
  </si>
  <si>
    <t>Timely Maintenance</t>
  </si>
  <si>
    <t>Media Protection (MP)</t>
  </si>
  <si>
    <t>MP-1</t>
  </si>
  <si>
    <t>Media Protection Policy and Procedures</t>
  </si>
  <si>
    <t>MP-2</t>
  </si>
  <si>
    <t>Media Access</t>
  </si>
  <si>
    <t>MP-3</t>
  </si>
  <si>
    <t>Media Marking</t>
  </si>
  <si>
    <t>MP-4</t>
  </si>
  <si>
    <t>Media Storage</t>
  </si>
  <si>
    <t>MP-5</t>
  </si>
  <si>
    <t>Media Transport</t>
  </si>
  <si>
    <t>Media Transport | Cryptographic Protection</t>
  </si>
  <si>
    <t>MP-6</t>
  </si>
  <si>
    <t>Media Sanitization</t>
  </si>
  <si>
    <t>Media Sanitization | Equipment Testing</t>
  </si>
  <si>
    <t>MP-7</t>
  </si>
  <si>
    <t>Media Use</t>
  </si>
  <si>
    <t>Media Use | Prohibit Use without Owner</t>
  </si>
  <si>
    <t>Physical and Environmental Protection (PE)</t>
  </si>
  <si>
    <t>PE-1</t>
  </si>
  <si>
    <t>Physical and Environmental Protection Policy and Procedures</t>
  </si>
  <si>
    <t>PE-2</t>
  </si>
  <si>
    <t>Physical Access Authorizations</t>
  </si>
  <si>
    <t>PE-3</t>
  </si>
  <si>
    <t>Physical Access Control</t>
  </si>
  <si>
    <t>PE-4</t>
  </si>
  <si>
    <t>PE-5</t>
  </si>
  <si>
    <t>PE-6</t>
  </si>
  <si>
    <t>Monitoring Physical Access</t>
  </si>
  <si>
    <t>Monitoring Physical Access | Intrusion Alarms / Surveillance Equipment</t>
  </si>
  <si>
    <t>PE-8</t>
  </si>
  <si>
    <t>Visitor Access Records</t>
  </si>
  <si>
    <t>PE-9</t>
  </si>
  <si>
    <t>Power Equipment and Cabling</t>
  </si>
  <si>
    <t>PE-10</t>
  </si>
  <si>
    <t>Emergency Shutoff</t>
  </si>
  <si>
    <t>PE-11</t>
  </si>
  <si>
    <t>Emergency Power</t>
  </si>
  <si>
    <t>PE-12</t>
  </si>
  <si>
    <t>Emergency Lighting</t>
  </si>
  <si>
    <t>PE-13</t>
  </si>
  <si>
    <t>Fire Protection</t>
  </si>
  <si>
    <t>Fire Protection | Suppression Devices / Systems</t>
  </si>
  <si>
    <t>Fire Protection | Automatic Fire Suppression</t>
  </si>
  <si>
    <t>PE-14</t>
  </si>
  <si>
    <t>Temperature and Humidity Controls</t>
  </si>
  <si>
    <t>PE-15</t>
  </si>
  <si>
    <t>Water Damage Protection</t>
  </si>
  <si>
    <t>PE-16</t>
  </si>
  <si>
    <t>Delivery and Removal</t>
  </si>
  <si>
    <t>PE-17</t>
  </si>
  <si>
    <t>Alternate Work Site</t>
  </si>
  <si>
    <t>Planning (PL)</t>
  </si>
  <si>
    <t>PL-1</t>
  </si>
  <si>
    <t>Security Planning Policy and Procedures</t>
  </si>
  <si>
    <t>PL-2</t>
  </si>
  <si>
    <t>System Security Plan</t>
  </si>
  <si>
    <t>PL-4</t>
  </si>
  <si>
    <t>Rules of Behavior</t>
  </si>
  <si>
    <t>Rules of Behavior | Social Media and Networking Restrictions</t>
  </si>
  <si>
    <t>PL-8</t>
  </si>
  <si>
    <t>Information Security Architecture</t>
  </si>
  <si>
    <t>Personnel Security (PS)</t>
  </si>
  <si>
    <t>PS-1</t>
  </si>
  <si>
    <t>Personnel Security Policy and Procedures</t>
  </si>
  <si>
    <t>PS-2</t>
  </si>
  <si>
    <t>Position Risk Designation</t>
  </si>
  <si>
    <t>PS-3</t>
  </si>
  <si>
    <t>Personnel Screening</t>
  </si>
  <si>
    <t>PS-4</t>
  </si>
  <si>
    <t>Personnel Termination</t>
  </si>
  <si>
    <t>PS-5</t>
  </si>
  <si>
    <t>Personnel Transfer</t>
  </si>
  <si>
    <t>PS-6</t>
  </si>
  <si>
    <t>Access Agreements</t>
  </si>
  <si>
    <t>PS-7</t>
  </si>
  <si>
    <t>Third-Party Personnel Security</t>
  </si>
  <si>
    <t>PS-8</t>
  </si>
  <si>
    <t>Personnel Sanctions</t>
  </si>
  <si>
    <t>Risk Assessment (RA)</t>
  </si>
  <si>
    <t>RA-1</t>
  </si>
  <si>
    <t>Risk Assessment Policy and Procedures</t>
  </si>
  <si>
    <t>RA-2</t>
  </si>
  <si>
    <t>Security Categorization</t>
  </si>
  <si>
    <t>RA-3</t>
  </si>
  <si>
    <t>Risk Assessment</t>
  </si>
  <si>
    <t>RA-5</t>
  </si>
  <si>
    <t>Vulnerability Scanning</t>
  </si>
  <si>
    <t>Vulnerability Scanning | Update Tool Capability</t>
  </si>
  <si>
    <t>Vulnerability Scanning | Update by Frequency / Prior to New Scan / When Identified</t>
  </si>
  <si>
    <t>Vulnerability Scanning | Breadth / Depth of Coverage</t>
  </si>
  <si>
    <t>Vulnerability Scanning | Privileged Access</t>
  </si>
  <si>
    <t>Vulnerability Scanning | Automated Trend Analyses</t>
  </si>
  <si>
    <t>Vulnerability Scanning | Review Historic Audit Logs</t>
  </si>
  <si>
    <t>System and Services Acquisition (SA)</t>
  </si>
  <si>
    <t>SA-1</t>
  </si>
  <si>
    <t>System and Services Acquisition Policy and Procedures</t>
  </si>
  <si>
    <t>SA-2</t>
  </si>
  <si>
    <t>Allocation of Resources</t>
  </si>
  <si>
    <t>SA-3</t>
  </si>
  <si>
    <t>System Development Life Cycle</t>
  </si>
  <si>
    <t>SA-4</t>
  </si>
  <si>
    <t>Acquisition Process</t>
  </si>
  <si>
    <t>Acquisition Process | Functional Properties of Security Controls</t>
  </si>
  <si>
    <t>Acquisition Process | Design / Implementation Information for Security Controls</t>
  </si>
  <si>
    <t>Acquisition Process | Continuous Monitoring Plan</t>
  </si>
  <si>
    <t>Acquisition Process | Functions / Ports / Protocols / Services in Use</t>
  </si>
  <si>
    <t>Acquisition Process | Use of Approved PIV Products</t>
  </si>
  <si>
    <t>SA-5</t>
  </si>
  <si>
    <t>Information System Documentation</t>
  </si>
  <si>
    <t>SA-8</t>
  </si>
  <si>
    <t>Security Engineering Principles</t>
  </si>
  <si>
    <t>SA-9</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</si>
  <si>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</si>
  <si>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</si>
  <si>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</si>
  <si>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</si>
  <si>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</si>
  <si>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SA-10</t>
  </si>
  <si>
    <t>Developer Configuration Management</t>
  </si>
  <si>
    <t>Developer Configuration Management | Software / Firmware Integrity Verification</t>
  </si>
  <si>
    <t>SA-11</t>
  </si>
  <si>
    <t>Developer Security Testing and Evaluation</t>
  </si>
  <si>
    <t>Developer Security Testing and Evaluation | Static Code Analysis</t>
  </si>
  <si>
    <t>Developer Security Testing and Evaluation | Threat and Vulnerability Analyses</t>
  </si>
  <si>
    <t>Developer Security Testing and Evaluation | Dynamic Code Analysis</t>
  </si>
  <si>
    <t>System and Communications Protection (SC)</t>
  </si>
  <si>
    <t>SC-1</t>
  </si>
  <si>
    <t>System and Communications Protection Policy and Procedures</t>
  </si>
  <si>
    <t>SC-2</t>
  </si>
  <si>
    <t>Application Partitioning</t>
  </si>
  <si>
    <t>SC-4</t>
  </si>
  <si>
    <t>SC-5</t>
  </si>
  <si>
    <t>Denial of Service Protection</t>
  </si>
  <si>
    <t>SC-6</t>
  </si>
  <si>
    <t>Resource Availability</t>
  </si>
  <si>
    <t>SC-7</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</si>
  <si>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</si>
  <si>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</si>
  <si>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</si>
  <si>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</si>
  <si>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</si>
  <si>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</si>
  <si>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Host-Based Protection</t>
  </si>
  <si>
    <t>Boundary Protection | Isolation of Security Tools / Mechanisms / Support Components</t>
  </si>
  <si>
    <t>Boundary Protection | Fail Secure</t>
  </si>
  <si>
    <t>SC-8</t>
  </si>
  <si>
    <t>Transmission Confidentiality and Integrity</t>
  </si>
  <si>
    <t>Transmission Confidentiality and Integrity | Cryptographic or Alternate Physical Protection</t>
  </si>
  <si>
    <t>SC-10</t>
  </si>
  <si>
    <t>Network Disconnect</t>
  </si>
  <si>
    <t>SC-12</t>
  </si>
  <si>
    <t>Cryptographic Key Establishment and Management</t>
  </si>
  <si>
    <t>Cryptographic Key Establishment and Management | Symmetric Keys</t>
  </si>
  <si>
    <t>Cryptographic Key Establishment and Management | Asymmetric Keys</t>
  </si>
  <si>
    <t>SC-13</t>
  </si>
  <si>
    <t>Cryptographic Protection</t>
  </si>
  <si>
    <t>SC-15</t>
  </si>
  <si>
    <t>Collaborative Computing Devices</t>
  </si>
  <si>
    <t>SC-17</t>
  </si>
  <si>
    <t>Public Key Infrastructure Certificates</t>
  </si>
  <si>
    <t>SC-18</t>
  </si>
  <si>
    <t>Mobile Code</t>
  </si>
  <si>
    <t>SC-19</t>
  </si>
  <si>
    <t>Voice Over Internet Protocol</t>
  </si>
  <si>
    <t>SC-20</t>
  </si>
  <si>
    <t>Secure Name / Address Resolution Service (Authoritative Source)</t>
  </si>
  <si>
    <t>SC-21</t>
  </si>
  <si>
    <t>Secure Name / Address Resolution Service (Recursive or Caching Resolver)</t>
  </si>
  <si>
    <t>SC-22</t>
  </si>
  <si>
    <t>Architecture and Provisioning for Name / Address Resolution Service</t>
  </si>
  <si>
    <t>SC-23</t>
  </si>
  <si>
    <t>Session Authenticity</t>
  </si>
  <si>
    <t>SC-28</t>
  </si>
  <si>
    <t>SC-39</t>
  </si>
  <si>
    <t>Process Isolation</t>
  </si>
  <si>
    <t>System and Information Integrity (SI)</t>
  </si>
  <si>
    <t>SI-1</t>
  </si>
  <si>
    <t>System and Information Integrity Policy and Procedures</t>
  </si>
  <si>
    <t>SI-2</t>
  </si>
  <si>
    <t>Flaw Remediation</t>
  </si>
  <si>
    <t>Flaw Remediation | Automated Flaw Remediation Status</t>
  </si>
  <si>
    <t>Flaw Remediation | Time to Remediate Flaws / Benchmarks for Corrective Actions</t>
  </si>
  <si>
    <t>SI-3</t>
  </si>
  <si>
    <t>Malicious Code Protection</t>
  </si>
  <si>
    <t>Malicious Code Protection | Central Management</t>
  </si>
  <si>
    <t>Malicious Code Protection | Automatic Updates</t>
  </si>
  <si>
    <t>Malicious Code Protection | Nonsignature-Based Detection</t>
  </si>
  <si>
    <t>SI-4</t>
  </si>
  <si>
    <t>Information System Monitoring</t>
  </si>
  <si>
    <t>Information System Monitoring | System-Wide Intrusion Detection System</t>
  </si>
  <si>
    <t>Information System Monitoring | Inbound and Outbound Communications Traffic</t>
  </si>
  <si>
    <t>Information System Monitoring | System-Generated Alerts</t>
  </si>
  <si>
    <t>Information System Monitoring | Wireless Intrusion Detection</t>
  </si>
  <si>
    <t>Information System Monitoring | Correlate Monitoring Information</t>
  </si>
  <si>
    <t>Information System Monitoring | Host-Based Devices</t>
  </si>
  <si>
    <t>SI-5</t>
  </si>
  <si>
    <t>Security Alerts, Advisories, and Directives</t>
  </si>
  <si>
    <t>SI-6</t>
  </si>
  <si>
    <t>Security Function Verification</t>
  </si>
  <si>
    <t>SI-7</t>
  </si>
  <si>
    <t>Software, Firmware, and Information Integrity</t>
  </si>
  <si>
    <t>Software, Firmware, and Information Integrity | Integrity Checks</t>
  </si>
  <si>
    <t>Software, Firmware, and Information Integrity | Integration of Detection and Response</t>
  </si>
  <si>
    <t>SI-8</t>
  </si>
  <si>
    <t>Spam Protection</t>
  </si>
  <si>
    <t>Spam Protection | Central Management</t>
  </si>
  <si>
    <t>Spam Protection | Automatic Updates</t>
  </si>
  <si>
    <t>SI-10</t>
  </si>
  <si>
    <t>Information Input Validation</t>
  </si>
  <si>
    <t>SI-11</t>
  </si>
  <si>
    <t>Error Handling</t>
  </si>
  <si>
    <t>SI-12</t>
  </si>
  <si>
    <t>Information Handling and Retention</t>
  </si>
  <si>
    <t>SI-16</t>
  </si>
  <si>
    <t>Memory Protection</t>
  </si>
  <si>
    <t>Total Controls</t>
  </si>
  <si>
    <t>Implemented</t>
  </si>
  <si>
    <t>Planned</t>
  </si>
  <si>
    <t>Alternative Implementation</t>
  </si>
  <si>
    <t>Not Applicable</t>
  </si>
  <si>
    <t>Satisfied</t>
  </si>
  <si>
    <t>Percent Satisfied</t>
  </si>
  <si>
    <t>Count</t>
  </si>
  <si>
    <t>Percentage</t>
  </si>
  <si>
    <t>Control Name</t>
  </si>
  <si>
    <t>Categorization Level</t>
  </si>
  <si>
    <t>Audit and Accountability Summary</t>
  </si>
  <si>
    <t>Awareness and Training Summary</t>
  </si>
  <si>
    <t>Access Control Summary</t>
  </si>
  <si>
    <t>Combined Summary</t>
  </si>
  <si>
    <t>Security Assessment and Authorization Summary</t>
  </si>
  <si>
    <t>Configuration Management Summary</t>
  </si>
  <si>
    <t>Contingency Planning Summary</t>
  </si>
  <si>
    <t>Identification and Authentication Summary</t>
  </si>
  <si>
    <t>Maintenance Control Summary</t>
  </si>
  <si>
    <t>System and Information Integrity Summary</t>
  </si>
  <si>
    <t>System and Communications Protection Summary</t>
  </si>
  <si>
    <t>System and Services Acquisition Summary</t>
  </si>
  <si>
    <t>Risk Assessment Summary</t>
  </si>
  <si>
    <t>Personnel Security Summary</t>
  </si>
  <si>
    <t>Planning Summary</t>
  </si>
  <si>
    <t>Media Protection Summary</t>
  </si>
  <si>
    <t>Assessment Results (Current)</t>
  </si>
  <si>
    <t>Assessment Results (Prior)</t>
  </si>
  <si>
    <t>Incident Response Summary</t>
  </si>
  <si>
    <t>Control ID</t>
  </si>
  <si>
    <t>High</t>
  </si>
  <si>
    <t>Moderate</t>
  </si>
  <si>
    <t>AC</t>
  </si>
  <si>
    <t>Total</t>
  </si>
  <si>
    <t>Control Family</t>
  </si>
  <si>
    <t>AT</t>
  </si>
  <si>
    <t>SC</t>
  </si>
  <si>
    <t>RA</t>
  </si>
  <si>
    <t>AU</t>
  </si>
  <si>
    <t>CA</t>
  </si>
  <si>
    <t>CM</t>
  </si>
  <si>
    <t>CP</t>
  </si>
  <si>
    <t>IA</t>
  </si>
  <si>
    <t>IR</t>
  </si>
  <si>
    <t>MP</t>
  </si>
  <si>
    <t>PE</t>
  </si>
  <si>
    <t>PS</t>
  </si>
  <si>
    <t>SA</t>
  </si>
  <si>
    <t>SI</t>
  </si>
  <si>
    <t>MA</t>
  </si>
  <si>
    <t>PL</t>
  </si>
  <si>
    <t>AT-1.a.1.1</t>
  </si>
  <si>
    <t>Security awareness and training policy and procedures; other relevant documents or records</t>
  </si>
  <si>
    <t>Organizational personnel with security awareness and training responsibilities; organizational personnel with information security responsibilities</t>
  </si>
  <si>
    <t>AT-1.a.1.2</t>
  </si>
  <si>
    <t>AT-1.a.1.3</t>
  </si>
  <si>
    <t>AT-1.a.2.1</t>
  </si>
  <si>
    <t>AT-1.a.2.2</t>
  </si>
  <si>
    <t>AT-1.a.2.3</t>
  </si>
  <si>
    <t>AT-1.b.1.1</t>
  </si>
  <si>
    <t>AT-1.b.1.2</t>
  </si>
  <si>
    <t>AT-1.b.2.1</t>
  </si>
  <si>
    <t>AT-1.b.2.2</t>
  </si>
  <si>
    <t>AT-2.a</t>
  </si>
  <si>
    <t>AT-2.b</t>
  </si>
  <si>
    <t>AT-2.c.1</t>
  </si>
  <si>
    <t>AT-2.c.2</t>
  </si>
  <si>
    <t>Security awareness and training policy; procedures addressing security awareness training implementation; appropriate codes of federal regulations; security awareness training curriculum; security awareness training materials; security plan; training records; other relevant documents or records</t>
  </si>
  <si>
    <t>Organizational personnel with responsibilities for security awareness training; organizational personnel with information security responsibilities; organizational personnel comprising the general information system user community</t>
  </si>
  <si>
    <t>Automated mechanisms managing security awareness training</t>
  </si>
  <si>
    <t>Security Awareness Training | Insider Threat</t>
  </si>
  <si>
    <t>Security awareness and training policy; procedures addressing security awareness training implementation; security awareness training curriculum; security awareness training materials; security plan; other relevant documents or records</t>
  </si>
  <si>
    <t>Organizational personnel that participate in security awareness training; organizational personnel with responsibilities for basic security awareness training; organizational personnel with information security responsibilities</t>
  </si>
  <si>
    <t>AT-2 (2)</t>
  </si>
  <si>
    <t>AT-3.a</t>
  </si>
  <si>
    <t>AT-3.b</t>
  </si>
  <si>
    <t>AT-3.c.1</t>
  </si>
  <si>
    <t>AT-3.c.2</t>
  </si>
  <si>
    <t>Security awareness and training policy; procedures addressing security training implementation; codes of federal regulations; security training curriculum; security training materials; security plan; training records; other relevant documents or records</t>
  </si>
  <si>
    <t>Organizational personnel with responsibilities for role-based security training; organizational personnel with assigned information system security roles and responsibilities</t>
  </si>
  <si>
    <t>Automated mechanisms managing role-based security training</t>
  </si>
  <si>
    <t>AT-4.a.1</t>
  </si>
  <si>
    <t>AT-4.a.2</t>
  </si>
  <si>
    <t>AT-4.b.1</t>
  </si>
  <si>
    <t>AT-4.b.2</t>
  </si>
  <si>
    <t>Security awareness and training policy; procedures addressing security training records; security awareness and training records; security plan; other relevant documents or records</t>
  </si>
  <si>
    <t>Organizational personnel with security training record retention responsibilities</t>
  </si>
  <si>
    <t>Automated mechanisms supporting management of security training records</t>
  </si>
  <si>
    <t>AC-2 (1)</t>
  </si>
  <si>
    <t>AC-2 (2)</t>
  </si>
  <si>
    <t>AC-2 (3)</t>
  </si>
  <si>
    <t>AC-2 (4)</t>
  </si>
  <si>
    <t>AC-2 (5)</t>
  </si>
  <si>
    <t>AC-2 (7)</t>
  </si>
  <si>
    <t>AC-2 (9)</t>
  </si>
  <si>
    <t>AC-2 (10)</t>
  </si>
  <si>
    <t>AC-2 (12)</t>
  </si>
  <si>
    <t>AC-4 (21)</t>
  </si>
  <si>
    <t>AC-6 (1)</t>
  </si>
  <si>
    <t>AC-6 (2)</t>
  </si>
  <si>
    <t>AC-6 (5)</t>
  </si>
  <si>
    <t>AC-6 (9)</t>
  </si>
  <si>
    <t>AC-6 (10)</t>
  </si>
  <si>
    <t>AC-11 (1)</t>
  </si>
  <si>
    <t>AC-17 (1)</t>
  </si>
  <si>
    <t>AC-17 (2)</t>
  </si>
  <si>
    <t>AC-17 (3)</t>
  </si>
  <si>
    <t>AC-17 (4)</t>
  </si>
  <si>
    <t>AC-17 (9)</t>
  </si>
  <si>
    <t>AC-18 (1)</t>
  </si>
  <si>
    <t>AC-19 (5)</t>
  </si>
  <si>
    <t>AC-20 (1)</t>
  </si>
  <si>
    <t>AC-20 (2)</t>
  </si>
  <si>
    <t>Least Privilege | Non-Privileged Access for Nonsecurity Functions</t>
  </si>
  <si>
    <t>AU-2 (3)</t>
  </si>
  <si>
    <t>AU-3 (1)</t>
  </si>
  <si>
    <t>AU-6 (1)</t>
  </si>
  <si>
    <t>AU-6 (3)</t>
  </si>
  <si>
    <t>AU-7 (1)</t>
  </si>
  <si>
    <t>AU-8 (1)</t>
  </si>
  <si>
    <t>AU-9 (2)</t>
  </si>
  <si>
    <t>AU-9 (4)</t>
  </si>
  <si>
    <t>Time Stamps | Synchronization with Authoritative Time Source</t>
  </si>
  <si>
    <t>CA-2 (1)</t>
  </si>
  <si>
    <t>CA-2 (2)</t>
  </si>
  <si>
    <t>CA-2 (3)</t>
  </si>
  <si>
    <t>CA-3 (3)</t>
  </si>
  <si>
    <t>CA-3 (5)</t>
  </si>
  <si>
    <t>CA-7 (1)</t>
  </si>
  <si>
    <t>CA-8 (1)</t>
  </si>
  <si>
    <t>CM-2 (1)</t>
  </si>
  <si>
    <t>CM-2 (2)</t>
  </si>
  <si>
    <t>CM-2 (3)</t>
  </si>
  <si>
    <t>CM-2 (7)</t>
  </si>
  <si>
    <t>CM-5 (1)</t>
  </si>
  <si>
    <t>CM-5 (3)</t>
  </si>
  <si>
    <t>CM-5 (5)</t>
  </si>
  <si>
    <t>CM-6 (1)</t>
  </si>
  <si>
    <t>CM-7 (1)</t>
  </si>
  <si>
    <t>CM-7 (2)</t>
  </si>
  <si>
    <t>CM-7 (5)</t>
  </si>
  <si>
    <t>CM-8 (1)</t>
  </si>
  <si>
    <t>CM-8 (3)</t>
  </si>
  <si>
    <t>CM-8 (5)</t>
  </si>
  <si>
    <t>CM-10 (1)</t>
  </si>
  <si>
    <t xml:space="preserve">Baseline Configuration | Automation Support for Accuracy / Currency </t>
  </si>
  <si>
    <t>Access Restrictions for Change</t>
  </si>
  <si>
    <t>Access Restrictions for Change | Automated Access Enforcement / Auditing</t>
  </si>
  <si>
    <t>Access Restrictions for Change | Limit Production / Operational Privileges</t>
  </si>
  <si>
    <t>Access Restrictions for Change | Signed Components</t>
  </si>
  <si>
    <t>CP-2 (1)</t>
  </si>
  <si>
    <t>CP-2 (2)</t>
  </si>
  <si>
    <t>CP-2 (3)</t>
  </si>
  <si>
    <t>CP-2 (8)</t>
  </si>
  <si>
    <t>CP-4 (1)</t>
  </si>
  <si>
    <t>CP-6 (1)</t>
  </si>
  <si>
    <t>CP-6 (3)</t>
  </si>
  <si>
    <t>CP-7 (1)</t>
  </si>
  <si>
    <t>CP-7 (2)</t>
  </si>
  <si>
    <t>CP-7 (3)</t>
  </si>
  <si>
    <t>CP-8 (1)</t>
  </si>
  <si>
    <t>CP-8 (2)</t>
  </si>
  <si>
    <t>CP-9 (1)</t>
  </si>
  <si>
    <t>CP-9 (3)</t>
  </si>
  <si>
    <t>CP-10 (2)</t>
  </si>
  <si>
    <t>Contingency Plan Testing | Coordinate with Related Plans</t>
  </si>
  <si>
    <t>Alternate Storage Site | Separation from Primary Site</t>
  </si>
  <si>
    <t>Alternate Processing Site | Separation from Primary Site</t>
  </si>
  <si>
    <t>Information System Backup | Testing for Reliability / Integrity</t>
  </si>
  <si>
    <t>IA-2 (1)</t>
  </si>
  <si>
    <t>IA-2 (2)</t>
  </si>
  <si>
    <t>IA-2 (3)</t>
  </si>
  <si>
    <t>IA-2 (5)</t>
  </si>
  <si>
    <t>IA-2 (8)</t>
  </si>
  <si>
    <t>IA-2 (11)</t>
  </si>
  <si>
    <t>IA-2 (12)</t>
  </si>
  <si>
    <t>IA-4 (4)</t>
  </si>
  <si>
    <t>IA-5 (1)</t>
  </si>
  <si>
    <t>IA-5 (2)</t>
  </si>
  <si>
    <t>IA-5 (3)</t>
  </si>
  <si>
    <t>IA-5 (4)</t>
  </si>
  <si>
    <t>IA-5 (6)</t>
  </si>
  <si>
    <t>IA-5 (7)</t>
  </si>
  <si>
    <t>IA-5 (11)</t>
  </si>
  <si>
    <t>IA-8 (1)</t>
  </si>
  <si>
    <t>IA-8 (2)</t>
  </si>
  <si>
    <t>IA-8 (3)</t>
  </si>
  <si>
    <t>IA-8 (4)</t>
  </si>
  <si>
    <t>IR-3 (2)</t>
  </si>
  <si>
    <t>IR-4 (1)</t>
  </si>
  <si>
    <t>IR-6 (1)</t>
  </si>
  <si>
    <t>IR-7 (1)</t>
  </si>
  <si>
    <t>IR-7 (2)</t>
  </si>
  <si>
    <t>IR-9 (1)</t>
  </si>
  <si>
    <t>IR-9 (2)</t>
  </si>
  <si>
    <t>IR-9 (3)</t>
  </si>
  <si>
    <t>IR-9 (4)</t>
  </si>
  <si>
    <t>Incident Response Testing | Coordination with Related Plans</t>
  </si>
  <si>
    <t>Incident Response Assistance | Automation Support for Availability of Information / Support</t>
  </si>
  <si>
    <t>MA-3 (1)</t>
  </si>
  <si>
    <t>MA-3 (2)</t>
  </si>
  <si>
    <t>MA-3 (3)</t>
  </si>
  <si>
    <t>MA-4 (2)</t>
  </si>
  <si>
    <t>MA-5 (1)</t>
  </si>
  <si>
    <t>Maintenance Personnel | Individuals without Appropriate Access</t>
  </si>
  <si>
    <t>MP-5 (4)</t>
  </si>
  <si>
    <t>MP-6 (2)</t>
  </si>
  <si>
    <t>MP-7 (1)</t>
  </si>
  <si>
    <t>PE-6 (1)</t>
  </si>
  <si>
    <t>PE-13 (2)</t>
  </si>
  <si>
    <t>PE-13 (3)</t>
  </si>
  <si>
    <t>PE-14 (2)</t>
  </si>
  <si>
    <t>Access Control for Transmission Medium</t>
  </si>
  <si>
    <t>Access Control for Output Devices</t>
  </si>
  <si>
    <t>Temperature and Humidity Controls | Monitoring with Alarms / Notifications</t>
  </si>
  <si>
    <t>System Security Plan | Plan / Coordinate with Other Organizational Entities</t>
  </si>
  <si>
    <t>Personnel Screening | Information with Special Protection Measures</t>
  </si>
  <si>
    <t>RA-5 (1)</t>
  </si>
  <si>
    <t>RA-5 (2)</t>
  </si>
  <si>
    <t>RA-5 (3)</t>
  </si>
  <si>
    <t>RA-5 (5)</t>
  </si>
  <si>
    <t>RA-5 (6)</t>
  </si>
  <si>
    <t>RA-5 (8)</t>
  </si>
  <si>
    <t>SA-4 (1)</t>
  </si>
  <si>
    <t>SA-4 (2)</t>
  </si>
  <si>
    <t>SA-4 (8)</t>
  </si>
  <si>
    <t>SA-4 (9)</t>
  </si>
  <si>
    <t>SA-4 (10)</t>
  </si>
  <si>
    <t>SA-9 (1)</t>
  </si>
  <si>
    <t>SA-9 (2)</t>
  </si>
  <si>
    <t>SA-9 (4)</t>
  </si>
  <si>
    <t>SA-9 (5)</t>
  </si>
  <si>
    <t>SA-10 (1)</t>
  </si>
  <si>
    <t>SA-11 (1)</t>
  </si>
  <si>
    <t>SA-11 (2)</t>
  </si>
  <si>
    <t>SA-11 (8)</t>
  </si>
  <si>
    <t>SC-7 (3)</t>
  </si>
  <si>
    <t>SC-7 (4)</t>
  </si>
  <si>
    <t>SC-7 (5)</t>
  </si>
  <si>
    <t>SC-7 (7)</t>
  </si>
  <si>
    <t>SC-7 (8)</t>
  </si>
  <si>
    <t>SC-7 (12)</t>
  </si>
  <si>
    <t>SC-7 (13)</t>
  </si>
  <si>
    <t>SC-7 (18)</t>
  </si>
  <si>
    <t>SC-8 (1)</t>
  </si>
  <si>
    <t>SC-12 (2)</t>
  </si>
  <si>
    <t>SC-12 (3)</t>
  </si>
  <si>
    <t>SC-28 (1)</t>
  </si>
  <si>
    <t>Information in Shared Resources</t>
  </si>
  <si>
    <t>Protection of Information at Rest</t>
  </si>
  <si>
    <t>Protection Of Information at Rest | Cryptographic Protection</t>
  </si>
  <si>
    <t>SI-2 (2)</t>
  </si>
  <si>
    <t>SI-2 (3)</t>
  </si>
  <si>
    <t>SI-3 (1)</t>
  </si>
  <si>
    <t>SI-3 (2)</t>
  </si>
  <si>
    <t>SI-3 (7)</t>
  </si>
  <si>
    <t>SI-4 (1)</t>
  </si>
  <si>
    <t>SI-4 (2)</t>
  </si>
  <si>
    <t>SI-4 (4)</t>
  </si>
  <si>
    <t>SI-4 (5)</t>
  </si>
  <si>
    <t>SI-4 (14)</t>
  </si>
  <si>
    <t>SI-4 (16)</t>
  </si>
  <si>
    <t>SI-4 (23)</t>
  </si>
  <si>
    <t>SI-7 (1)</t>
  </si>
  <si>
    <t>SI-7 (7)</t>
  </si>
  <si>
    <t>SI-8 (1)</t>
  </si>
  <si>
    <t>SI-8 (2)</t>
  </si>
  <si>
    <t>Information System Monitoring | Automated Tools for Real-Time Analysis</t>
  </si>
  <si>
    <t>AC-2.b</t>
  </si>
  <si>
    <t>AC-2.c</t>
  </si>
  <si>
    <t>AC-2.d</t>
  </si>
  <si>
    <t>AC-2.g</t>
  </si>
  <si>
    <t>AC-2.k</t>
  </si>
  <si>
    <t>Automated mechanisms implementing account management functions</t>
  </si>
  <si>
    <t>Automated mechanisms implementing management of shared/group accounts</t>
  </si>
  <si>
    <t>Automated mechanisms implementing access control policy</t>
  </si>
  <si>
    <t>Automated mechanisms implementing information flow enforcement policy</t>
  </si>
  <si>
    <t>Automated mechanisms implementing information flow enforcement functions</t>
  </si>
  <si>
    <t>Automated mechanisms implementing separation of duties policy</t>
  </si>
  <si>
    <t>AC-5.b</t>
  </si>
  <si>
    <t>AC-5.c</t>
  </si>
  <si>
    <t>Automated mechanisms implementing least privilege functions</t>
  </si>
  <si>
    <t>Automated mechanisms auditing the execution of least privilege functions</t>
  </si>
  <si>
    <t>Automated mechanisms implementing least privilege functions for non-privileged users</t>
  </si>
  <si>
    <t>Automated mechanisms implementing access control policy for unsuccessful logon attempts</t>
  </si>
  <si>
    <t>Automated mechanisms implementing system use notification</t>
  </si>
  <si>
    <t>AC-8.a.1</t>
  </si>
  <si>
    <t>AC-8.a.2</t>
  </si>
  <si>
    <t>AC-8.b</t>
  </si>
  <si>
    <t>AC-8.c.2</t>
  </si>
  <si>
    <t>AC-8.c.3</t>
  </si>
  <si>
    <t>Automated mechanisms implementing access control policy for concurrent session control</t>
  </si>
  <si>
    <t>Automated mechanisms implementing access control policy for session lock</t>
  </si>
  <si>
    <t>AC-11.b</t>
  </si>
  <si>
    <t>Information system session lock mechanisms</t>
  </si>
  <si>
    <t>Automated mechanisms implementing user session termination</t>
  </si>
  <si>
    <t>AC-14.b</t>
  </si>
  <si>
    <t>Remote access management capability for the information system</t>
  </si>
  <si>
    <t>AC-17.b</t>
  </si>
  <si>
    <t>Automated mechanisms monitoring and controlling remote access methods</t>
  </si>
  <si>
    <t>Cryptographic mechanisms protecting confidentiality and integrity of remote access sessions</t>
  </si>
  <si>
    <t>Automated mechanisms routing all remote accesses through managed network access control points</t>
  </si>
  <si>
    <t>Automated mechanisms implementing remote access management</t>
  </si>
  <si>
    <t>Automated mechanisms implementing capability to disconnect or disable remote access to information system</t>
  </si>
  <si>
    <t>AC-18.a</t>
  </si>
  <si>
    <t>Wireless access management capability for the information system</t>
  </si>
  <si>
    <t>AC-18.b</t>
  </si>
  <si>
    <t>Automated mechanisms implementing wireless access protections to the information system</t>
  </si>
  <si>
    <t>AC-19.a</t>
  </si>
  <si>
    <t>Access control capability authorizing mobile device connections to organizational information systems</t>
  </si>
  <si>
    <t>AC-19.b</t>
  </si>
  <si>
    <t>Encryption mechanisms protecting confidentiality and integrity of information on mobile devices</t>
  </si>
  <si>
    <t>AC-20.a</t>
  </si>
  <si>
    <t>Automated mechanisms implementing terms and conditions on use of external information systems</t>
  </si>
  <si>
    <t>AC-20.b</t>
  </si>
  <si>
    <t>Automated mechanisms implementing limits on use of external information systems</t>
  </si>
  <si>
    <t>Automated mechanisms or manual process implementing access authorizations supporting information sharing/user collaboration decisions</t>
  </si>
  <si>
    <t>AC-22.a</t>
  </si>
  <si>
    <t>Automated mechanisms implementing management of publicly accessible content</t>
  </si>
  <si>
    <t>AC-22.b</t>
  </si>
  <si>
    <t>AC-22.c</t>
  </si>
  <si>
    <t>Determine if the organization:
- disseminates the procedures to organization-defined personnel or roles</t>
  </si>
  <si>
    <t>AT-2(2)</t>
  </si>
  <si>
    <t>PS-1.a.1.1</t>
  </si>
  <si>
    <t>Personnel security policy and procedures; other relevant documents or records</t>
  </si>
  <si>
    <t>Organizational personnel with personnel security responsibilities; organizational personnel with information security responsibilities</t>
  </si>
  <si>
    <t>PS-1.a.1.2</t>
  </si>
  <si>
    <t>PS-1.a.1.3</t>
  </si>
  <si>
    <t>PS-1.a.2.1</t>
  </si>
  <si>
    <t>PS-1.a.2.2</t>
  </si>
  <si>
    <t>PS-1.a.2.3</t>
  </si>
  <si>
    <t>PS-1.b.1.1</t>
  </si>
  <si>
    <t>PS-1.b.1.2</t>
  </si>
  <si>
    <t>PS-1.b.2.1</t>
  </si>
  <si>
    <t>PS-1.b.2.2</t>
  </si>
  <si>
    <t>PS-2.a</t>
  </si>
  <si>
    <t>Personnel security policy; procedures addressing position categorization; appropriate codes of federal regulations; list of risk designations for organizational positions; security plan; records of position risk designation reviews and updates; other relevant documents or records</t>
  </si>
  <si>
    <t>PS-2.b</t>
  </si>
  <si>
    <t>PS-2.c.1</t>
  </si>
  <si>
    <t>PS-2.c.2</t>
  </si>
  <si>
    <t>Organizational processes for assigning, reviewing, and updating position risk designations; organizational processes for establishing screening criteria</t>
  </si>
  <si>
    <t>PS-3.a</t>
  </si>
  <si>
    <t>Personnel security policy; procedures addressing personnel screening; records of screened personnel; security plan; other relevant documents or records</t>
  </si>
  <si>
    <t>PS-3.b.1</t>
  </si>
  <si>
    <t>PS-3.b.2</t>
  </si>
  <si>
    <t>PS-3.b.3</t>
  </si>
  <si>
    <t>Organizational processes for personnel screening</t>
  </si>
  <si>
    <t>PS-3 (3)</t>
  </si>
  <si>
    <t>PS-3(3).a</t>
  </si>
  <si>
    <t>Personnel security policy; access control policy, procedures addressing personnel screening; records of screened personnel; screening criteria; records of access authorizations; other relevant documents or records</t>
  </si>
  <si>
    <t>Organizational processes for ensuring valid access authorizations for information requiring special protection; organizational process for additional personnel screening for information requiring special protection</t>
  </si>
  <si>
    <t>PS-3(3).b.1</t>
  </si>
  <si>
    <t>PS-3(3).b.2</t>
  </si>
  <si>
    <t>PS-4.a.1</t>
  </si>
  <si>
    <t>Personnel security policy; procedures addressing personnel termination; records of personnel termination actions; list of information system accounts; records of terminated or revoked authenticators/credentials; records of exit interviews; other relevant documents or records</t>
  </si>
  <si>
    <t>PS-4.a.2</t>
  </si>
  <si>
    <t>Organizational personnel with personnel security responsibilities; organizational personnel with account management responsibilities; system/network administrators; organizational personnel with information security responsibilities</t>
  </si>
  <si>
    <t>Organizational processes for personnel termination; automated mechanisms supporting and/or implementing personnel termination notifications; automated mechanisms for disabling information system access/revoking authenticators</t>
  </si>
  <si>
    <t>PS-4.b</t>
  </si>
  <si>
    <t>PS-4.c.1</t>
  </si>
  <si>
    <t>PS-4.c.2</t>
  </si>
  <si>
    <t>PS-4.d</t>
  </si>
  <si>
    <t>PS-4.e</t>
  </si>
  <si>
    <t>PS-4.f.1</t>
  </si>
  <si>
    <t>PS-4.f.2</t>
  </si>
  <si>
    <t>PS-4.f.3</t>
  </si>
  <si>
    <t>PS-5.a.1</t>
  </si>
  <si>
    <t>Determine if the organization:
when individuals are reassigned or transferred to other positions within the organization, reviews and confirms ongoing operational need for current:
 - logical access authorizations to information systems</t>
  </si>
  <si>
    <t>Personnel security policy; procedures addressing personnel transfer; security plan; records of personnel transfer actions; list of information system and facility access authorizations; other relevant documents or records</t>
  </si>
  <si>
    <t>Organizational personnel with personnel security responsibilities organizational personnel with account management responsibilities; system/network administrators; organizational personnel with information security responsibilities</t>
  </si>
  <si>
    <t>PS-5.a.2</t>
  </si>
  <si>
    <t>Determine if the organization:
when individuals are reassigned or transferred to other positions within the organization, reviews and confirms ongoing operational need for current:
 - physical access authorizations to information systems and facilities</t>
  </si>
  <si>
    <t>PS-5.b.1</t>
  </si>
  <si>
    <t>PS-5.b.2</t>
  </si>
  <si>
    <t>PS-5.b.3</t>
  </si>
  <si>
    <t>Organizational processes for personnel transfer; automated mechanisms supporting and/or implementing personnel transfer notifications; automated mechanisms for disabling information system access/revoking authenticators</t>
  </si>
  <si>
    <t>PS-5.c</t>
  </si>
  <si>
    <t>PS-5.d.1</t>
  </si>
  <si>
    <t>PS-5.d.2</t>
  </si>
  <si>
    <t>PS-5.d.3</t>
  </si>
  <si>
    <t>PS-6.a</t>
  </si>
  <si>
    <t>Personnel security policy; procedures addressing access agreements for organizational information and information systems; security plan; access agreements; records of access agreement reviews and updates; other relevant documents or records</t>
  </si>
  <si>
    <t>Organizational personnel with personnel security responsibilities; organizational personnel who have signed/resigned access agreements; organizational personnel with information security responsibilities</t>
  </si>
  <si>
    <t>PS-6.b.1</t>
  </si>
  <si>
    <t>PS-6.b.2</t>
  </si>
  <si>
    <t>PS-6.c.1</t>
  </si>
  <si>
    <t>Organizational processes for access agreements; automated mechanisms supporting access agreements</t>
  </si>
  <si>
    <t>PS-6.c.2.1</t>
  </si>
  <si>
    <t>PS-6.c.2.2</t>
  </si>
  <si>
    <t>PS-7.a</t>
  </si>
  <si>
    <t>Personnel security policy; procedures addressing third-party personnel security; list of personnel security requirements; acquisition documents; service-level agreements; compliance monitoring process; other relevant documents or records</t>
  </si>
  <si>
    <t>Organizational personnel with personnel security responsibilities; third-party providers; system/network administrators; organizational personnel with account management responsibilities; organizational personnel with information security responsibilities</t>
  </si>
  <si>
    <t>PS-7.b</t>
  </si>
  <si>
    <t>PS-7.c</t>
  </si>
  <si>
    <t>PS-7.d.1</t>
  </si>
  <si>
    <t>PS-7.d.2</t>
  </si>
  <si>
    <t>PS-7.d.3</t>
  </si>
  <si>
    <t>PS-7.e</t>
  </si>
  <si>
    <t>Organizational processes for managing and monitoring third-party personnel security; automated mechanisms supporting and/or implementing monitoring of provider compliance</t>
  </si>
  <si>
    <t>PS-8.a</t>
  </si>
  <si>
    <t>Personnel security policy; procedures addressing personnel sanctions; rules of behavior; records of formal sanctions; other relevant documents or records</t>
  </si>
  <si>
    <t>Organizational processes for managing personnel sanctions; automated mechanisms supporting and/or implementing notifications</t>
  </si>
  <si>
    <t>PS-8.b.1</t>
  </si>
  <si>
    <t>PS-8.b.2</t>
  </si>
  <si>
    <t>PS-8.b.3</t>
  </si>
  <si>
    <t>RA-1.a.1.1</t>
  </si>
  <si>
    <t>Risk assessment policy and procedures; other relevant documents or records</t>
  </si>
  <si>
    <t>Organizational personnel with risk assessment responsibilities; organizational personnel with information security responsibilities</t>
  </si>
  <si>
    <t>RA-1.a.1.2</t>
  </si>
  <si>
    <t>Determine if the organization:
 - defines personnel or roles to whom the risk assessment policy is to be disseminated</t>
  </si>
  <si>
    <t>RA-1.a.1.3</t>
  </si>
  <si>
    <t>Determine if the organization:
 - disseminates the risk assessment policy to organization-defined personnel or roles</t>
  </si>
  <si>
    <t>RA-1.a.2.1</t>
  </si>
  <si>
    <t>Determine if the organization:
 - develops and documents procedures to facilitate the implementation of the risk assessment policy and associated risk assessment controls</t>
  </si>
  <si>
    <t>RA-1.a.2.2</t>
  </si>
  <si>
    <t>Determine if the organization:
 - defines personnel or roles to whom the procedures are to be disseminated</t>
  </si>
  <si>
    <t>RA-1.a.2.3</t>
  </si>
  <si>
    <t>Determine if the organization:
 - disseminates the procedures to organization-defined personnel or roles</t>
  </si>
  <si>
    <t>RA-1.b.1.1</t>
  </si>
  <si>
    <t>Determine if the organization: 
 - defines the frequency to review and update the current risk assessment policy</t>
  </si>
  <si>
    <t>RA-1.b.1.2</t>
  </si>
  <si>
    <t>Determine if the organization: 
 - reviews and updates the current risk assessment policy with the organization-defined frequency</t>
  </si>
  <si>
    <t>RA-1.b.2.1</t>
  </si>
  <si>
    <t>Determine if the organization: 
 - defines the frequency to review and update the current risk assessment procedures</t>
  </si>
  <si>
    <t>RA-1.b.2.2</t>
  </si>
  <si>
    <t>Determine if the organization: 
 - reviews and updates the current risk assessment procedures with the organization-defined frequency</t>
  </si>
  <si>
    <t>RA-2.a</t>
  </si>
  <si>
    <t>Determine if the organization:
 - categorizes information and the information system in accordance with applicable federal laws, Executive Orders, directives, policies, regulations, standards, and guidance</t>
  </si>
  <si>
    <t>Risk assessment policy; security planning policy and procedures; procedures addressing security categorization of organizational information and information systems; security plan; security categorization documentation; other relevant documents or records</t>
  </si>
  <si>
    <t>Organizational personnel with security categorization and risk assessment responsibilities; organizational personnel with information security responsibilities</t>
  </si>
  <si>
    <t>Organizational processes for security categorization</t>
  </si>
  <si>
    <t>RA-2.b</t>
  </si>
  <si>
    <t>Determine if the organization:
 - documents the security categorization results (including supporting rationale) in the security plan for the information system</t>
  </si>
  <si>
    <t>RA-2.c</t>
  </si>
  <si>
    <t>Determine if the organization:
 - ensures the authorizing official or authorizing official designated representative reviews and approves the security categorization decision</t>
  </si>
  <si>
    <t>RA-3.a.1</t>
  </si>
  <si>
    <t>Determine if the organization:
 - conducts an assessment of risk, including the likelihood and magnitude of harm, from the unauthorized access, use, disclosure, disruption, modification, or destruction of:
   - the information system</t>
  </si>
  <si>
    <t>Risk assessment policy; security planning policy and procedures; procedures addressing organizational assessments of risk; security plan; risk assessment; risk assessment results; risk assessment reviews; risk assessment updates; other relevant documents or records</t>
  </si>
  <si>
    <t>Organizational processes for risk assessment; automated mechanisms supporting and/or for conducting, documenting, reviewing, disseminating, and updating the risk assessment</t>
  </si>
  <si>
    <t>RA-3.a.2</t>
  </si>
  <si>
    <t>Determine if the organization:
 - conducts an assessment of risk, including the likelihood and magnitude of harm, from the unauthorized access, use, disclosure, disruption, modification, or destruction of:
   - the information the system processes, stores, or transmits</t>
  </si>
  <si>
    <t>RA-3.b.1</t>
  </si>
  <si>
    <t>Determine if the organization:
 - defines a document in which risk assessment results are to be documented (if not documented in the security plan or risk assessment report)</t>
  </si>
  <si>
    <t>RA-3.b.2</t>
  </si>
  <si>
    <t>Determine if the organization:
 - documents risk assessment results in one of the following:
 - the security plan;
 - the risk assessment report; or
 - the organization-defined document</t>
  </si>
  <si>
    <t>RA-3.c.1</t>
  </si>
  <si>
    <t>Determine if the organization:
 - defines the frequency to review risk assessment results</t>
  </si>
  <si>
    <t>RA-3.c.2</t>
  </si>
  <si>
    <t>Determine if the organization:
 - reviews risk assessment results with the organization-defined frequency</t>
  </si>
  <si>
    <t>RA-3.d.1</t>
  </si>
  <si>
    <t>Determine if the organization:
 - defines personnel or roles to whom risk assessment results are to be disseminated</t>
  </si>
  <si>
    <t>RA-3.d.2</t>
  </si>
  <si>
    <t>Determine if the organization:
 - disseminates risk assessment results to organization-defined personnel or roles</t>
  </si>
  <si>
    <t>RA-3.e.1</t>
  </si>
  <si>
    <t>Determine if the organization:
 - defines the frequency to update the risk assessment</t>
  </si>
  <si>
    <t>RA-3.e.2</t>
  </si>
  <si>
    <t>Determine if the organization:
 - updates the risk assessment:
    - with the organization-defined frequency;
    - whenever there are significant changes to the information system or environment of operation (including the identification of new threats and vulnerabilities); and
    - whenever there are other conditions that may impact the security state of the system</t>
  </si>
  <si>
    <t>RA-5.a.1</t>
  </si>
  <si>
    <t>Determine if the organization:
 - defines the frequency for conducting vulnerability scans on the information system and hosted applications; and/or
 - defines the process for conducting random vulnerability scans on the information system and hosted applications</t>
  </si>
  <si>
    <t>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</si>
  <si>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RA-5.a.2</t>
  </si>
  <si>
    <t>Determine if the organization:
 - in accordance with the organization-defined frequency and/or organization-defined process for conducting random scans, scans for vulnerabilities in:
   - the information system;
   - hosted applications</t>
  </si>
  <si>
    <t>Organizational personnel with risk assessment, security control assessment and vulnerability scanning responsibilities; organizational personnel with vulnerability scan analysis responsibilities; organizational personnel with vulnerability remediation responsibilities; organizational personnel with information security responsibilities; system/network administrators</t>
  </si>
  <si>
    <t>Organizational processes for vulnerability scanning, analysis, remediation, and information sharing; automated mechanisms supporting and/or implementing vulnerability scanning, analysis, remediation, and information sharing</t>
  </si>
  <si>
    <t>RA-5.a.3</t>
  </si>
  <si>
    <t>Determine if the organization:
 - when new vulnerabilities potentially affecting the system/applications are identified and reported, scans for vulnerabilities in:
   - the information system;
   - hosted applications</t>
  </si>
  <si>
    <t>RA-5.b.1</t>
  </si>
  <si>
    <t xml:space="preserve">Determine if the organization:
 - employs vulnerability scanning tools and techniques that facilitate interoperability among tools and automate parts of the vulnerability management process by using standards for:
   - enumerating platforms
   - enumerating software flaws
   - enumerating improper configurations
</t>
  </si>
  <si>
    <t>RA-5.b.2</t>
  </si>
  <si>
    <t xml:space="preserve">Determine if the organization:
 - employs vulnerability scanning tools and techniques that facilitate interoperability among tools and automate parts of the vulnerability management process by using standards for:
   - formatting checklists
   - formatting test procedures
</t>
  </si>
  <si>
    <t>RA-5.b.3</t>
  </si>
  <si>
    <t xml:space="preserve">Determine if the organization:
 - employs vulnerability scanning tools and techniques that facilitate interoperability among tools and automate parts of the vulnerability management process by using standards for:
   - measuring vulnerability impact
</t>
  </si>
  <si>
    <t>RA-5.c.1</t>
  </si>
  <si>
    <t>Determine if the organization:
 - analyzes vulnerability scan reports</t>
  </si>
  <si>
    <t>RA-5.c.2</t>
  </si>
  <si>
    <t>Determine if the organization:
 - analyzes results from security control assessments</t>
  </si>
  <si>
    <t>RA-5.d.1</t>
  </si>
  <si>
    <t>Determine if the organization:
 - defines response times to remediate legitimate vulnerabilities in accordance with an organizational assessment of risk</t>
  </si>
  <si>
    <t>RA-5.d.2</t>
  </si>
  <si>
    <t>Determine if the organization:
 - remediates legitimate vulnerabilities within the organization-defined response times in accordance with an organizational assessment of risk</t>
  </si>
  <si>
    <t>RA-5.e.1</t>
  </si>
  <si>
    <t>Determine if the organization:
 - defines personnel or roles with whom information obtained from the vulnerability scanning process and security control assessments is to be shared</t>
  </si>
  <si>
    <t>RA-5.e.2</t>
  </si>
  <si>
    <t>Determine if the organization:
 - shares information obtained from the vulnerability scanning process with organization-defined personnel or roles to help eliminate similar vulnerabilities in other information systems (i.e., systemic weaknesses or deficiencies)</t>
  </si>
  <si>
    <t>RA-5.e.3</t>
  </si>
  <si>
    <t>Determine if the organization:
 - shares information obtained from security control assessments with organization-defined personnel or roles to help eliminate similar vulnerabilities in other information systems (i.e., systemic weaknesses or deficiencies)</t>
  </si>
  <si>
    <t>RA-5(1)</t>
  </si>
  <si>
    <t>Determine if the organization: 
 - employs vulnerability scanning tools that include the capability to readily update the information system vulnerabilities to be scanned</t>
  </si>
  <si>
    <t>Procedures addressing vulnerability scanning; security plan; security assessment report; vulnerability scanning tools and associated configuration documentation; vulnerability scanning results; patch and vulnerability management records; other relevant documents or records</t>
  </si>
  <si>
    <t>Organizational personnel with vulnerability scanning responsibilities; organizational personnel with information security responsibilities</t>
  </si>
  <si>
    <t>Organizational processes for vulnerability scanning; automated mechanisms/tools supporting and/or implementing vulnerability scanning</t>
  </si>
  <si>
    <t>RA-5(2).1</t>
  </si>
  <si>
    <t>Determine if the organization:
 - defines the frequency to update the information system vulnerabilities scanned</t>
  </si>
  <si>
    <t>RA-5(2).2</t>
  </si>
  <si>
    <t>Determine if the organization:
 - updates the information system vulnerabilities scanned one or more of the following:
   - with the organization-defined frequency;
   - prior to a new scan; and/or
   - when new vulnerabilities are identified and reported</t>
  </si>
  <si>
    <t>Organizational personnel with vulnerability scanning responsibilities; organizational personnel with vulnerability scan analysis responsibilities; organizational personnel with information security responsibilities; system/network administrators</t>
  </si>
  <si>
    <t>RA-5(3).1</t>
  </si>
  <si>
    <t>Determine if the organization:
 - employs vulnerability scanning procedures that can identify:
   - the breadth of coverage (i.e., information system components scanned)</t>
  </si>
  <si>
    <t>Organizational personnel with vulnerability scanning responsibilities; organizational personnel with vulnerability scan analysis responsibilities; organizational personnel with information security responsibilities</t>
  </si>
  <si>
    <t>RA-5(3).2</t>
  </si>
  <si>
    <t>Determine if the organization:
 - employs vulnerability scanning procedures that can identify:
   - the depth of coverage (i.e., vulnerabilities checked)</t>
  </si>
  <si>
    <t>RA-5(5).1</t>
  </si>
  <si>
    <t>Determine if:
 - the organization defines information system components to which privileged access is authorized for selected vulnerability scanning activities</t>
  </si>
  <si>
    <t>Risk assessment policy; procedures addressing vulnerability scanning; security plan; information system design documentation; information system configuration settings and associated documentation; list of information system components for vulnerability scanning; personnel access authorization list; authorization credentials; access authorization records; other relevant documents or records</t>
  </si>
  <si>
    <t>RA-5(5).2</t>
  </si>
  <si>
    <t>Determine if:
 - the organization defines vulnerability scanning activities selected for privileged access authorization to organization-defined information system components</t>
  </si>
  <si>
    <t>RA-5(5).3</t>
  </si>
  <si>
    <t>Determine if:
 - the information system implements privileged access authorization to organization-defined information system components for selected organization-defined vulnerability scanning activities</t>
  </si>
  <si>
    <t>Organizational personnel with vulnerability scanning responsibilities; system/network administrators; organizational personnel responsible for access control to the information system; organizational personnel responsible for configuration management of the information system; system developers; organizational personnel with information security responsibilities</t>
  </si>
  <si>
    <t>Organizational processes for vulnerability scanning; organizational processes for access control; automated mechanisms supporting and/or implementing access control; automated mechanisms/tools supporting and/or implementing vulnerability scanning</t>
  </si>
  <si>
    <t>RA-5(6)</t>
  </si>
  <si>
    <t>Determine if the organization:
 - employs automated mechanisms to compare the results of vulnerability scans over time to determine trends in information system vulnerabilities</t>
  </si>
  <si>
    <t>Risk assessment policy; procedures addressing vulnerability scanning; information system design documentation; vulnerability scanning tools and techniques documentation; vulnerability scanning results; other relevant documents or records</t>
  </si>
  <si>
    <t>Organizational processes for vulnerability scanning; automated mechanisms/tools supporting and/or implementing vulnerability scanning; automated mechanisms supporting and/or implementing trend analysis of vulnerability scan results</t>
  </si>
  <si>
    <t>RA-5(8)</t>
  </si>
  <si>
    <t>Determine if the organization:
 - reviews historic audit logs to determine if a vulnerability identified in the information system has been previously exploited</t>
  </si>
  <si>
    <t>Risk assessment policy; procedures addressing vulnerability scanning; audit logs; records of audit log reviews; vulnerability scanning results; patch and vulnerability management records; other relevant documents or records</t>
  </si>
  <si>
    <t>Organizational personnel with vulnerability scanning responsibilities; organizational personnel with vulnerability scan analysis responsibilities; ; organizational personnel with audit record review responsibilities; system/network administrators; organizational personnel with information security responsibilities</t>
  </si>
  <si>
    <t>Organizational processes for vulnerability scanning; organizational process for audit record review and response; automated mechanisms/tools supporting and/or implementing vulnerability scanning; automated mechanisms supporting and/or implementing audit record review</t>
  </si>
  <si>
    <t>SC-1.a.1.1</t>
  </si>
  <si>
    <t>System and communications protection policy and procedures; other relevant documents or records</t>
  </si>
  <si>
    <t>Organizational personnel with system and communications protection responsibilities; organizational personnel with information security responsibilities</t>
  </si>
  <si>
    <t>SC-1.a.1.2</t>
  </si>
  <si>
    <t>Determine if the organization:
 - defines personnel or roles to whom the system and communications protection policy is to be disseminated</t>
  </si>
  <si>
    <t>SC-1.a.1.3</t>
  </si>
  <si>
    <t>Determine if the organization:
 - disseminates the system and communications protection policy to organization-defined personnel or roles</t>
  </si>
  <si>
    <t>SC-1.a.2.1</t>
  </si>
  <si>
    <t>Determine if the organization:
 - develops and documents procedures to facilitate the implementation of the system and communications protection policy and associated system and communications protection controls</t>
  </si>
  <si>
    <t>SC-1.a.2.2</t>
  </si>
  <si>
    <t>SC-1.a.2.3</t>
  </si>
  <si>
    <t>SC-1.b.1.1</t>
  </si>
  <si>
    <t>Determine if the organization:
 - defines the frequency to review and update the current system and communications protection policy</t>
  </si>
  <si>
    <t>SC-1.b.1.2</t>
  </si>
  <si>
    <t>Determine if the organization:
 - reviews and updates the current system and communications protection policy with the organization-defined frequency</t>
  </si>
  <si>
    <t>SC-1.b.2.1</t>
  </si>
  <si>
    <t>Determine if the organization:
 - defines the frequency to review and update the current system and communications protection procedures</t>
  </si>
  <si>
    <t>SC-1.b.2.2</t>
  </si>
  <si>
    <t>Determine if the organization:
 - reviews and updates the current system and communications protection procedures with the organization-defined frequency</t>
  </si>
  <si>
    <t>Determine if the information system:
 - separates user functionality (including user interface services) from information system management functionality</t>
  </si>
  <si>
    <t>System and communications protection policy; procedures addressing application partitioning; information system design documentation; information system configuration settings and associated documentation; information system audit records; other relevant documents or records</t>
  </si>
  <si>
    <t>System/network administrators; organizational personnel with information security responsibilities; system developer</t>
  </si>
  <si>
    <t>Separation of user functionality from information system management functionality</t>
  </si>
  <si>
    <t>Determine if the information system:
 - prevents unauthorized and unintended information transfer via shared system resources</t>
  </si>
  <si>
    <t>System and communications protection policy; procedures addressing information protection in shared system resources; information system design documentation; information system configuration settings and associated documentation; information system audit records; other relevant documents or records</t>
  </si>
  <si>
    <t>Automated mechanisms preventing unauthorized and unintended transfer of information via shared system resources</t>
  </si>
  <si>
    <t>SC-5.1</t>
  </si>
  <si>
    <t>Determine if the organization:
 - defines types of denial of service attacks or reference to source of such information for the information system to protect against or limit the effects</t>
  </si>
  <si>
    <t>System and communications protection policy; procedures addressing denial of service protection; information system design documentation; security plan; list of denial of services attacks requiring employment of security safeguards to protect against or limit effects of such attacks; list of security safeguards protecting against or limiting the effects of denial of service attacks; information system configuration settings and associated documentation; information system audit records; other relevant documents or records</t>
  </si>
  <si>
    <t>SC-5.2</t>
  </si>
  <si>
    <t>Determine if the organization: 
 - defines security safeguards to be employed by the information system to protect against or limit the effects of organization-defined types of denial of service attacks</t>
  </si>
  <si>
    <t>SC-5.3</t>
  </si>
  <si>
    <t>Determine if the information system:
 - protects against or limits the effects of the organization-defined denial or service attacks (or reference to source for such information) by employing organization-defined security safeguards</t>
  </si>
  <si>
    <t>System/network administrators; organizational personnel with information security responsibilities; organizational personnel with incident response responsibilities; system developer</t>
  </si>
  <si>
    <t>Automated mechanisms protecting against or limiting the effects of denial of service attacks</t>
  </si>
  <si>
    <t>SC-6.1</t>
  </si>
  <si>
    <t>Determine if the organization:
 - defines resources to be allocated to protect the availability of resources</t>
  </si>
  <si>
    <t>System and communications protection policy; procedures addressing prioritization of information system resources; information system design documentation; information system configuration settings and associated documentation; information system audit records; other relevant documents or records</t>
  </si>
  <si>
    <t>SC-6.2</t>
  </si>
  <si>
    <t>Determine if the organization:
 - defines security safeguards to be employed to protect the availability of resources</t>
  </si>
  <si>
    <t>SC-6.3</t>
  </si>
  <si>
    <t>Determine if the information system
 - protects the availability of resources by allocating organization-defined resources by one or more of the following:
   - priority;
   - quota; and/or
   - organization-defined safeguards</t>
  </si>
  <si>
    <t>Automated mechanisms supporting and/or implementing resource allocation capability; safeguards employed to protect availability of resources</t>
  </si>
  <si>
    <t>SC-7.a.1</t>
  </si>
  <si>
    <t>Determine if the information system:
 - monitors communications at the external boundary of the information system</t>
  </si>
  <si>
    <t>System and communications protection policy; procedures addressing boundary protection; list of key internal boundaries of the information system; information system design documentation; boundary protection hardware and software; information system configuration settings and associated documentation; enterprise security architecture documentation; information system audit records; other relevant documents or records</t>
  </si>
  <si>
    <t>System/network administrators; organizational personnel with information security responsibilities; system developer; organizational personnel with boundary protection responsibilities</t>
  </si>
  <si>
    <t>Automated mechanisms implementing boundary protection capability</t>
  </si>
  <si>
    <t>SC-7.a.2</t>
  </si>
  <si>
    <t>Determine if the information system:
 - monitors communications at key internal boundaries within the system</t>
  </si>
  <si>
    <t>SC-7.a.3</t>
  </si>
  <si>
    <t>Determine if the information system:
 - controls communications at the external boundary of the information system</t>
  </si>
  <si>
    <t>SC-7.a.4</t>
  </si>
  <si>
    <t>Determine if the information system:
 - controls communications at key internal boundaries within the system</t>
  </si>
  <si>
    <t>SC-7.b</t>
  </si>
  <si>
    <t>Determine if the information system:
 - implements subnetworks for publicly accessible system components that are either:
   - physically separated from internal organizational networks; and/or
   - logically separated from internal organizational networks</t>
  </si>
  <si>
    <t>SC-7.c</t>
  </si>
  <si>
    <t>Determine if the information system:
 - connects to external networks or information systems only through managed interfaces consisting of boundary protection devices arranged in accordance with an organizational security architecture</t>
  </si>
  <si>
    <t>SC-7(3)</t>
  </si>
  <si>
    <t>Determine if the organization:
 - limits the number of external network connections to the information system</t>
  </si>
  <si>
    <t>System and communications protection policy; procedures addressing boundary protection; information system design documentation; boundary protection hardware and software; information system architecture and configuration documentation; information system configuration settings and associated documentation; communications and network traffic monitoring logs; information system audit records; other relevant documents or records</t>
  </si>
  <si>
    <t>System/network administrators; organizational personnel with information security responsibilities; organizational personnel with boundary protection responsibilities</t>
  </si>
  <si>
    <t>Automated mechanisms implementing boundary protection capability; automated mechanisms limiting the number of external network connections to the information system</t>
  </si>
  <si>
    <t>SC-7(4).a</t>
  </si>
  <si>
    <t>Determine if the organization:
 - implements a managed interface for each external telecommunication service</t>
  </si>
  <si>
    <t>System and communications protection policy; traffic flow policy; information flow control policy; procedures addressing boundary protection; information system security architecture; information system design documentation; boundary protection hardware and software; information system architecture and configuration documentation; information system configuration settings and associated documentation; records of traffic flow policy exceptions; information system audit records; other relevant documents or records</t>
  </si>
  <si>
    <t>SC-7(4).b</t>
  </si>
  <si>
    <t>Determine if the organization:
 - establishes a traffic flow policy for each managed interface</t>
  </si>
  <si>
    <t>Organizational processes for documenting and reviewing exceptions to the traffic flow policy; organizational processes for removing exceptions to the traffic flow policy; automated mechanisms implementing boundary protection capability; managed interfaces implementing traffic flow policy</t>
  </si>
  <si>
    <t>SC-7(4).c</t>
  </si>
  <si>
    <t>Determine if the organization:
 - protects the confidentiality and integrity of the information being transmitted across each interface</t>
  </si>
  <si>
    <t>SC-7(4).d.1</t>
  </si>
  <si>
    <t>Determine if the organization:
 - documents each exception to the traffic flow policy with:
   - a supporting mission/business need</t>
  </si>
  <si>
    <t>SC-7(4).d.2</t>
  </si>
  <si>
    <t>Determine if the organization:
 - documents each exception to the traffic flow policy with:
    - duration of that need</t>
  </si>
  <si>
    <t>SC-7(4).e.1</t>
  </si>
  <si>
    <t>Determine if the organization:
 - defines a frequency to review exceptions to traffic flow policy</t>
  </si>
  <si>
    <t>SC-7(4).e.2</t>
  </si>
  <si>
    <t>Determine if the organization:
 - reviews exceptions to the traffic flow policy with the organization-defined frequency</t>
  </si>
  <si>
    <t>SC-7(4).e.3</t>
  </si>
  <si>
    <t>Determine if the organization:
 - removes traffic flow policy exceptions that are no longer supported by an explicit mission/business need</t>
  </si>
  <si>
    <t>SC-7(5).1</t>
  </si>
  <si>
    <t>Determine if the information system, at managed interfaces:
 - denies network traffic by default</t>
  </si>
  <si>
    <t>System and communications protection policy; procedures addressing boundary protection; information system design documentation; information system configuration settings and associated documentation; information system audit records; other relevant documents or records</t>
  </si>
  <si>
    <t>Automated mechanisms implementing traffic management at managed interfaces</t>
  </si>
  <si>
    <t>SC-7(5).2</t>
  </si>
  <si>
    <t>Determine if the information system, at managed interfaces:
 - allows network traffic by exception</t>
  </si>
  <si>
    <t>SC-7(7)</t>
  </si>
  <si>
    <t>Determine if the information system, in conjunction with a remote device:
 - prevents the device from simultaneously establishing non-remote connections with the system and communicating via some other connection to resources in external networks</t>
  </si>
  <si>
    <t>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t>
  </si>
  <si>
    <t>Automated mechanisms implementing boundary protection capability; automated mechanisms supporting/restricting non-remote connections</t>
  </si>
  <si>
    <t>SC-7(8).1</t>
  </si>
  <si>
    <t>Determine if the organization:
 - defines internal communications traffic to be routed to external networks</t>
  </si>
  <si>
    <t>SC-7(8).2</t>
  </si>
  <si>
    <t>Determine if the organization:
 - defines external networks to which organization-defined internal communications traffic is to be routed</t>
  </si>
  <si>
    <t>SC-7(8).3</t>
  </si>
  <si>
    <t>Determine if the information system:
 - routes organization-defined internal communications traffic to organization-defined external networks through authenticated proxy servers at managed interfaces</t>
  </si>
  <si>
    <t>Automated mechanisms implementing traffic management through authenticated proxy servers at managed interfaces</t>
  </si>
  <si>
    <t>SC-7(12).1</t>
  </si>
  <si>
    <t>Determine if the organization:
 - defines host-based boundary protection mechanisms</t>
  </si>
  <si>
    <t>System and communications protection policy; procedures addressing boundary protection; information system design documentation; boundary protection hardware and software; information system configuration settings and associated documentation; information system audit records; other relevant documents or records</t>
  </si>
  <si>
    <t>SC-7(12).2</t>
  </si>
  <si>
    <t>Determine if the organization:
 - defines information system components where organization-defined host-based boundary protection mechanisms are to be implemented</t>
  </si>
  <si>
    <t>SC-7(12).3</t>
  </si>
  <si>
    <t>Determine if the organization:
 - implements organization-defined host-based boundary protection mechanisms at organization-defined information system components</t>
  </si>
  <si>
    <t>System/network administrators; organizational personnel with information security responsibilities; organizational personnel with boundary protection responsibilities; information system users</t>
  </si>
  <si>
    <t>Automated mechanisms implementing host-based boundary protection capabilities</t>
  </si>
  <si>
    <t>SC-7(13).1</t>
  </si>
  <si>
    <t>Determine if the organization:
 - defines information security tools, mechanisms, and support components to be isolated from other internal information system components</t>
  </si>
  <si>
    <t>System and communications protection policy; procedures addressing boundary protection; information system design documentation; information system hardware and software; information system architecture; information system configuration settings and associated documentation; list of security tools and support components to be isolated from other internal information system components; information system audit records; other relevant documents or records</t>
  </si>
  <si>
    <t>SC-7(13).2</t>
  </si>
  <si>
    <t>Determine if the organization:
 - isolates organization-defined information security tools, mechanisms, and support components from other internal information system components by implementing physically separate subnetworks with managed interfaces to other components of the system</t>
  </si>
  <si>
    <t>Automated mechanisms supporting and/or implementing isolation of information security tools, mechanisms, and support components</t>
  </si>
  <si>
    <t>SC-7(18)</t>
  </si>
  <si>
    <t>Determine if the information system:
 - fails securely in the event of an operational failure of a boundary protection device</t>
  </si>
  <si>
    <t>System and communications protection policy; procedures addressing boundary protection; information system design documentation; information system architecture; information system configuration settings and associated documentation; information system audit records; other relevant documents or records</t>
  </si>
  <si>
    <t>Automated mechanisms supporting and/or implementing secure failure</t>
  </si>
  <si>
    <t>Transmission of Confidential Information</t>
  </si>
  <si>
    <t>Determine if the information system:
 - protects one or more of the following:
   - confidentiality of transmitted information; and/or
   - integrity of transmitted information</t>
  </si>
  <si>
    <t>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t>
  </si>
  <si>
    <t>Automated mechanisms supporting and/or implementing transmission confidentiality and/or integrity</t>
  </si>
  <si>
    <t>Transmission of Confidential Information | Cryptographic of Alternate Physical Protection</t>
  </si>
  <si>
    <t>SC-8(1).1</t>
  </si>
  <si>
    <t>Determine if the organization:
 - defines physical safeguards to be implemented to protect information during transmission when cryptographic mechanisms are not implemented</t>
  </si>
  <si>
    <t>SC-8(1).2</t>
  </si>
  <si>
    <t>Determine if the information system:
 - implements cryptographic mechanisms to do one or more of the following during transmission unless otherwise protected by organization-defined alternative physical safeguards:
   - prevent unauthorized disclosure of information; and/or
   - detect changes to information</t>
  </si>
  <si>
    <t>Cryptographic mechanisms supporting and/or implementing transmission confidentiality and/or integrity; automated mechanisms supporting and/or implementing alternative physical safeguards; organizational processes for defining and implementing alternative physical safeguards</t>
  </si>
  <si>
    <t>SC-10.1</t>
  </si>
  <si>
    <t>Determine if the organization:
 - defines a time period of inactivity after which the information system terminates a network connection associated with a communications session</t>
  </si>
  <si>
    <t>System and communications protection policy; procedures addressing network disconnect; information system design documentation; security plan; information system configuration settings and associated documentation; information system audit records; other relevant documents or records</t>
  </si>
  <si>
    <t>SC-10.2</t>
  </si>
  <si>
    <t>Determine if the information system:
 - terminates the network connection associated with a communication session at the end of the session or after the organization-defined time period of inactivity</t>
  </si>
  <si>
    <t>Automated mechanisms supporting and/or implementing network disconnect capability</t>
  </si>
  <si>
    <t>SC-12.1</t>
  </si>
  <si>
    <t>Determine if the organization:
 - defines requirements for cryptographic key:
   - generation;
   - distribution;
   - storage;
   - access;
   - destruction</t>
  </si>
  <si>
    <t>System and communications protection policy; procedures addressing cryptographic key establishment and management; information system design documentation; cryptographic mechanisms; information system configuration settings and associated documentation; information system audit records; other relevant documents or records</t>
  </si>
  <si>
    <t>SC-12.2</t>
  </si>
  <si>
    <t>Determine if the organization:
 - establishes and manages cryptographic keys for required cryptography employed within the information system in accordance with organization-defined requirements for key generation, distribution, storage, access, and destruction</t>
  </si>
  <si>
    <t>System/network administrators; organizational personnel with information security responsibilities; organizational personnel with responsibilities for cryptographic key establishment and/or management</t>
  </si>
  <si>
    <t>Automated mechanisms supporting and/or implementing cryptographic key establishment and management</t>
  </si>
  <si>
    <t>SC-12(2)</t>
  </si>
  <si>
    <t>Determine if the organization:
 - produces, controls, and distributes symmetric cryptographic keys using one of the following:
   - NIST FIPS-compliant key management technology and processes; or
   - NSA-approved key management technology and processes</t>
  </si>
  <si>
    <t>System and communications protection policy; procedures addressing cryptographic key establishment and management; information system design documentation; information system configuration settings and associated documentation; information system audit records; list of FIPS validated cryptographic products; list of NSA-approved cryptographic products; other relevant documents or records</t>
  </si>
  <si>
    <t>System/network administrators; organizational personnel with information security responsibilities; system developer; organizational personnel with responsibilities for cryptographic key establishment or management</t>
  </si>
  <si>
    <t>Automated mechanisms supporting and/or implementing symmetric cryptographic key establishment and management</t>
  </si>
  <si>
    <t>SC-12(3)</t>
  </si>
  <si>
    <t>Determine if the organization: 
- produces, controls, and distributes asymmetric cryptographic keys using one of the following:
   - NSA-approved key management technology and processes;
   - approved PKI Class 3 certificates or prepositioned keying material; or
   - approved PKI Class 3 or Class 4 certificates and hardware security tokens that protect the user’s private key</t>
  </si>
  <si>
    <t>System and communications protection policy; procedures addressing cryptographic key establishment and management; information system design documentation; information system configuration settings and associated documentation; information system audit records; list of NSA-approved cryptographic products; list of approved PKI Class 3 and Class 4 certificates; other relevant documents or records</t>
  </si>
  <si>
    <t>System/network administrators; organizational personnel with information security responsibilities; system developer; organizational personnel with responsibilities for cryptographic key establishment or management; organizational personnel with responsibilities for PKI certificates</t>
  </si>
  <si>
    <t>Automated mechanisms supporting and/or implementing asymmetric cryptographic key establishment and management</t>
  </si>
  <si>
    <t>SC-13.1</t>
  </si>
  <si>
    <t>Determine if the organization:
 - defines cryptographic uses</t>
  </si>
  <si>
    <t>System and communications protection policy; procedures addressing cryptographic protection; information system design documentation; information system configuration settings and associated documentation; cryptographic module validation certificates; list of FIPS validated cryptographic modules; information system audit records; other relevant documents or records</t>
  </si>
  <si>
    <t>SC-13.2</t>
  </si>
  <si>
    <t>Determine if the organization:
 - defines the type of cryptography required for each use</t>
  </si>
  <si>
    <t>SC-13.3</t>
  </si>
  <si>
    <t>Determine if the information system:
 - implements the organization-defined cryptographic uses and type of cryptography required for each use in accordance with applicable federal laws, Executive Orders, directives, policies, regulations, and standards</t>
  </si>
  <si>
    <t>System/network administrators; organizational personnel with information security responsibilities; system developer; organizational personnel with responsibilities for cryptographic protection</t>
  </si>
  <si>
    <t>Automated mechanisms supporting and/or implementing cryptographic protection</t>
  </si>
  <si>
    <t>SC-15.a.1</t>
  </si>
  <si>
    <t>Determine if the organization:
 - defines exceptions where remote activation of collaborative computing devices is to be allowed</t>
  </si>
  <si>
    <t>System and communications protection policy; procedures addressing collaborative computing; access control policy and procedures; information system design documentation; information system configuration settings and associated documentation; information system audit records; other relevant documents or records</t>
  </si>
  <si>
    <t>SC-15.a.2</t>
  </si>
  <si>
    <t>Determine if the information system:
 - prohibits remote activation of collaborative computing devices, except for organization-defined exceptions where remote activation is to be allowed</t>
  </si>
  <si>
    <t>System/network administrators; organizational personnel with information security responsibilities; system developer; organizational personnel with responsibilities for managing collaborative computing devices</t>
  </si>
  <si>
    <t>Automated mechanisms supporting and/or implementing management of remote activation of collaborative computing devices; automated mechanisms providing an indication of use of collaborative computing devices</t>
  </si>
  <si>
    <t>SC-15.b</t>
  </si>
  <si>
    <t>Determine if the information system:
 - provides an explicit indication of use to users physically present at the devices</t>
  </si>
  <si>
    <t>SC-17.1</t>
  </si>
  <si>
    <t>Determine if the organization:
 - defines a certificate policy for issuing public key certificates</t>
  </si>
  <si>
    <t>System and communications protection policy; procedures addressing public key infrastructure certificates; public key certificate policy or policies; public key issuing process; other relevant documents or records</t>
  </si>
  <si>
    <t>SC-17.2</t>
  </si>
  <si>
    <t>Determine if the organization:
 - issues public key certificates:
   - under an organization-defined certificate policy; or
   - obtains public key certificates from an approved service provider</t>
  </si>
  <si>
    <t>System/network administrators; organizational personnel with information security responsibilities; organizational personnel with responsibilities for issuing public key certificates; service providers</t>
  </si>
  <si>
    <t>Automated mechanisms supporting and/or implementing the management of public key infrastructure certificates</t>
  </si>
  <si>
    <t>SC-18.a</t>
  </si>
  <si>
    <t>Determine if the organization:
 - defines acceptable and unacceptable mobile code and mobile code technologies</t>
  </si>
  <si>
    <t>System and communications protection policy; procedures addressing mobile code; mobile code usage restrictions, mobile code implementation policy and procedures; list of acceptable mobile code and mobile code technologies; list of unacceptable mobile code and mobile technologies; authorization records; information system monitoring records; information system audit records; other relevant documents or records</t>
  </si>
  <si>
    <t>SC-18.b.1</t>
  </si>
  <si>
    <t>Determine if the organization:
 - establishes usage restrictions for acceptable mobile code and mobile code technologies</t>
  </si>
  <si>
    <t>System/network administrators; organizational personnel with information security responsibilities; organizational personnel with responsibilities for managing mobile code</t>
  </si>
  <si>
    <t>SC-18.b.2</t>
  </si>
  <si>
    <t>Determine if the organization:
 - establishes implementation guidance for acceptable mobile code and mobile code technologies</t>
  </si>
  <si>
    <t>SC-18.c.1</t>
  </si>
  <si>
    <t>Determine if the organization:
 - authorizes the use of mobile code within the information system</t>
  </si>
  <si>
    <t>SC-18.c.2</t>
  </si>
  <si>
    <t>Determine if the organization:
 - monitors the use of mobile code within the information system</t>
  </si>
  <si>
    <t>Organizational process for controlling, authorizing, monitoring, and restricting mobile code; automated mechanisms supporting and/or implementing the management of mobile code; automated mechanisms supporting and/or implementing the monitoring of mobile code</t>
  </si>
  <si>
    <t>SC-18.c.3</t>
  </si>
  <si>
    <t>Determine if the organization:
 - controls the use of mobile code within the information system</t>
  </si>
  <si>
    <t>SC-19.a.1</t>
  </si>
  <si>
    <t>Determine if the organization:
 - establishes usage restrictions for Voice over Internet Protocol (VoIP) technologies based on the potential to cause damage to the information system if used maliciously</t>
  </si>
  <si>
    <t>System and communications protection policy; procedures addressing VoIP; VoIP usage restrictions; VoIP implementation guidance; information system design documentation; information system configuration settings and associated documentation; information system monitoring records; information system audit records; other relevant documents or records</t>
  </si>
  <si>
    <t>System/network administrators; organizational personnel with information security responsibilities; organizational personnel with responsibilities for managing VoIP</t>
  </si>
  <si>
    <t>SC-19.a.2</t>
  </si>
  <si>
    <t>Determine if the organization:
 - establishes implementation guidance for Voice over Internet Protocol (VoIP) technologies based on the potential to cause damage to the information system if used maliciously</t>
  </si>
  <si>
    <t>SC-19.b.1</t>
  </si>
  <si>
    <t>Determine if the organization:
 - authorizes the use of VoIP within the information system</t>
  </si>
  <si>
    <t>Organizational process for authorizing, monitoring, and controlling VoIP; automated mechanisms supporting and/or implementing authorizing, monitoring, and controlling VoIP</t>
  </si>
  <si>
    <t>SC-19.b.2</t>
  </si>
  <si>
    <t>Determine if the organization:
 - monitors the use of VoIP within the information system</t>
  </si>
  <si>
    <t>SC-19.b.3</t>
  </si>
  <si>
    <t>Determine if the organization:
 - controls the use of VoIP within the information system</t>
  </si>
  <si>
    <t>SC-20.a</t>
  </si>
  <si>
    <t>Determine if the information system:
 - provides additional data origin and integrity verification artifacts along with the authoritative name resolution data the system returns in response to external name/address resolution queries</t>
  </si>
  <si>
    <t>System and communications protection policy; procedures addressing secure name/address resolution service (authoritative source); information system design documentation; information system configuration settings and associated documentation; other relevant documents or records</t>
  </si>
  <si>
    <t>System/network administrators; organizational personnel with information security responsibilities; organizational personnel with responsibilities for managing DNS</t>
  </si>
  <si>
    <t>Automated mechanisms supporting and/or implementing secure name/address resolution service</t>
  </si>
  <si>
    <t>SC-20.b</t>
  </si>
  <si>
    <t>Determine if the information system:
 - provides the means to, when operating as part of a distributed, hierarchical namespace:
   - indicate the security status of child zones; 
   - enable verification of a chain of trust among parent and child domains (if the child supports secure resolution services)</t>
  </si>
  <si>
    <t>SC-21.1</t>
  </si>
  <si>
    <t>Determine if the information system:
 - requests data origin authentication on the name/address resolution responses the system receives from authoritative sources</t>
  </si>
  <si>
    <t>System and communications protection policy; procedures addressing secure name/address resolution service (recursive or caching resolver); information system design documentation; information system configuration settings and associated documentation; information system audit records; other relevant documents or records</t>
  </si>
  <si>
    <t>Automated mechanisms supporting and/or implementing data origin authentication and data integrity verification for name/address resolution services</t>
  </si>
  <si>
    <t>SC-21.2</t>
  </si>
  <si>
    <t>Determine if the information system:
 - requests data integrity verification on the name/address resolution responses the system receives from authoritative sources</t>
  </si>
  <si>
    <t>SC-21.3</t>
  </si>
  <si>
    <t>Determine if the information system:
 - performs data origin authentication on the name/address resolution responses the system receives from authoritative sources</t>
  </si>
  <si>
    <t>SC-21.4</t>
  </si>
  <si>
    <t>Determine if the information system:
 - performs data integrity verification on the name/address resolution responses the system receives from authoritative sources</t>
  </si>
  <si>
    <t>SC-22.1</t>
  </si>
  <si>
    <t>Determine if the information systems that collectively provide name/address resolution service for an organization:
 - implement internal/external role separation</t>
  </si>
  <si>
    <t>System and communications protection policy; procedures addressing architecture and provisioning for name/address resolution service; access control policy and procedures; information system design documentation; assessment results from independent, testing organizations; information system configuration settings and associated documentation; information system audit records; other relevant documents or records</t>
  </si>
  <si>
    <t>Automated mechanisms supporting and/or implementing name/address resolution service for fault tolerance and role separation</t>
  </si>
  <si>
    <t>SC-22.2</t>
  </si>
  <si>
    <t>Determine if the information systems that collectively provide name/address resolution service for an organization:
 - are fault tolerant</t>
  </si>
  <si>
    <t>Determine if the information system:
 - protects the authenticity of communications sessions.</t>
  </si>
  <si>
    <t>System and communications protection policy; procedures addressing session authenticity; information system design documentation; information system configuration settings and associated documentation; information system audit records; other relevant documents or records</t>
  </si>
  <si>
    <t>System/network administrators; organizational personnel with information security responsibilities</t>
  </si>
  <si>
    <t>Automated mechanisms supporting and/or implementing session authenticity</t>
  </si>
  <si>
    <t>SC-28.1</t>
  </si>
  <si>
    <t>Determine if the organization:
 - defines information at rest requiring one or more of the following:
   - confidentiality protection; and/or
   - integrity protection</t>
  </si>
  <si>
    <t>System and communications protection policy; procedures addressing protection of information at rest; information system design documentation; information system configuration settings and associated documentation; cryptographic mechanisms and associated configuration documentation; list of information at rest requiring confidentiality and integrity protections; other relevant documents or records</t>
  </si>
  <si>
    <t>SC-28.2</t>
  </si>
  <si>
    <t>Determine if the information system:
 - protects:
   - the confidentiality of organization-defined information at rest; and/or
   - the integrity of organization-defined information at rest</t>
  </si>
  <si>
    <t>Automated mechanisms supporting and/or implementing confidentiality and integrity protections for information at rest</t>
  </si>
  <si>
    <t>Protection of Information at Rest | Cryptographic Protections</t>
  </si>
  <si>
    <t>SC-28(1).1</t>
  </si>
  <si>
    <t>Determine if the organization:
 - defines information requiring cryptographic protection</t>
  </si>
  <si>
    <t>System and communications protection policy; procedures addressing protection of information at rest; information system design documentation; information system configuration settings and associated documentation; cryptographic mechanisms and associated configuration documentation; information system audit records; other relevant documents or records</t>
  </si>
  <si>
    <t>SC-28(1).2</t>
  </si>
  <si>
    <t>Determine if the organization:
 - defines information system components with organization-defined information requiring cryptographic protection</t>
  </si>
  <si>
    <t>SC-28(1).3</t>
  </si>
  <si>
    <t>Determine if the information system:
 - employs cryptographic mechanisms to prevent unauthorized disclosure and modification of organization-defined information on organization-defined information system components</t>
  </si>
  <si>
    <t>Cryptographic mechanisms implementing confidentiality and integrity protections for information at rest</t>
  </si>
  <si>
    <t>Determine if the information system:
 - maintains a separate execution domain for each executing process.</t>
  </si>
  <si>
    <t>Information system design documentation; information system architecture; independent verification and validation documentation; testing and evaluation documentation, other relevant documents or records</t>
  </si>
  <si>
    <t>Information system developers/integrators; information system security architect</t>
  </si>
  <si>
    <t>Automated mechanisms supporting and/or implementing separate execution domains for each executing process</t>
  </si>
  <si>
    <t>System and services acquisition policy and procedures; other relevant documents or records</t>
  </si>
  <si>
    <t>Organizational personnel with system and services acquisition responsibilities; organizational personnel with information security responsibilities</t>
  </si>
  <si>
    <t>SA-2.a</t>
  </si>
  <si>
    <t>System and services acquisition policy; procedures addressing the allocation of resources to information security requirements; procedures addressing capital planning and investment control; organizational programming and budgeting documentation; other relevant documents or records</t>
  </si>
  <si>
    <t>Organizational personnel with capital planning, investment control, organizational programming and budgeting responsibilities; organizational personnel responsible for determining information security requirements for information systems/services; organizational personnel with information security responsibilities</t>
  </si>
  <si>
    <t>SA-2.b</t>
  </si>
  <si>
    <t>SA-2.c</t>
  </si>
  <si>
    <t>System and services acquisition policy; procedures addressing the integration of information security into the system development life cycle process; information system development life cycle documentation; information security risk management strategy/program documentation; other relevant documents or records</t>
  </si>
  <si>
    <t>Organizational personnel with information security and system life cycle development responsibilities; organizational personnel with information security risk management responsibilities; organizational personnel with information security responsibilities</t>
  </si>
  <si>
    <t>SA-3.b</t>
  </si>
  <si>
    <t>SA-3.c</t>
  </si>
  <si>
    <t>SA-3.d</t>
  </si>
  <si>
    <t>System and services acquisition policy; procedures addressing the integration of information security requirements, descriptions, and criteria into the acquisition process; acquisition contracts for the information system, system component, or information system service; information system design documentation; other relevant documents or records</t>
  </si>
  <si>
    <t>Organizational personnel with acquisition/contracting responsibilities; organizational personnel with responsibility for determining information system security functional, strength, and assurance requirements; system/network administrators; organizational personnel with information security responsibilities</t>
  </si>
  <si>
    <t>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services; other relevant documents or records</t>
  </si>
  <si>
    <t>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components, or information system services; design and implementation information for security controls employed in the information system, system component, or information system service; other relevant documents or records</t>
  </si>
  <si>
    <t>Organizational personnel with acquisition/contracting responsibilities; organizational personnel with responsibility for determining information system security requirements; information system developer or service provider; organizational personnel with information security responsibilities</t>
  </si>
  <si>
    <t>System and services acquisition policy; procedures addressing developer continuous monitoring plans; procedures addressing the integration of information security requirements, descriptions, and criteria into the acquisition process; developer continuous monitoring plans; security assessment plans; acquisition contracts for the information system, system component, or information system service; acquisition documentation; solicitation documentation; service-level agreements; other relevant documents or records</t>
  </si>
  <si>
    <t>Organizational personnel with acquisition/contracting responsibilities; organizational personnel with responsibility for determining information system security requirements; information system developers; organizational personnel with information security responsibilities</t>
  </si>
  <si>
    <t>Organizational personnel with acquisition/contracting responsibilities; organizational personnel with responsibility for determining information system security requirements; system/network administrators; organizational personnel operating, using, and/or maintaining the information system; information system developers; organizational personnel with information security responsibilities</t>
  </si>
  <si>
    <t>System and services acquisition policy; procedures addressing the integration of information security requirements, descriptions, and criteria into the acquisition process; solicitation documentation; acquisition documentation; acquisition contracts for the information system, system component, or information system service; service-level agreements; other relevant documents or records</t>
  </si>
  <si>
    <t>Organizational personnel with acquisition/contracting responsibilities; organizational personnel with responsibility for determining information system security requirements; organizational personnel with responsibility for ensuring only FIPS 201-approved products are implemented; organizational personnel with information security responsibilities</t>
  </si>
  <si>
    <t>System and services acquisition policy; procedures addressing information system documentation; information system documentation including administrator and user guides; records documenting attempts to obtain unavailable or nonexistent information system documentation; list of actions to be taken in response to documented attempts to obtain information system, system component, or information system service documentation; risk management strategy documentation; other relevant documents or records</t>
  </si>
  <si>
    <t>Organizational personnel with acquisition/contracting responsibilities; organizational personnel with responsibility for determining information system security requirements; system administrators; organizational personnel operating, using, and/or maintaining the information system; information system developers; organizational personnel with information security responsibilities</t>
  </si>
  <si>
    <t>SA-5.d</t>
  </si>
  <si>
    <t>System and services acquisition policy; procedures addressing security engineering principles used in the specification, design, development, implementation, and modification of the information system; information system design documentation; information security requirements and specifications for the information system; other relevant documents or records</t>
  </si>
  <si>
    <t>Organizational personnel with acquisition/contracting responsibilities; organizational personnel with responsibility for determining information system security requirements; organizational personnel with information system specification, design, development, implementation, and modification responsibilities; information system developers; organizational personnel with information security responsibilities</t>
  </si>
  <si>
    <t>System and services acquisition policy; procedures addressing external information system services; procedures addressing methods and techniques for monitoring security control compliance by external service providers of information system services; acquisition contracts, service-level agreements; organizational security requirements and security specifications for external provider services; security control assessment evidence from external providers of information system services; other relevant documents or records</t>
  </si>
  <si>
    <t>Organizational personnel with system and services acquisition responsibilities; external providers of information system services; organizational personnel with information security responsibilities</t>
  </si>
  <si>
    <t>SA-9(1).a</t>
  </si>
  <si>
    <t>System and services acquisition policy; procedures addressing external information system services; acquisition documentation; acquisition contracts for the information system, system component, or information system service; risk assessment reports; approval records for acquisition or outsourcing of dedicated information security services; other relevant documents or records</t>
  </si>
  <si>
    <t>Organizational personnel with system and services acquisition responsibilities; organizational personnel with information system security responsibilities; external providers of information system services; organizational personnel with information security responsibilities</t>
  </si>
  <si>
    <t>Organizational personnel with system and services acquisition responsibilities; organizational personnel with information security responsibilities; system/network administrators; external providers of information system services</t>
  </si>
  <si>
    <t>Organizational personnel with system and services acquisition responsibilities; organizational personnel with information security responsibilities; external providers of information system services</t>
  </si>
  <si>
    <t>SA-10.a</t>
  </si>
  <si>
    <t>Organizational personnel with system and services acquisition responsibilities; organizational personnel with information security responsibilities; organizational personnel with configuration management responsibilities; system developers</t>
  </si>
  <si>
    <t>SA-10.c</t>
  </si>
  <si>
    <t>SA-10.d</t>
  </si>
  <si>
    <t>SA-11.a</t>
  </si>
  <si>
    <t>Organizational personnel with system and services acquisition responsibilities; organizational personnel with information security responsibilities; organizational personnel with developer security testing responsibilities; system developers</t>
  </si>
  <si>
    <t>SA-11.c</t>
  </si>
  <si>
    <t>SA-11.d</t>
  </si>
  <si>
    <t>SA-11.e</t>
  </si>
  <si>
    <t>Organizational personnel with system and services acquisition responsibilities; organizational personnel with information security responsibilities; organizational personnel with developer security testing responsibilities; organizational personnel with configuration management responsibilities; system developers</t>
  </si>
  <si>
    <t>Planning Policy and Procedures</t>
  </si>
  <si>
    <t>PL-1.a.1.1</t>
  </si>
  <si>
    <t>PL-1.a.1.2</t>
  </si>
  <si>
    <t>PL-1.a.1.3</t>
  </si>
  <si>
    <t>PL-1.a.2.1</t>
  </si>
  <si>
    <t>PL-1.a.2.2</t>
  </si>
  <si>
    <t>PL-1.a.2.3</t>
  </si>
  <si>
    <t>PL-1.b.1.1</t>
  </si>
  <si>
    <t>PL-1.b.1.2</t>
  </si>
  <si>
    <t>PL-1.b.2.1</t>
  </si>
  <si>
    <t>PL-1.b.2.2</t>
  </si>
  <si>
    <t>PL-2.a.1</t>
  </si>
  <si>
    <t>PL-2.a.2</t>
  </si>
  <si>
    <t>PL-2.a.3</t>
  </si>
  <si>
    <t>PL-2.a.4</t>
  </si>
  <si>
    <t>PL-2.a.5</t>
  </si>
  <si>
    <t>PL-2.a.6</t>
  </si>
  <si>
    <t>PL-2.a.7</t>
  </si>
  <si>
    <t>PL-2.a.8</t>
  </si>
  <si>
    <t>PL-2.a.9</t>
  </si>
  <si>
    <t>PL-2.c</t>
  </si>
  <si>
    <t>PL-2.d</t>
  </si>
  <si>
    <t>PL-2.e</t>
  </si>
  <si>
    <t>PL-4.b</t>
  </si>
  <si>
    <t>PL-4.d</t>
  </si>
  <si>
    <t>PL-8.c</t>
  </si>
  <si>
    <t>PE-1.a.1.1</t>
  </si>
  <si>
    <t>PE-1.a.1.2</t>
  </si>
  <si>
    <t>PE-1.a.1.3</t>
  </si>
  <si>
    <t>PE-1.a.2.1</t>
  </si>
  <si>
    <t>PE-1.a.2.2</t>
  </si>
  <si>
    <t>PE-1.a.2.3</t>
  </si>
  <si>
    <t>PE-1.b.1.1</t>
  </si>
  <si>
    <t>PE-1.b.1.2</t>
  </si>
  <si>
    <t>PE-1.b.2.1</t>
  </si>
  <si>
    <t>PE-1.b.2.2</t>
  </si>
  <si>
    <t>PE-2.a.1</t>
  </si>
  <si>
    <t>PE-2.a.2</t>
  </si>
  <si>
    <t>PE-2.a.3</t>
  </si>
  <si>
    <t>PE-2.b</t>
  </si>
  <si>
    <t>PE-2.c.1</t>
  </si>
  <si>
    <t>PE-2.c.2</t>
  </si>
  <si>
    <t>PE-2.d</t>
  </si>
  <si>
    <t>PE-3.a.1</t>
  </si>
  <si>
    <t>PE-3.a.2.1</t>
  </si>
  <si>
    <t>PE-3.b.1</t>
  </si>
  <si>
    <t>PE-3.b.2</t>
  </si>
  <si>
    <t>PE-3.c.1</t>
  </si>
  <si>
    <t>PE-3.c.2</t>
  </si>
  <si>
    <t>PE-3.d.1</t>
  </si>
  <si>
    <t>PE-3.d.2</t>
  </si>
  <si>
    <t>PE-3.e.1</t>
  </si>
  <si>
    <t>PE-3.e.2</t>
  </si>
  <si>
    <t>PE-3.e.3</t>
  </si>
  <si>
    <t>PE-3.f.1</t>
  </si>
  <si>
    <t>PE-3.f.2</t>
  </si>
  <si>
    <t>PE-3.f.3</t>
  </si>
  <si>
    <t>PE-3.g.1</t>
  </si>
  <si>
    <t>PE-3.g.2</t>
  </si>
  <si>
    <t>PE-4.1</t>
  </si>
  <si>
    <t>PE-4.2</t>
  </si>
  <si>
    <t>PE-4.3</t>
  </si>
  <si>
    <t>PE-6.a</t>
  </si>
  <si>
    <t>PE-6.b.1</t>
  </si>
  <si>
    <t>PE-6.b.2</t>
  </si>
  <si>
    <t>PE-6.b.3</t>
  </si>
  <si>
    <t>PE-6.c</t>
  </si>
  <si>
    <t>PE-8.a.1</t>
  </si>
  <si>
    <t>PE-8.a.2</t>
  </si>
  <si>
    <t>PE-8.b.1</t>
  </si>
  <si>
    <t>PE-8.b.2</t>
  </si>
  <si>
    <t>Automated mechanisms supporting and/or implementing protection of power equipment/cabling</t>
  </si>
  <si>
    <t>PE-10.a</t>
  </si>
  <si>
    <t>Automated mechanisms supporting and/or implementing emergency power shutoff</t>
  </si>
  <si>
    <t>PE-10.b.1</t>
  </si>
  <si>
    <t>PE-10.b.2</t>
  </si>
  <si>
    <t>PE-10.c</t>
  </si>
  <si>
    <t>PE-12.1</t>
  </si>
  <si>
    <t>Automated mechanisms supporting and/or implementing emergency lighting capability</t>
  </si>
  <si>
    <t>PE-12.2</t>
  </si>
  <si>
    <t>PE-13.1</t>
  </si>
  <si>
    <t>PE-13.2</t>
  </si>
  <si>
    <t>PE-14.a.1</t>
  </si>
  <si>
    <t>PE-14.a.2</t>
  </si>
  <si>
    <t>PE-14.a.3</t>
  </si>
  <si>
    <t>Automated mechanisms supporting and/or implementing maintenance and monitoring of temperature and humidity levels</t>
  </si>
  <si>
    <t>PE-14.a.4</t>
  </si>
  <si>
    <t>PE-14.b.1</t>
  </si>
  <si>
    <t>PE-14.b.2</t>
  </si>
  <si>
    <t>PE-14.b.3</t>
  </si>
  <si>
    <t>PE-14.b.4</t>
  </si>
  <si>
    <t>Automated mechanisms supporting and/or implementing temperature and humidity monitoring</t>
  </si>
  <si>
    <t>PE-16.1</t>
  </si>
  <si>
    <t>PE-16.2</t>
  </si>
  <si>
    <t>PE-16.3</t>
  </si>
  <si>
    <t>PE-16.4</t>
  </si>
  <si>
    <t>PE-16.5</t>
  </si>
  <si>
    <t>PE-16.6</t>
  </si>
  <si>
    <t>PE-16.7</t>
  </si>
  <si>
    <t>PE-16.8</t>
  </si>
  <si>
    <t>PE-16.9</t>
  </si>
  <si>
    <t>PE-17.a.1</t>
  </si>
  <si>
    <t>PE-17.a.2</t>
  </si>
  <si>
    <t>PE-17.b</t>
  </si>
  <si>
    <t>PE-17.c</t>
  </si>
  <si>
    <t>Cryptographic mechanisms protecting information on digital media during transportation outside controlled areas</t>
  </si>
  <si>
    <t>MP-7.1</t>
  </si>
  <si>
    <t>MA-1.a.1.1</t>
  </si>
  <si>
    <t>Organizational personnel with maintenance responsibilities; organizational personnel with information security responsibilities</t>
  </si>
  <si>
    <t>MA-1.a.1.2</t>
  </si>
  <si>
    <t>Maintenance policy and procedures; other relevant documents or records</t>
  </si>
  <si>
    <t>MA-1.a.1.3</t>
  </si>
  <si>
    <t>System maintenance policy and procedures; other relevant documents or records</t>
  </si>
  <si>
    <t>Organizational personnel with system maintenance responsibilities; organizational personnel with information security responsibilities</t>
  </si>
  <si>
    <t>MA-1.a.2.1</t>
  </si>
  <si>
    <t>MA-1.a.2.2</t>
  </si>
  <si>
    <t>MA-1.a.2.3</t>
  </si>
  <si>
    <t>MA-1.b.1.1</t>
  </si>
  <si>
    <t>MA-1.b.1.2</t>
  </si>
  <si>
    <t>MA-1.b.2.1</t>
  </si>
  <si>
    <t>MA-1.b.2.2</t>
  </si>
  <si>
    <t>MA-2.a.1</t>
  </si>
  <si>
    <t>MA-2.a.2</t>
  </si>
  <si>
    <t>MA-2.a.3</t>
  </si>
  <si>
    <t>MA-2.a.4</t>
  </si>
  <si>
    <t>MA-2.b.1</t>
  </si>
  <si>
    <t>MA-3.1</t>
  </si>
  <si>
    <t>MA-3.2</t>
  </si>
  <si>
    <t>MA-3.3</t>
  </si>
  <si>
    <t>Organizational processes for ensuring timely maintenance</t>
  </si>
  <si>
    <t>IR-1.a.1.1</t>
  </si>
  <si>
    <t>IR-1.a.1.2</t>
  </si>
  <si>
    <t>IR-1.a.1.3</t>
  </si>
  <si>
    <t>IR-1.a.2.1</t>
  </si>
  <si>
    <t>IR-1.a.2.2</t>
  </si>
  <si>
    <t>IR-1.a.2.3</t>
  </si>
  <si>
    <t>IR-1.b.1.1</t>
  </si>
  <si>
    <t>IR-1.b.1.2</t>
  </si>
  <si>
    <t>IR-1.b.2.1</t>
  </si>
  <si>
    <t>IR-1.b.2.2</t>
  </si>
  <si>
    <t>IR-2.b</t>
  </si>
  <si>
    <t>IR-2.c.1</t>
  </si>
  <si>
    <t>IR-3(2)</t>
  </si>
  <si>
    <t>IR-4.a</t>
  </si>
  <si>
    <t>Incident handling capability for the organization</t>
  </si>
  <si>
    <t>IR-4.b</t>
  </si>
  <si>
    <t>IR-6(1)</t>
  </si>
  <si>
    <t>IR-7(2).a</t>
  </si>
  <si>
    <t>IR-7(2).b</t>
  </si>
  <si>
    <t>IR-8.a.1</t>
  </si>
  <si>
    <t>Organizational incident response plan and related organizational processes</t>
  </si>
  <si>
    <t>IR-8.a.2</t>
  </si>
  <si>
    <t>IR-8.a.3</t>
  </si>
  <si>
    <t>IR-8.a.4</t>
  </si>
  <si>
    <t>IR-8.a.5</t>
  </si>
  <si>
    <t>IR-8.a.6</t>
  </si>
  <si>
    <t>IR-8.a.7</t>
  </si>
  <si>
    <t>IR-8.d</t>
  </si>
  <si>
    <t>IR-8.f</t>
  </si>
  <si>
    <t>IR-9.a</t>
  </si>
  <si>
    <t>IR-9.c</t>
  </si>
  <si>
    <t>IR-9.d</t>
  </si>
  <si>
    <t>IR-9.e</t>
  </si>
  <si>
    <t>IA-1.a.1.1</t>
  </si>
  <si>
    <t>IA-1.a.1.2</t>
  </si>
  <si>
    <t>IA-1.a.1.3</t>
  </si>
  <si>
    <t>IA-1.a.2.1</t>
  </si>
  <si>
    <t>IA-1.a.2.2</t>
  </si>
  <si>
    <t>IA-1.a.2.3</t>
  </si>
  <si>
    <t>IA-1.b.1.1</t>
  </si>
  <si>
    <t>IA-1.b.1.2</t>
  </si>
  <si>
    <t>IA-1.b.2.1</t>
  </si>
  <si>
    <t>IA-1.b.2.2</t>
  </si>
  <si>
    <t>Automated mechanisms supporting and/or implementing multifactor authentication capability</t>
  </si>
  <si>
    <t>Automated mechanisms supporting and/or implementing authentication capability for group accounts</t>
  </si>
  <si>
    <t>Automated mechanisms supporting and/or implementing identification and authentication capability</t>
  </si>
  <si>
    <t>Automated mechanisms supporting and/or implementing acceptance and verification of PIV credentials</t>
  </si>
  <si>
    <t>IA-3.1</t>
  </si>
  <si>
    <t>Automated mechanisms supporting and/or implementing device identification and authentication capability</t>
  </si>
  <si>
    <t>IA-3.2</t>
  </si>
  <si>
    <t>IA-4.a.1</t>
  </si>
  <si>
    <t>Automated mechanisms supporting and/or implementing identifier management</t>
  </si>
  <si>
    <t>IA-4.a.2</t>
  </si>
  <si>
    <t>IA-4.b</t>
  </si>
  <si>
    <t>IA-4.c</t>
  </si>
  <si>
    <t>IA-4.d.1</t>
  </si>
  <si>
    <t>IA-4.d.2</t>
  </si>
  <si>
    <t>IA-4.e.1</t>
  </si>
  <si>
    <t>IA-4.e.2</t>
  </si>
  <si>
    <t>IA-5.a</t>
  </si>
  <si>
    <t>Automated mechanisms supporting and/or implementing authenticator management capability</t>
  </si>
  <si>
    <t>IA-5.b</t>
  </si>
  <si>
    <t>IA-5.c</t>
  </si>
  <si>
    <t>IA-5.d.1</t>
  </si>
  <si>
    <t>IA-5.d.2</t>
  </si>
  <si>
    <t>IA-5.d.3</t>
  </si>
  <si>
    <t>IA-5.e</t>
  </si>
  <si>
    <t>IA-5.f.1</t>
  </si>
  <si>
    <t>IA-5.f.2</t>
  </si>
  <si>
    <t>IA-5.f.3</t>
  </si>
  <si>
    <t>IA-5.g.1</t>
  </si>
  <si>
    <t>IA-5.g.2</t>
  </si>
  <si>
    <t>IA-5.h</t>
  </si>
  <si>
    <t>IA-5.i.1</t>
  </si>
  <si>
    <t>IA-5.i.2</t>
  </si>
  <si>
    <t>IA-5.j</t>
  </si>
  <si>
    <t>Automated mechanisms supporting and/or implementing password-based authenticator management capability</t>
  </si>
  <si>
    <t>Automated mechanisms supporting and/or implementing PKI-based, authenticator management capability</t>
  </si>
  <si>
    <t>Automated mechanisms supporting and/or implementing hardware token-based authenticator management capability</t>
  </si>
  <si>
    <t>Automated mechanisms supporting and/or implementing the obscuring of feedback of authentication information during authentication</t>
  </si>
  <si>
    <t>Automated mechanisms supporting and/or implementing cryptographic module authentication</t>
  </si>
  <si>
    <t>Contingency Policy and Procedures</t>
  </si>
  <si>
    <t>CP-1.a.1.1</t>
  </si>
  <si>
    <t>CP-1.a.1.2</t>
  </si>
  <si>
    <t>CP-1.a.1.3</t>
  </si>
  <si>
    <t>CP-1.a.2.2</t>
  </si>
  <si>
    <t>CP-1.a.2.3</t>
  </si>
  <si>
    <t>CP-1.b.1.1</t>
  </si>
  <si>
    <t>CP-1.b.1.2</t>
  </si>
  <si>
    <t>CP-1.b.2.1</t>
  </si>
  <si>
    <t>CP-1.b.2.2</t>
  </si>
  <si>
    <t>Organizational processes for contingency training</t>
  </si>
  <si>
    <t>CP-3.b</t>
  </si>
  <si>
    <t>CP-4.b</t>
  </si>
  <si>
    <t>CP-4.c</t>
  </si>
  <si>
    <t>Alternative Storage Site</t>
  </si>
  <si>
    <t>CP-6.a</t>
  </si>
  <si>
    <t>CP-6.b</t>
  </si>
  <si>
    <t>Alternative Processing Site</t>
  </si>
  <si>
    <t>CP-7.c</t>
  </si>
  <si>
    <t>Automated mechanisms supporting telecommunications</t>
  </si>
  <si>
    <t>CP-9.d</t>
  </si>
  <si>
    <t>Information System and Recovery and Reconstitution</t>
  </si>
  <si>
    <t>CM-1.a.1</t>
  </si>
  <si>
    <t>CM-1.a.1.2</t>
  </si>
  <si>
    <t>CM-1.a.2.1</t>
  </si>
  <si>
    <t>CM-1.b.1.1</t>
  </si>
  <si>
    <t>CM-1.b.2.1</t>
  </si>
  <si>
    <t>Organizational processes for managing baseline configurations</t>
  </si>
  <si>
    <t>CM-3.e.1</t>
  </si>
  <si>
    <t>CM-3.g.1</t>
  </si>
  <si>
    <t>Organizational processes for security impact analysis</t>
  </si>
  <si>
    <t>CM-6.a.1</t>
  </si>
  <si>
    <t>CM-6.b.1</t>
  </si>
  <si>
    <t>CM-6.c.1</t>
  </si>
  <si>
    <t>CM-6.c.2</t>
  </si>
  <si>
    <t>CM-6.d.1</t>
  </si>
  <si>
    <t>CM-7.b.1</t>
  </si>
  <si>
    <t>CM-7.5.b.1</t>
  </si>
  <si>
    <t>CM-8.a.1</t>
  </si>
  <si>
    <t>CM-8.b.1</t>
  </si>
  <si>
    <t>CM-9.c.1</t>
  </si>
  <si>
    <t>CM-10.a.1</t>
  </si>
  <si>
    <t>CM-10.b.1</t>
  </si>
  <si>
    <t>CM-10.c.1</t>
  </si>
  <si>
    <t>CM-11.a.1</t>
  </si>
  <si>
    <t>CM-11.b.1</t>
  </si>
  <si>
    <t>CM-11.c.1</t>
  </si>
  <si>
    <t>Automated mechanisms supporting security assessment, security assessment plan development, and/or security assessment reporting</t>
  </si>
  <si>
    <t>CA-2.c</t>
  </si>
  <si>
    <t>Automated mechanisms supporting security control assessment</t>
  </si>
  <si>
    <t>CA-3.a</t>
  </si>
  <si>
    <t>Automated mechanisms supporting the management of external network connections</t>
  </si>
  <si>
    <t>Automated mechanisms implementing restrictions on external system connections</t>
  </si>
  <si>
    <t>CA-5.a</t>
  </si>
  <si>
    <t>Automated mechanisms for developing, implementing, and maintaining plan of action and milestones</t>
  </si>
  <si>
    <t>CA-6.a</t>
  </si>
  <si>
    <t>Automated mechanisms that facilitate security authorizations and updates</t>
  </si>
  <si>
    <t>CA-6.b</t>
  </si>
  <si>
    <t>Mechanisms implementing continuous monitoring</t>
  </si>
  <si>
    <t>Automated mechanisms supporting penetration testing</t>
  </si>
  <si>
    <t>CA-8(1)</t>
  </si>
  <si>
    <t>CA-9.b</t>
  </si>
  <si>
    <t>AU-1.a.1.2</t>
  </si>
  <si>
    <t>AU-1.a.2.1</t>
  </si>
  <si>
    <t>AU-1.b.1.1</t>
  </si>
  <si>
    <t>AU-1.b.2.1</t>
  </si>
  <si>
    <t>AU-2.a.1</t>
  </si>
  <si>
    <t>Automated mechanisms implementing information system auditing</t>
  </si>
  <si>
    <t>AU-2.a.2</t>
  </si>
  <si>
    <t>Automated mechanisms supporting review and update of auditable events</t>
  </si>
  <si>
    <t>Automated mechanisms implementing information system auditing of auditable events</t>
  </si>
  <si>
    <t>Information system audit capability</t>
  </si>
  <si>
    <t>AU-4.1</t>
  </si>
  <si>
    <t>Audit record storage capacity and related configuration settings</t>
  </si>
  <si>
    <t>AU-4.2</t>
  </si>
  <si>
    <t>AU-5.a.1</t>
  </si>
  <si>
    <t>Automated mechanisms implementing information system response to audit processing failures</t>
  </si>
  <si>
    <t>AU-5.a.2</t>
  </si>
  <si>
    <t>AU-6.a.1</t>
  </si>
  <si>
    <t>AU-6.a.2</t>
  </si>
  <si>
    <t>AU-6.b.1</t>
  </si>
  <si>
    <t>AU-6.b.2</t>
  </si>
  <si>
    <t>Automated mechanisms integrating audit review, analysis, and reporting processes</t>
  </si>
  <si>
    <t>Automated mechanisms supporting analysis and correlation of audit records</t>
  </si>
  <si>
    <t>Audit reduction and report generation capability</t>
  </si>
  <si>
    <t>Automated mechanisms implementing time stamp generation</t>
  </si>
  <si>
    <t>AU-8.b.1</t>
  </si>
  <si>
    <t>AU-8.b.2</t>
  </si>
  <si>
    <t>AU-8.b.3</t>
  </si>
  <si>
    <t>Automated mechanisms implementing internal information system clock synchronization</t>
  </si>
  <si>
    <t>Automated mechanisms implementing audit information protection</t>
  </si>
  <si>
    <t>Automated mechanisms implementing the backing up of audit records</t>
  </si>
  <si>
    <t>Automated mechanisms managing access to audit functionality</t>
  </si>
  <si>
    <t>AU-12.a.1</t>
  </si>
  <si>
    <t>Automated mechanisms implementing audit record generation capability</t>
  </si>
  <si>
    <t>AU-12.a.2</t>
  </si>
  <si>
    <t>AU-12.b.1</t>
  </si>
  <si>
    <t>AU-12.b.2</t>
  </si>
  <si>
    <t>SI-1.a.1.1</t>
  </si>
  <si>
    <t>SI-1.a.1.2</t>
  </si>
  <si>
    <t>SI-1.a.1.3</t>
  </si>
  <si>
    <t>SI-1.a.2.1</t>
  </si>
  <si>
    <t>SI-1.a.2.2</t>
  </si>
  <si>
    <t>SI-1.a.2.3</t>
  </si>
  <si>
    <t>SI-1.b.1.1</t>
  </si>
  <si>
    <t>SI-1.b.1.2</t>
  </si>
  <si>
    <t>SI-1.b.2.1</t>
  </si>
  <si>
    <t>SI-1.b.2.2</t>
  </si>
  <si>
    <t>SI-2.a.1</t>
  </si>
  <si>
    <t>SI-2.b.1</t>
  </si>
  <si>
    <t>SI-2.b.2</t>
  </si>
  <si>
    <t>SI-2.c.1</t>
  </si>
  <si>
    <t>SI-2.c.2</t>
  </si>
  <si>
    <t>SI-2.c.3</t>
  </si>
  <si>
    <t>SI-2.c.4</t>
  </si>
  <si>
    <t>SI-2.d</t>
  </si>
  <si>
    <t>Automated mechanisms used to determine the state of information system components with regard to flaw remediation</t>
  </si>
  <si>
    <t>SI-2(3).a</t>
  </si>
  <si>
    <t>SI-2(3).b.1</t>
  </si>
  <si>
    <t>SI-2(3).b.2</t>
  </si>
  <si>
    <t>SI-3.a</t>
  </si>
  <si>
    <t>SI-3.b</t>
  </si>
  <si>
    <t>SI-3.c.1</t>
  </si>
  <si>
    <t>SI-3.c.2</t>
  </si>
  <si>
    <t>SI-3.c.3.1</t>
  </si>
  <si>
    <t>SI-3.c.3.2</t>
  </si>
  <si>
    <t>SI-3.d.1</t>
  </si>
  <si>
    <t>SI-3.d.2</t>
  </si>
  <si>
    <t>Automated mechanisms supporting and/or implementing automatic updates to malicious code protection capability</t>
  </si>
  <si>
    <t>Automated mechanisms supporting and/or implementing nonsignature-based malicious code protection capability</t>
  </si>
  <si>
    <t>SI-4.a.1.1</t>
  </si>
  <si>
    <t>SI-4.a.1.2</t>
  </si>
  <si>
    <t>SI-4.a.2</t>
  </si>
  <si>
    <t>SI-4.b.1</t>
  </si>
  <si>
    <t>SI-4.b.2</t>
  </si>
  <si>
    <t>SI-4.d</t>
  </si>
  <si>
    <t>SI-4.e</t>
  </si>
  <si>
    <t>SI-4.f</t>
  </si>
  <si>
    <t>SI-4.g.1</t>
  </si>
  <si>
    <t>SI-4.g.2</t>
  </si>
  <si>
    <t>SI-4.g.3</t>
  </si>
  <si>
    <t>SI-4.g.4</t>
  </si>
  <si>
    <t>SI-4(5).1</t>
  </si>
  <si>
    <t>SI-4(5).2</t>
  </si>
  <si>
    <t>SI-4(5).3</t>
  </si>
  <si>
    <t>SI-4(14).1</t>
  </si>
  <si>
    <t>SI-4(14).2</t>
  </si>
  <si>
    <t>SI-4(14).3</t>
  </si>
  <si>
    <t>SI-4(23).1</t>
  </si>
  <si>
    <t>SI-4(23).2</t>
  </si>
  <si>
    <t>SI-4(23).3</t>
  </si>
  <si>
    <t>SI-5.a.1</t>
  </si>
  <si>
    <t>SI-5.a.2</t>
  </si>
  <si>
    <t>SI-5.b</t>
  </si>
  <si>
    <t>SI-5.c.1</t>
  </si>
  <si>
    <t>SI-5.c.2</t>
  </si>
  <si>
    <t>SI-5.c.3</t>
  </si>
  <si>
    <t>SI-5.c.4</t>
  </si>
  <si>
    <t>SI-5.d</t>
  </si>
  <si>
    <t>SI-6.a.1</t>
  </si>
  <si>
    <t>SI-6.a.2</t>
  </si>
  <si>
    <t>SI-6.b.1</t>
  </si>
  <si>
    <t>SI-6.b.2</t>
  </si>
  <si>
    <t>SI-6.b.3</t>
  </si>
  <si>
    <t>SI-6.c.1</t>
  </si>
  <si>
    <t>SI-6.c.2</t>
  </si>
  <si>
    <t>SI-6.d.1</t>
  </si>
  <si>
    <t>SI-6.d.2</t>
  </si>
  <si>
    <t>SI-7.1.a</t>
  </si>
  <si>
    <t>SI-7.1.b</t>
  </si>
  <si>
    <t>SI-7.1.c</t>
  </si>
  <si>
    <t>SI-7.2</t>
  </si>
  <si>
    <t>Software, firmware, and information integrity verification tools</t>
  </si>
  <si>
    <t>SI-7(1).1</t>
  </si>
  <si>
    <t>SI-7(1).2</t>
  </si>
  <si>
    <t>SI-7(1).3</t>
  </si>
  <si>
    <t>SI-7(1).4</t>
  </si>
  <si>
    <t>SI-7(7).1</t>
  </si>
  <si>
    <t>SI-7(7).2</t>
  </si>
  <si>
    <t>SI-8.a</t>
  </si>
  <si>
    <t>SI-8.b</t>
  </si>
  <si>
    <t>SI-8(1)</t>
  </si>
  <si>
    <t>SI-8(2)</t>
  </si>
  <si>
    <t>SI-10.1</t>
  </si>
  <si>
    <t>SI.10.2</t>
  </si>
  <si>
    <t>Automated mechanisms supporting and/or implementing validity checks on information inputs</t>
  </si>
  <si>
    <t>SI-11.a</t>
  </si>
  <si>
    <t>SI-11.b.1</t>
  </si>
  <si>
    <t>SI-11.b.2</t>
  </si>
  <si>
    <t>SI-12.1</t>
  </si>
  <si>
    <t>SI-16.1</t>
  </si>
  <si>
    <t>SI-16.2</t>
  </si>
  <si>
    <t>Automated mechanisms supporting and/or implementing safeguards to protect information system memory from unauthorized code execution</t>
  </si>
  <si>
    <t>Determine if the organization:
 - develops and documents a configuration management policy that addresses:
   - purpose;
   - scope;
   - roles;
   - responsibilities;
   - management commitment;
   - coordination among organizational entities;
   - compliance</t>
  </si>
  <si>
    <t>CM-1.a.1.3</t>
  </si>
  <si>
    <t>Determine if the organization:
 - disseminates the audit and accountability policy to organization-defined personnel or roles</t>
  </si>
  <si>
    <t>CM-1.a.2.2</t>
  </si>
  <si>
    <t>CM-1.a.2.3</t>
  </si>
  <si>
    <t>Determine if the organization:
 - develops and documents procedures to facilitate the implementation of the audit and accountability policy and associated audit and accountability controls</t>
  </si>
  <si>
    <t>CM-1.b.1.2</t>
  </si>
  <si>
    <t>CM-1.b.2.2</t>
  </si>
  <si>
    <t>CM-2.a.1</t>
  </si>
  <si>
    <t>CM-2.a.2</t>
  </si>
  <si>
    <t>Determine if the organization:
 - maintains, under configuration control, a current baseline configuration of the information system</t>
  </si>
  <si>
    <t>Determine if the organization:
 - develops and documents a current baseline configuration of the information system</t>
  </si>
  <si>
    <t>Determine if the organization:
 - reviews and updates the baseline configuration of the information system with the organization-defined frequency</t>
  </si>
  <si>
    <t>Determine if the organization:
 - defines the frequency to review and update the baseline configuration of the information system</t>
  </si>
  <si>
    <t>CM-2(1).a.1</t>
  </si>
  <si>
    <t>CM-2(1).a.2</t>
  </si>
  <si>
    <t>CM-2(1).b.1</t>
  </si>
  <si>
    <t>CM-2(1).b.2</t>
  </si>
  <si>
    <t xml:space="preserve">Determine if the organization:
 - reviews and updates the baseline configuration of the information system when required due to organization-defined circumstances
</t>
  </si>
  <si>
    <t xml:space="preserve">Determine if the organization:
 - defines circumstances that require the baseline configuration of the information system to be reviewed and updated
</t>
  </si>
  <si>
    <t>CM-2(1).c.1</t>
  </si>
  <si>
    <t>Determine if the organization:
 - reviews and updates the baseline configuration of the information system as an integral part of information system component installations and upgrades.</t>
  </si>
  <si>
    <t>CM-2(2).1</t>
  </si>
  <si>
    <t>CM-2(2).4</t>
  </si>
  <si>
    <t>CM-2(2).3</t>
  </si>
  <si>
    <t>CM-2(2).2</t>
  </si>
  <si>
    <t>Determine if the organization employs automated mechanisms to maintain: 
 - a readily available baseline configuration of the information system</t>
  </si>
  <si>
    <t>Determine if the organization employs automated mechanisms to maintain: 
 - an accurate baseline configuration of the information system</t>
  </si>
  <si>
    <t>Determine if the organization employs automated mechanisms to maintain: 
 - a complete baseline configuration of the information system</t>
  </si>
  <si>
    <t>Determine if the organization employs automated mechanisms to maintain: 
 - an up-to-date baseline configuration of the information system</t>
  </si>
  <si>
    <t>CM-2(3).1</t>
  </si>
  <si>
    <t>CM-2(3).2</t>
  </si>
  <si>
    <t xml:space="preserve">Determine if the organization:
 - retains organization-defined previous versions of baseline configurations of the information system to support rollback
</t>
  </si>
  <si>
    <t xml:space="preserve">Determine if the organization:
 - defines previous versions of baseline configurations of the information system to be retained to support rollback
</t>
  </si>
  <si>
    <t>CM-2(7).a.1</t>
  </si>
  <si>
    <t>CM-2(7).a.2</t>
  </si>
  <si>
    <t>CM-2(7).a.3</t>
  </si>
  <si>
    <t>Determine if the organization:
 - defines information systems, system components, or devices to be issued to individuals traveling to locations that the organization deems to be of significant risk</t>
  </si>
  <si>
    <t>Determine if the organization:
 - defines configurations to be employed on organization-defined information systems, system components, or devices issued to individuals traveling to such locations</t>
  </si>
  <si>
    <t>Determine if the organization:
 - issues organization-defined information systems, system components, or devices with organization-defined configurations to individuals traveling to locations that the organization deems to be of significant risk</t>
  </si>
  <si>
    <t>CM-2(7).b.1</t>
  </si>
  <si>
    <t>CM-2(7).b.2</t>
  </si>
  <si>
    <t>Determine if the organization:
 - applies organization-defined safeguards to the devices when the individuals return</t>
  </si>
  <si>
    <t>Determine if the organization:
 - defines security safeguards to be applied to the devices when the individuals return</t>
  </si>
  <si>
    <t>CM-3.a</t>
  </si>
  <si>
    <t>CM-3.b</t>
  </si>
  <si>
    <t>Determine if the organization:
 - reviews proposed configuration-controlled changes to the information system and approves or disapproves such changes with explicit consideration for security impact analyses</t>
  </si>
  <si>
    <t>Determine if the organization:
 - determines the type of changes to the information system that must be configuration-controlled</t>
  </si>
  <si>
    <t>CM-3.c</t>
  </si>
  <si>
    <t>Determine if the organization:
 - documents configuration change decisions associated with the information system</t>
  </si>
  <si>
    <t>Determine if the organization:
 - implements approved configuration-controlled changes to the information system</t>
  </si>
  <si>
    <t>CM-3.d</t>
  </si>
  <si>
    <t>CM-3.e.2</t>
  </si>
  <si>
    <t>Determine if the organization:
 - retains records of configuration-controlled changes to the information system for the organization-defined time period</t>
  </si>
  <si>
    <t>Determine if the organization:
 - defines a time period to retain records of configuration-controlled changes to the information system</t>
  </si>
  <si>
    <t>CM-3.f</t>
  </si>
  <si>
    <t>Determine if the organization:
 - audits and reviews activities associated with configuration-controlled changes to the information system</t>
  </si>
  <si>
    <t>CM-3.g.2</t>
  </si>
  <si>
    <t>CM-3.g.3</t>
  </si>
  <si>
    <t>CM-3.g.4</t>
  </si>
  <si>
    <t xml:space="preserve">Determine if the organization:
 - coordinates and provides oversight for configuration change control activities through organization-defined configuration change control element that convenes at organization-defined frequency and/or for any organization-defined configuration change conditions
</t>
  </si>
  <si>
    <t xml:space="preserve">Determine if the organization:
 - defines configuration change conditions that prompt the configuration change control element to convene
</t>
  </si>
  <si>
    <t xml:space="preserve">Determine if the organization:
 - defines the frequency with which the configuration change control element must convene
</t>
  </si>
  <si>
    <t>Determine if the organization:
 - defines a configuration change control element (e.g., committee, board) responsible for coordinating and providing oversight for configuration change control activities</t>
  </si>
  <si>
    <t>Determine if the organization:
 - analyzes changes to the information system to determine potential security impacts prior to change implementation</t>
  </si>
  <si>
    <t>CM-4.1</t>
  </si>
  <si>
    <t>CM-5.1</t>
  </si>
  <si>
    <t>CM-5.8</t>
  </si>
  <si>
    <t>CM-5.7</t>
  </si>
  <si>
    <t>CM-5.6</t>
  </si>
  <si>
    <t>CM-5.5</t>
  </si>
  <si>
    <t>CM-5.4</t>
  </si>
  <si>
    <t>CM-5.3</t>
  </si>
  <si>
    <t>CM-5.2</t>
  </si>
  <si>
    <t>Determine if the organization:
 - defines physical access restrictions associated with changes to the information system</t>
  </si>
  <si>
    <t>Determine if the organization:
 - approves physical access restrictions associated with changes to the information system</t>
  </si>
  <si>
    <t>Determine if the organization:
 - enforces physical access restrictions associated with changes to the information system</t>
  </si>
  <si>
    <t>Determine if the organization:
 - documents physical access restrictions associated with changes to the information system</t>
  </si>
  <si>
    <t>Determine if the organization:
 - defines logical access restrictions associated with changes to the information system</t>
  </si>
  <si>
    <t>Determine if the organization:
 - documents logical access restrictions associated with changes to the information system</t>
  </si>
  <si>
    <t>Determine if the organization:
 - approves logical access restrictions associated with changes to the information system</t>
  </si>
  <si>
    <t>Determine if the organization:
 - enforces logical access restrictions associated with changes to the information system</t>
  </si>
  <si>
    <t>Access Restrictions for Change | Automated Access Enforcement/ Auditing</t>
  </si>
  <si>
    <t>Baseline Configuration | Retention Of Previous Configurations</t>
  </si>
  <si>
    <t>Baseline Configuration | Configure Systems, Components, Or Devices For High-Risk Areas</t>
  </si>
  <si>
    <t>Baseline Configuration | Automation Support For Accuracy / Currency</t>
  </si>
  <si>
    <t>Determine if the information system:
 - supports auditing of the enforcement actions</t>
  </si>
  <si>
    <t>Determine if the information system:
 - enforces access restrictions for change</t>
  </si>
  <si>
    <t>CM-5(1).1</t>
  </si>
  <si>
    <t>CM-5(1).2</t>
  </si>
  <si>
    <t>CM-5(3).1</t>
  </si>
  <si>
    <t>CM-5(3).2</t>
  </si>
  <si>
    <t>Determine if:
 - the information system prevents the installation of organization-defined software and firmware components without verification that such components have been digitally signed using a certificate that is recognized and approved by the organization</t>
  </si>
  <si>
    <t>Determine if:
 - the organization defines software and firmware components that the information system will prevent from being installed without verification that such components have been digitally signed using a certificate that is recognized and approved by the organization</t>
  </si>
  <si>
    <t>Determine if the organization:
 - limits privileges to change information system components and system-related information within a production or operational environment</t>
  </si>
  <si>
    <t>CM-5(5).a</t>
  </si>
  <si>
    <t>CM-5(5).b.1</t>
  </si>
  <si>
    <t>CM-5(5).b.2</t>
  </si>
  <si>
    <t>Determine if the organization:
 - defines the frequency to review and reevaluate privileges</t>
  </si>
  <si>
    <t>Determine if the organization:
 - reviews and reevaluates privileges with the organization-defined frequency</t>
  </si>
  <si>
    <t>Determine if  the organization:
 - defines security configuration checklists to be used to establish and document configuration settings for the information technology products employed</t>
  </si>
  <si>
    <t>CM-6.a.2</t>
  </si>
  <si>
    <t>CM-6.a.3</t>
  </si>
  <si>
    <t>Determine if  the organization:
 - establishes and documents configuration settings for information technology products employed within the information system using organization-defined security configuration checklists</t>
  </si>
  <si>
    <t>Determine if  the organization:
 - ensures the defined security configuration checklists reflect the most restrictive mode consistent with operational requirements</t>
  </si>
  <si>
    <t>Determine if  the organization:
 - implements the configuration settings established/documented in CM-6(a)</t>
  </si>
  <si>
    <t>Determine if the organization:
 - defines information system components for which any deviations from established configuration settings must be:
   - identified
   - documented
   - approved</t>
  </si>
  <si>
    <t>Determines if the organization:
 - defines operational requirements to support:
   - the identification of any deviations from established configuration settings;
   - the documentation of any deviations from established configuration settings;
   - the approval of any deviations from established configuration settings;</t>
  </si>
  <si>
    <t>CM-6.c.3</t>
  </si>
  <si>
    <t>CM-6.c.4</t>
  </si>
  <si>
    <t>Determine if the organization:
 - identifies any deviations from established configuration settings for organization-defined information system components based on organizational-defined operational requirements</t>
  </si>
  <si>
    <t>Determine if the organization:
 - documents any deviations from established configuration settings for organization-defined information system components based on organizational-defined operational requirements</t>
  </si>
  <si>
    <t>CM-6.c.5</t>
  </si>
  <si>
    <t>Determine if the organization:
 - approves any deviations from established configuration settings for organization-defined information system components based on organizational-defined operational requirements</t>
  </si>
  <si>
    <t>Determine if the organization:
 - monitors changes to the configuration settings in accordance with organizational policies and procedures</t>
  </si>
  <si>
    <t>CM-6.d.2</t>
  </si>
  <si>
    <t>Determine if the organization:
 - controls changes to the configuration settings in accordance with organizational policies and procedures</t>
  </si>
  <si>
    <t>CM-6(1).1</t>
  </si>
  <si>
    <t>Determine if the organization:
 - defines information system components for which automated mechanisms are to be employed to:
   - centrally manage configuration settings of such components;
   - apply configuration settings of such components;
   - verify configuration settings of such components;</t>
  </si>
  <si>
    <t>CM-6(1).2</t>
  </si>
  <si>
    <t>Determine if the organization:
 - employs automated mechanisms to:
   - centrally manage configuration settings for organization-defined information system components;
   - apply configuration settings for organization-defined information system components; and
   - verify configuration settings for organization-defined information system components.</t>
  </si>
  <si>
    <t>Determine if the organization:
 - configures the information system to provide only essential capabilities</t>
  </si>
  <si>
    <t>CM-7.a</t>
  </si>
  <si>
    <t>CM-7.b.2</t>
  </si>
  <si>
    <t>CM-7(1).b.2</t>
  </si>
  <si>
    <t>CM-7(1).b.1</t>
  </si>
  <si>
    <t>CM-7(1).a.1</t>
  </si>
  <si>
    <t>CM-7(1).a.2</t>
  </si>
  <si>
    <t xml:space="preserve">Determine if the organization:
 - reviews the information system with the organization-defined frequency to identify unnecessary and/or nonsecure:
   - functions
   - ports
   - protocols
   - services
</t>
  </si>
  <si>
    <t xml:space="preserve">Determine if the organization:
 - defines the frequency to review the information system to identify unnecessary and/or nonsecure:
   - functions
   - ports
   - protocols
   - services
</t>
  </si>
  <si>
    <t>Determine if the organization:
 - defines, within the information system, unnecessary and/or nonsecure:
   - functions
   - ports
   - protocols
   - services</t>
  </si>
  <si>
    <t>Determine if the organization:
 - disables organization-defined unnecessary and/or nonsecure:
   - functions
   - ports
   - protocols
   - services</t>
  </si>
  <si>
    <t>Least Functionality | Authorized Software (Whitelisting)</t>
  </si>
  <si>
    <t>CM-7(2).1</t>
  </si>
  <si>
    <t>Determine if the organization:
 - the organization defines policies regarding software program usage and restrictions</t>
  </si>
  <si>
    <t>CM-7(2).2</t>
  </si>
  <si>
    <t>Determine if the organization:
 - the information system prevents program execution in accordance with one or more of the following:
   - organization-defined policies regarding program usage and restrictions; and/or
   - rules authorizing the terms and conditions of software program usage</t>
  </si>
  <si>
    <t>CM-7.5.a</t>
  </si>
  <si>
    <t>Determine if the organization:
 - identifies/defines software programs authorized to execute on the information system</t>
  </si>
  <si>
    <t>Determine if the organization:
 - employs a deny-all, permit-by-exception policy to allow the execution of authorized software programs on the information system</t>
  </si>
  <si>
    <t>Determine if the organization:
 - reviews and updates the list of authorized software programs with the organization-defined frequency</t>
  </si>
  <si>
    <t>Determine if the organization:
 - defines the frequency to review and update the list of authorized software programs on the information system</t>
  </si>
  <si>
    <t>CM-7(5).c.1</t>
  </si>
  <si>
    <t>CM-7(5).c.2</t>
  </si>
  <si>
    <t>CM-8.a.2</t>
  </si>
  <si>
    <t>Determine if the organization:
 - develops and documents an inventory of information system components that includes all components within the authorization boundary of the information system</t>
  </si>
  <si>
    <t>Determine if the organization:
 - develops and documents an inventory of information system components that accurately reflects the current information system</t>
  </si>
  <si>
    <t>CM-8.a.3</t>
  </si>
  <si>
    <t>Determine if the organization:
 - develops and documents an inventory of information system components that is at the level of granularity deemed necessary for tracking and reporting</t>
  </si>
  <si>
    <t>CM-8.a.4.1</t>
  </si>
  <si>
    <t>CM-8.a.4.2</t>
  </si>
  <si>
    <t>Determine if the organization:
 - defines the information deemed necessary to achieve effective information system component accountability</t>
  </si>
  <si>
    <t>Determine if the organization:
 - develops and documents an inventory of information system components that includes organization-defined information deemed necessary to achieve effective information system component accountability</t>
  </si>
  <si>
    <t>CM-8.b.2</t>
  </si>
  <si>
    <t>Determine if the organization:
 - reviews and updates the information system component inventory with the organization-defined frequency</t>
  </si>
  <si>
    <t>Determine if the organization:
 - defines the frequency to review and update the information system component inventory</t>
  </si>
  <si>
    <t>Determine if the organization:
 - updates the inventory of information system components as an integral part of:
   - component installations
   - component removals
   - information system updates</t>
  </si>
  <si>
    <t>CM-8(1).1</t>
  </si>
  <si>
    <t>CM-8(3).a.1</t>
  </si>
  <si>
    <t>Determine if the organization:
 - defines the frequency to employ automated mechanisms to detect the presence of unauthorized:
   - hardware components within the information system
   - software components within the information system
   - firmware components within the information system</t>
  </si>
  <si>
    <t>Determine if the organization:
 - employs automated mechanisms with the organization-defined frequency to detect the presence of unauthorized:
   - hardware components within the information system
   - software components within the information system
   - firmware components within the information system</t>
  </si>
  <si>
    <t>CM-8(3).a.2</t>
  </si>
  <si>
    <t>CM-8(3).b.1</t>
  </si>
  <si>
    <t>Determine if the organization:
 - defines personnel or roles to be notified when unauthorized components are detected</t>
  </si>
  <si>
    <t>Determine if the organization:
 - takes one or more of the following actions when unauthorized components are detected:
   - disables network access by such components
   - isolates the components
   - notifies organization-defined personnel or roles</t>
  </si>
  <si>
    <t>CM-8(3).b.2</t>
  </si>
  <si>
    <t>Information System Component Inventory | No Duplicate of Accounting Components</t>
  </si>
  <si>
    <t>Determine if the organization:
 - verifies that all components within the authorization boundary of the information system are not duplicated in other information system inventories</t>
  </si>
  <si>
    <t>CM-8(5).1</t>
  </si>
  <si>
    <t>CM-9.a</t>
  </si>
  <si>
    <t>Determine if the organization develops, documents, and implements a configuration management plan for the information system that:
 - addresses roles
 - addresses responsibilities
 - addresses configuration management processes and procedures</t>
  </si>
  <si>
    <t xml:space="preserve">Determine if the organization develops, documents, and implements a configuration management plan for the information system that:
 - establishes a process for:
   - identifying configuration items throughout the SDLC
   - managing the configuration of the configuration items
</t>
  </si>
  <si>
    <t>CM-9.b</t>
  </si>
  <si>
    <t>CM-9.c.2</t>
  </si>
  <si>
    <t>Determine if the organization develops, documents, and implements a configuration management plan for the information system that:
 - places the configuration items under configuration management</t>
  </si>
  <si>
    <t>Determine if the organization develops, documents, and implements a configuration management plan for the information system that:
 - defines the configuration items for the information system</t>
  </si>
  <si>
    <t xml:space="preserve">Determine if the organization develops, documents, and implements a configuration management plan for the information system that:
 - protects the configuration management plan from unauthorized:
   - disclosure
   - modification
</t>
  </si>
  <si>
    <t>CM-9.d</t>
  </si>
  <si>
    <t>Determine if the organization:
 - uses software and associated documentation in accordance with contract agreements and copyright laws</t>
  </si>
  <si>
    <t>Determine if the organization:
 - tracks the use of software and associated documentation protected by quantity licenses to control copying and distribution</t>
  </si>
  <si>
    <t>Determine if the organization:
 - controls and documents the use of peer-to-peer file sharing technology to ensure that this capability is not used for the unauthorized distribution, display, performance, or reproduction of copyrighted work</t>
  </si>
  <si>
    <t>CM-10(1).1</t>
  </si>
  <si>
    <t>CM-10(1).2</t>
  </si>
  <si>
    <t>Determine if the organization:
 - defines restrictions on the use of open source software</t>
  </si>
  <si>
    <t>Determine if the organization:
 - establishes organization-defined restrictions on the use of open source software</t>
  </si>
  <si>
    <t>Determine if the organization:
 - defines policies to govern the installation of software by users</t>
  </si>
  <si>
    <t>CM-11.a.2</t>
  </si>
  <si>
    <t>Determine if the organization:
 - establishes organization-defined policies governing the installation of software by users</t>
  </si>
  <si>
    <t>CM-11.b.2</t>
  </si>
  <si>
    <t>Determine if the organization:
 - enforces software installation policies through organization-defined methods</t>
  </si>
  <si>
    <t>Determine if the organization:
 - defines methods to enforce software installation policies</t>
  </si>
  <si>
    <t>CM-11.c.2</t>
  </si>
  <si>
    <t>Determine if the organization:
 - defines frequency to monitor policy compliance</t>
  </si>
  <si>
    <t>Determine if the organization:
 - monitors policy compliance at organization-defined frequency</t>
  </si>
  <si>
    <t>Organizational processes for maintaining the inventory of information system components; automated mechanisms implementing the information system component inventory</t>
  </si>
  <si>
    <t>Configuration management policy; procedures addressing information system component inventory; configuration management plan; security plan; information system inventory records; other relevant documents or records</t>
  </si>
  <si>
    <t>Organizational processes for detection of unauthorized information system components; automated mechanisms implementing the detection of unauthorized information system components</t>
  </si>
  <si>
    <t>Organizational personnel with responsibilities for managing the automated mechanisms implementing unauthorized information system component detection; organizational personnel with information security responsibilities; system/network administrators; system developers</t>
  </si>
  <si>
    <t>Configuration management policy; procedures addressing information system component inventory; configuration management plan; security plan; information system design documentation; information system configuration settings and associated documentation; information system inventory records; alerts/notifications of unauthorized components within the information system; information system monitoring records; change control records; information system audit records; other relevant documents or records</t>
  </si>
  <si>
    <t>Organizational processes for updating inventory of information system components; automated mechanisms implementing updating of the information system component inventory</t>
  </si>
  <si>
    <t>Organizational personnel with responsibilities for updating the information system component inventory; organizational personnel with information security responsibilities; system/network administrators</t>
  </si>
  <si>
    <t>Configuration management policy; procedures addressing information system component inventory; configuration management plan; security plan; information system inventory records; inventory reviews and update records; component installation records; component removal records; other relevant documents or records</t>
  </si>
  <si>
    <t>Organizational processes preventing program execution on the information system; organizational processes for software program usage and restrictions; automated mechanisms preventing program execution on the information system; automated mechanisms supporting and/or implementing software program usage and restrictions</t>
  </si>
  <si>
    <t>Organizational personnel with information security responsibilities; system/network administrators; system developers</t>
  </si>
  <si>
    <t>Configuration management policy; procedures addressing least functionality in the information system; configuration management plan; security plan; information system design documentation; specifications for preventing software program execution; information system configuration settings and associated documentation; change control records; information system audit records; other relevant documents or records</t>
  </si>
  <si>
    <t>Organizational processes for reviewing/disabling nonsecure functions, ports, protocols, and/or services; automated mechanisms implementing review and disabling of nonsecure functions, ports, protocols, and/or services</t>
  </si>
  <si>
    <t>Organizational personnel with responsibilities for reviewing functions, ports, protocols, and services on the information system; organizational personnel with information security responsibilities; system/network administrators</t>
  </si>
  <si>
    <t>Configuration management policy; procedures addressing least functionality in the information system; configuration management plan; security plan; information system design documentation; information system configuration settings and associated documentation; security configuration checklists; documented reviews of functions, ports, protocols, and/or services; change control records; information system audit records; other relevant documents or records</t>
  </si>
  <si>
    <t>Organizational personnel with security configuration management responsibilities; organizational personnel with information security responsibilities; system/network administrators</t>
  </si>
  <si>
    <t>Organizational processes for managing configuration settings; automated mechanisms implemented to centrally manage, apply, and verify information system configuration settings</t>
  </si>
  <si>
    <t>Organizational personnel with security configuration management responsibilities; organizational personnel with information security responsibilities; system/network administrators; system developers</t>
  </si>
  <si>
    <t>Configuration management policy; procedures addressing configuration settings for the information system; configuration management plan; information system design documentation; information system configuration settings and associated documentation; security configuration checklists; change control records; information system audit records; other relevant documents or records</t>
  </si>
  <si>
    <t>Organizational processes for managing access restrictions to change; automated mechanisms supporting and/or implementing access restrictions for change</t>
  </si>
  <si>
    <t>Organizational personnel with information security responsibilities; system/network administrators</t>
  </si>
  <si>
    <t>Configuration management policy; procedures addressing access restrictions for changes to the information system; configuration management plan; security plan; information system design documentation; information system architecture and configuration documentation; information system configuration settings and associated documentation; user privilege reviews; user privilege recertifications; change control records; information system audit records; other relevant documents or records</t>
  </si>
  <si>
    <t>Organizational processes for managing access restrictions to change; automated mechanisms preventing installation of software and firmware components not signed with an organization-recognized and approved certificate</t>
  </si>
  <si>
    <t>Configuration management policy; procedures addressing access restrictions for changes to the information system; configuration management plan; security plan; list of software and firmware components to be prohibited from installation without a recognized and approved certificate; information system design documentation; information system architecture and configuration documentation; information system configuration settings and associated documentation; change control records; information system audit records; other relevant documents or records</t>
  </si>
  <si>
    <t>Organizational processes for managing access restrictions to change; automated mechanisms implementing enforcement of access restrictions for changes to the information system; automated mechanisms supporting auditing of enforcement actions</t>
  </si>
  <si>
    <t>Configuration management policy; procedures addressing information system configuration change control; configuration management plan; information system architecture and configuration documentation; security plan; change control records; information system audit records; change control audit and review reports; agenda /minutes from configuration change control oversight meetings; other relevant documents or records</t>
  </si>
  <si>
    <t>Organizational personnel with configuration management responsibilities; organizational personnel with information security responsibilities; system/network administrators</t>
  </si>
  <si>
    <t>Configuration management policy and procedures; other relevant documents or records</t>
  </si>
  <si>
    <t>Configuration management policy; procedures addressing the baseline configuration of the information system; configuration management plan; enterprise architecture documentation; information system design documentation; information system architecture and configuration documentation; information system configuration settings and associated documentation; change control records; other relevant documents or records</t>
  </si>
  <si>
    <t>Organizational processes for managing baseline configurations; automated mechanisms supporting configuration control of the baseline configuration</t>
  </si>
  <si>
    <t>Configuration management policy; configuration management plan; procedures addressing the baseline configuration of the information system; procedures addressing information system component installations and upgrades; information system architecture and configuration documentation; information system configuration settings and associated documentation; records of information system baseline configuration reviews and updates; information system component installations/upgrades and associated records; change control records; other relevant documents or records</t>
  </si>
  <si>
    <t>Organizational processes for managing baseline configurations; automated mechanisms supporting review and update of the baseline configuration</t>
  </si>
  <si>
    <t>Organizational processes for managing baseline configurations; automated mechanisms implementing baseline configuration maintenance</t>
  </si>
  <si>
    <t>Configuration management policy; procedures addressing the baseline configuration of the information system; configuration management plan; information system architecture and configuration documentation; information system configuration settings and associated documentation; copies of previous baseline configuration versions; other relevant documents or records</t>
  </si>
  <si>
    <t>Organizational personnel with configuration change control responsibilities; organizational personnel with information security responsibilities; system/network administrators; members of change control board or similar</t>
  </si>
  <si>
    <t>Organizational processes for configuration change control; automated mechanisms that implement configuration change control</t>
  </si>
  <si>
    <t>Configuration management policy; procedures addressing security impact analysis for changes to the information system; configuration management plan; security impact analysis documentation; analysis tools and associated outputs; change control records; information system audit records; other relevant documents or records</t>
  </si>
  <si>
    <t>Organizational personnel with responsibility for conducting security impact analysis; organizational personnel with information security responsibilities; system/network administrators</t>
  </si>
  <si>
    <t>Configuration management policy; procedures addressing access restrictions for changes to the information system; configuration management plan; information system design documentation; information system architecture and configuration documentation; information system configuration settings and associated documentation; logical access approvals; physical access approvals; access credentials; change control records; information system audit records; other relevant documents or records</t>
  </si>
  <si>
    <t>Organizational personnel with logical access control responsibilities; organizational personnel with physical access control responsibilities; organizational personnel with information security responsibilities; system/network administrators</t>
  </si>
  <si>
    <t>Organizational processes for managing access restrictions to change; automated mechanisms supporting/implementing/enforcing access restrictions associated with changes to the information system</t>
  </si>
  <si>
    <t>Configuration management policy; procedures addressing configuration settings for the information system; configuration management plan; security plan; information system design documentation; information system configuration settings and associated documentation; security configuration checklists; evidence supporting approved deviations from established configuration settings; change control records; information system audit records; other relevant documents or records</t>
  </si>
  <si>
    <t>Organizational processes for managing configuration settings; automated mechanisms that implement, monitor, and/or control information system configuration settings; automated mechanisms that identify and/or document deviations from established configuration settings</t>
  </si>
  <si>
    <t>Configuration management policy; configuration management plan; procedures addressing least functionality in the information system; security plan; information system design documentation; information system configuration settings and associated documentation; security configuration checklists; other relevant documents or records</t>
  </si>
  <si>
    <t>Organizational processes prohibiting or restricting functions, ports, protocols, and/or services; automated mechanisms implementing restrictions or prohibition of functions, ports, protocols, and/or services</t>
  </si>
  <si>
    <t>Determine if the organization:
 - defines prohibited or restricted:
   - functions
   - ports
   - protocols
   - services</t>
  </si>
  <si>
    <t>Determine if the organization:
 - prohibits or restricts the use of organization-defined:
   - functions
   - ports
   - protocols
   - services</t>
  </si>
  <si>
    <t>Configuration management policy; procedures addressing least functionality in the information system; configuration management plan; information system design documentation; information system configuration settings and associated documentation; list of software programs authorized to execute on the information system; security configuration checklists; review and update records associated with list of authorized software programs; change control records; information system audit records; other relevant documents or records</t>
  </si>
  <si>
    <t>Organizational personnel with responsibilities for identifying software authorized to execute on the information system; organizational personnel with information security responsibilities; system/network administrators</t>
  </si>
  <si>
    <t>Organizational process for identifying, reviewing, and updating programs authorized to execute on the information system; organizational process for implementing whitelisting; automated mechanisms implementing whitelisting</t>
  </si>
  <si>
    <t>Configuration management policy; procedures addressing information system component inventory; configuration management plan; security plan; information system inventory records; inventory reviews and update records; other relevant documents or records</t>
  </si>
  <si>
    <t>Organizational personnel with responsibilities for information system component inventory; organizational personnel with information security responsibilities; system/network administrators</t>
  </si>
  <si>
    <t>Organizational processes for developing and documenting an inventory of information system components; automated mechanisms supporting and/or implementing the information system component inventory</t>
  </si>
  <si>
    <t>Organizational personnel with information system inventory responsibilities; organizational personnel with responsibilities for defining information system components within the authorization boundary of the system; organizational personnel with information security responsibilities; system/network administrators</t>
  </si>
  <si>
    <t>Configuration management policy; procedures addressing configuration management planning; configuration management plan; security plan; other relevant documents or records</t>
  </si>
  <si>
    <t>Organizational personnel with responsibilities for developing the configuration management plan; organizational personnel with responsibilities for implementing and managing processes defined in the configuration management plan; organizational personnel with responsibilities for protecting the configuration management plan; organizational personnel with information security responsibilities; system/network administrators</t>
  </si>
  <si>
    <t>Organizational processes for developing and documenting the configuration management plan; organizational processes for identifying and managing configuration items; organizational processes for protecting the configuration management plan; automated mechanisms implementing the configuration management plan; automated mechanisms for managing configuration items; automated mechanisms for protecting the configuration management plan</t>
  </si>
  <si>
    <t>Configuration management policy; procedures addressing software usage restrictions; configuration management plan; security plan; software contract agreements and copyright laws; site license documentation; list of software usage restrictions; software license tracking reports; other relevant documents or records</t>
  </si>
  <si>
    <t>Organizational personnel with information security responsibilities; system/network administrators; organizational personnel operating, using, and/or maintaining the information system; organizational personnel with software license management responsibilities</t>
  </si>
  <si>
    <t>Organizational process for tracking the use of software protected by quantity licenses; organization process for controlling/documenting the use of peer-to-peer file sharing technology; automated mechanisms implementing software license tracking; automated mechanisms implementing and controlling the use of peer-to-peer files sharing technology</t>
  </si>
  <si>
    <t>Configuration management policy; procedures addressing restrictions on use of open source software; configuration management plan; security plan; other relevant documents or records</t>
  </si>
  <si>
    <t>Organizational personnel with responsibilities for establishing and enforcing restrictions on use of open source software; organizational personnel with information security responsibilities; system/network administrators</t>
  </si>
  <si>
    <t>Organizational process for restricting the use of open source software; automated mechanisms implementing restrictions on the use of open source software</t>
  </si>
  <si>
    <t>Configuration management policy; procedures addressing user installed software; configuration management plan; security plan; information system design documentation; information system configuration settings and associated documentation; list of rules governing user installed software; information system monitoring records; information system audit records; other relevant documents or records; continuous monitoring strategy</t>
  </si>
  <si>
    <t>Organizational personnel with responsibilities for governing user-installed software; organizational personnel operating, using, and/or maintaining the information system; organizational personnel monitoring compliance with user-installed software policy; organizational personnel with information security responsibilities; system/network administrators</t>
  </si>
  <si>
    <t>Organizational processes governing user-installed software on the information system; automated mechanisms enforcing rules/methods for governing the installation of software by users; automated mechanisms monitoring policy compliance</t>
  </si>
  <si>
    <t xml:space="preserve">Determine if the organization:
 - develops and documents an security awareness and training policy that addresses:
   - purpose;
   - scope;
   - roles;
   - responsibilities;
   - management commitment;
   - coordination among organizational entities;
   - compliance
</t>
  </si>
  <si>
    <t xml:space="preserve">Determine if the organization:
 - disseminates the security awareness and training policy to organization-defined personnel or roles
</t>
  </si>
  <si>
    <t>Determine if the organization:
 - develops and documents procedures to facilitate the implementation of the security awareness and training policy and associated awareness and training controls</t>
  </si>
  <si>
    <t>Determine if the organization: 
 - defines the frequency to review and update the current security awareness and training policy</t>
  </si>
  <si>
    <t>Determine if the organization: 
 - reviews and updates the current security awareness and training policy with the organization-defined frequency</t>
  </si>
  <si>
    <t>Determine if the organization: 
 - defines the frequency to review and update the current security awareness and training procedures</t>
  </si>
  <si>
    <t>Determine if the organization: 
 - reviews and updates the current security awareness and training procedures with the organization-defined frequency</t>
  </si>
  <si>
    <t>Determine if the organization: 
 - provides basic security awareness training to information system users (including managers, senior executives, and contractors) as part of initial training for new users</t>
  </si>
  <si>
    <t>Determine if the organization: 
 - provides basic security awareness training to information system users (including managers, senior executives, and contractors) when required by information system changes</t>
  </si>
  <si>
    <t>Determine if the organization: 
 - defines the frequency to provide refresher security awareness training thereafter to information system users (including managers, senior executives, and contractors)</t>
  </si>
  <si>
    <t>Determine if the organization: 
 - provides refresher security awareness training to information users (including managers, senior executives, and contractors) with the organization-defined frequency</t>
  </si>
  <si>
    <t>Determine if the organization:
 - includes security awareness training on recognizing and reporting potential indicators of insider threat</t>
  </si>
  <si>
    <t>Determine if the organization:
 - provides role-based security training to personnel with assigned security roles and responsibilities before authorizing access to the information system or performing assigned duties</t>
  </si>
  <si>
    <t>Determine if the organization:
 - provides role-based security training to personnel with assigned security roles and responsibilities when required by information system changes</t>
  </si>
  <si>
    <t>Determine if the organization:
 - defines the frequency to provide refresher role-based security training thereafter to personnel with assigned security roles and responsibilities</t>
  </si>
  <si>
    <t>Determine if the organization:
 - provides refresher role-based security training to personnel with assigned security roles and responsibilities with the organization-defined frequency</t>
  </si>
  <si>
    <t>Determine if the organization:
 - documents individual information system security training activities including:
   - basic security awareness training;
   - specific role-based information system security training</t>
  </si>
  <si>
    <t>Determine if the organization:
 - monitors individual information system security training activities including:
   - basic security awareness training;
   - specific role-based information system security training</t>
  </si>
  <si>
    <t>Determine if the organization:
 - defines a time period to retain individual training records</t>
  </si>
  <si>
    <t>Determine if the organization:
 - retains individual training records for the organization-defined time period</t>
  </si>
  <si>
    <t xml:space="preserve">Determine if the organization:
 - develops and documents an personnel security policy that addresses:
   - purpose;
   - scope;
   - roles;
   - responsibilities;
   - management commitment;
   - coordination among organizational entities;
   - compliance
</t>
  </si>
  <si>
    <t>Determine if the organization:
 - defines personnel or roles to whom the personnel security policy is to be disseminated</t>
  </si>
  <si>
    <t>Determine if the organization:
 - disseminates the personnel security policy to organization-defined personnel or roles</t>
  </si>
  <si>
    <t>Determine if the organization:
 - develops and documents procedures to facilitate the implementation of the personnel security policy and associated personnel security controls</t>
  </si>
  <si>
    <t>Determine if the organization: 
 - defines the frequency to review and update the current personnel security policy</t>
  </si>
  <si>
    <t>Determine if the organization: 
 - reviews and updates the current personnel security policy with the organization-defined frequency</t>
  </si>
  <si>
    <t>Determine if the organization: 
 - defines the frequency to review and update the current personnel security procedures</t>
  </si>
  <si>
    <t>Determine if the organization: 
 - reviews and updates the current personnel security procedures with the organization-defined frequency</t>
  </si>
  <si>
    <t>Determine if the organization: 
 - assigns a risk designation to all organizational positions</t>
  </si>
  <si>
    <t>Determine if the organization: 
 - establishes screening criteria for individuals filling those positions</t>
  </si>
  <si>
    <t>Determine if the organization: 
 - defines the frequency to review and update position risk designations</t>
  </si>
  <si>
    <t>Determine if the organization: 
 - reviews and updates position risk designations with the organization-defined frequency</t>
  </si>
  <si>
    <t>Determine if the organization:
 - screens individuals prior to authorizing access to the information system</t>
  </si>
  <si>
    <t>Determine if the organization:
 - defines conditions requiring re-screening</t>
  </si>
  <si>
    <t>Determine if the organization:
 - defines the frequency of re-screening where it is so indicated</t>
  </si>
  <si>
    <t>Determine if the organization:
 - re-screens individuals in accordance with organization-defined conditions requiring re-screening and, where re-screening is so indicated, with the organization-defined frequency of such re-screening</t>
  </si>
  <si>
    <t>Determine if the organization:
 - ensures that individuals accessing an information system processing, storing, or transmitting information requiring special protection have valid access authorizations that are demonstrated by assigned official government duties</t>
  </si>
  <si>
    <t>Determine if the organization:
 - defines additional personnel screening criteria to be satisfied for individuals accessing an information system processing, storing, or transmitting information requiring special protection</t>
  </si>
  <si>
    <t>Determine if the organization:
 - ensures that individuals accessing an information system processing, storing, or transmitting information requiring special protection satisfy organization-defined additional personnel screening criteria</t>
  </si>
  <si>
    <t>Determine if the organization, upon termination of individual employment,:
 - defines a time period within which to disable information system access</t>
  </si>
  <si>
    <t>Determine if the organization, upon termination of individual employment,:
 - disables information system access within the organization-defined time period</t>
  </si>
  <si>
    <t>Determine if the organization, upon termination of individual employment,:
 - terminates/revokes any authenticators/credentials associated with the individual</t>
  </si>
  <si>
    <t>Determine if the organization, upon termination of individual employment,:
 - defines information security topics to be discussed when conducting exit interviews</t>
  </si>
  <si>
    <t>Determine if the organization, upon termination of individual employment,:
 - conducts exit interviews that include a discussion of organization-defined information security topics</t>
  </si>
  <si>
    <t>Determine if the organization, upon termination of individual employment,:
 - retrieves all security-related organizational information system-related property</t>
  </si>
  <si>
    <t>Determine if the organization, upon termination of individual employment,:
 - retains access to organizational information and information systems formerly controlled by the terminated individual</t>
  </si>
  <si>
    <t>Determine if the organization, upon termination of individual employment,:
 - defines personnel or roles to be notified of the termination</t>
  </si>
  <si>
    <t>Determine if the organization, upon termination of individual employment,:
 - defines the time period within which to notify organization-defined personnel or roles</t>
  </si>
  <si>
    <t>Determine if the organization, upon termination of individual employment,:
 - notifies organization-defined personnel or roles within the organization-defined time period</t>
  </si>
  <si>
    <t>Determine if the organization:
 - defines transfer or reassignment actions to be initiated following transfer or reassignment</t>
  </si>
  <si>
    <t>Determine if the organization:
 - defines the time period within which transfer or reassignment actions must occur following transfer or reassignment</t>
  </si>
  <si>
    <t>Determine if the organization:
 - initiates organization-defined transfer or reassignment actions within the organization-defined time period following transfer or reassignment</t>
  </si>
  <si>
    <t>Determine if the organization:
 - modifies access authorization as needed to correspond with any changes in operational need due to reassignment or transfer</t>
  </si>
  <si>
    <t>Determine if the organization:
 - defines personnel or roles to be notified when individuals are reassigned or transferred to other positions within the organization</t>
  </si>
  <si>
    <t>Determine if the organization:
 - defines the time period within which to notify organization-defined personnel or roles when individuals are reassigned or transferred to other positions within the organization</t>
  </si>
  <si>
    <t>Determine if the organization:
 - notifies organization-defined personnel or roles within the organization-defined time period when individuals are reassigned or transferred to other positions within the organization</t>
  </si>
  <si>
    <t>Determine if the organization:
 - develops and documents access agreements for organizational information systems</t>
  </si>
  <si>
    <t>Determine if the organization:
 - defines the frequency to review and update the access agreements</t>
  </si>
  <si>
    <t>Determine if the organization:
 - reviews and updates the access agreements with the organization-defined frequency</t>
  </si>
  <si>
    <t>Determine if the organization:
 - ensures that individuals requiring access to organizational information and information systems sign appropriate access agreements prior to being granted access</t>
  </si>
  <si>
    <t>Determine if the organization:
 - defines the frequency to re-sign access agreements to maintain access to organizational information systems when access agreements have been updated</t>
  </si>
  <si>
    <t>Determine if the organization:
 - ensures that individuals requiring access to organizational information and information systems re-sign access agreements to maintain access to organizational information systems when access agreements have been updated or with the organization-defined frequency</t>
  </si>
  <si>
    <t>Determine if the organization:
 - establishes personnel security requirements, including security roles and responsibilities, for third-party providers</t>
  </si>
  <si>
    <t>Determine if the organization:
 - requires third-party providers to comply with personnel security policies and procedures established by the organization</t>
  </si>
  <si>
    <t>Determine if the organization:
 - documents personnel security requirements</t>
  </si>
  <si>
    <t>Determine if the organization:
 - defines personnel or roles to be notified of any personnel transfers or terminations of third-party personnel who possess organizational credentials and/or badges, or who have information system privileges</t>
  </si>
  <si>
    <t>Determine if the organization:
 - defines the time period within which third-party providers are required to notify organization-defined personnel or roles of any personnel transfers or terminations of third-party personnel who possess organizational credentials and/or badges, or who have information system privileges</t>
  </si>
  <si>
    <t>Determine if the organization:
 - requires third-party providers to notify organization-defined personnel or roles within the organization-defined time period of any personnel transfers or terminations of third-party personnel who possess organizational credentials and/or badges, or who have information system privileges</t>
  </si>
  <si>
    <t>Determine if the organization:
 - monitors provider compliance</t>
  </si>
  <si>
    <t>Determine if the organization:
 - employs a formal sanctions process for individuals failing to comply with established information security policies and procedures</t>
  </si>
  <si>
    <t>Determine if the organization:
 - defines personnel or roles to be notified when a formal employee sanctions process is initiated</t>
  </si>
  <si>
    <t>Determine if the organization:
 - defines the time period within which organization-defined personnel or roles must be notified when a formal employee sanctions process is initiated</t>
  </si>
  <si>
    <t>Determine if the organization:
 - notifies organization-defined personnel or roles within the organization-defined time period when a formal employee sanctions process is initiated, identifying the individual sanctioned and the reason for the sanction</t>
  </si>
  <si>
    <t xml:space="preserve">Determine if the organization:
 - develops and documents a risk assessment policy that addresses:
   - purpose;
   - scope;
   - roles;
   - responsibilities;
   - management commitment;
   - coordination among organizational entities;
   - compliance
</t>
  </si>
  <si>
    <t xml:space="preserve">Determine if the organization:
 - develops and documents a system and communications protection policy that addresses:
   - purpose;
   - scope;
   - roles;
   - responsibilities;
   - management commitment;
   - coordination among organizational entities;
   - compliance
</t>
  </si>
  <si>
    <t xml:space="preserve">Determine if the organization:
 - develops and documents a planning policy that addresses:
   - purpose;
   - scope;
   - roles;
   - responsibilities;
   - management commitment;
   - coordination among organizational entities;
   - compliance
</t>
  </si>
  <si>
    <t>Planning policy and procedures; other relevant documents or records</t>
  </si>
  <si>
    <t>Organizational personnel with planning responsibilities; organizational personnel with information security responsibilities</t>
  </si>
  <si>
    <t xml:space="preserve">Determine if the organization:
 - defines personnel or roles to whom the planning policy is to be disseminated
</t>
  </si>
  <si>
    <t xml:space="preserve">Determine if the organization:
 - disseminates the planning policy to organization-defined personnel or roles
</t>
  </si>
  <si>
    <t>Determine if the organization:
 - develops and documents procedures to facilitate the implementation of the planning policy and associated awareness and training controls</t>
  </si>
  <si>
    <t>Determine if the organization: 
 - defines the frequency to review and update the current planning policy</t>
  </si>
  <si>
    <t>Determine if the organization: 
 - reviews and updates the current planning policy with the organization-defined frequency</t>
  </si>
  <si>
    <t>Determine if the organization: 
 - defines the frequency to review and update the current planning procedures</t>
  </si>
  <si>
    <t>Determine if the organization: 
 - reviews and updates the current planning procedures with the organization-defined frequency</t>
  </si>
  <si>
    <t xml:space="preserve">Determine if the organization:
 - develops a security plan for the information system that:
   -  is consistent with the organization’s enterprise architecture
</t>
  </si>
  <si>
    <t>Security planning policy; procedures addressing security plan development and implementation; procedures addressing security plan reviews and updates; enterprise architecture documentation; security plan for the information system; records of security plan reviews and updates; other relevant documents or records</t>
  </si>
  <si>
    <t>Organizational personnel with security planning and plan implementation responsibilities; organizational personnel with information security responsibilities</t>
  </si>
  <si>
    <t xml:space="preserve">Determine if the organization:
 - develops a security plan for the information system that:
   -  explicitly defines the authorization boundary for the system
</t>
  </si>
  <si>
    <t xml:space="preserve">Determine if the organization:
 - develops a security plan for the information system that:
   -  describes the operational context of the information system in terms of missions and business processes
</t>
  </si>
  <si>
    <t xml:space="preserve">Determine if the organization:
 - develops a security plan for the information system that:
   -  provides the security categorization of the information system including supporting rationale
</t>
  </si>
  <si>
    <t xml:space="preserve">Determine if the organization:
 - develops a security plan for the information system that:
   -  describes the operational environment for the information system and relationships with or connections to other information systems
</t>
  </si>
  <si>
    <t xml:space="preserve">Determine if the organization:
 - develops a security plan for the information system that:
   -  provides an overview of the security requirements for the system;
</t>
  </si>
  <si>
    <t xml:space="preserve">Determine if the organization:
 - develops a security plan for the information system that:
   -  identifies any relevant overlays, if applicable
</t>
  </si>
  <si>
    <t xml:space="preserve">Determine if the organization:
 - develops a security plan for the information system that:
   -  describes the security controls in place or planned for meeting those requirements including a rationale for the tailoring decisions
</t>
  </si>
  <si>
    <t>Organizational processes for security plan development/review/update/approval; automated mechanisms supporting the information system security plan</t>
  </si>
  <si>
    <t xml:space="preserve">Determine if the organization:
 - develops a security plan for the information system that:
   -  is reviewed and approved by the authorizing official or designated representative prior to plan implementation;
</t>
  </si>
  <si>
    <t>PL-2.b.1</t>
  </si>
  <si>
    <t>Determine if the organization:
 - defines personnel or roles to whom copies of the security plan are to be distributed and subsequent changes to the plan are to be communicated</t>
  </si>
  <si>
    <t>PL-2.b.2</t>
  </si>
  <si>
    <t>Determine if the organization:
 - distributes copies of the security plan and communicates subsequent changes to the plan to organization-defined personnel or roles</t>
  </si>
  <si>
    <t>PL.2.c.1</t>
  </si>
  <si>
    <t>Determine if the organization:
 - defines the frequency to review the security plan for the information system</t>
  </si>
  <si>
    <t>Determine if the organization:
 - reviews the security plan for the information system with the organization-defined frequency</t>
  </si>
  <si>
    <t>Determine if the organization:
 - updates the plan to address:
   - changes to the information system/environment of operation;
   - problems identified during plan implementation;
   - problems identified during security control assessments</t>
  </si>
  <si>
    <t>Determine if the organization:
 - protects the security plan from unauthorized:
   - disclosure;
   - modification</t>
  </si>
  <si>
    <t>PL-2 (3)</t>
  </si>
  <si>
    <t>PL-2(3).1</t>
  </si>
  <si>
    <t>Determine if the organization:
 - defines individuals or groups with whom security-related activities affecting the information system are to be planned and coordinated before conducting such activities in order to reduce the impact on other organizational entities</t>
  </si>
  <si>
    <t>Security planning policy; access control policy; contingency planning policy; procedures addressing security-related activity planning for the information system; security plan for the information system; contingency plan for the information system; information system design documentation; other relevant documents or records</t>
  </si>
  <si>
    <t>Determine if the organization:
 - plans and coordinates security-related activities affecting the information system with organization-defined individuals or groups before conducting such activities in order to reduce the impact on other organizational entities</t>
  </si>
  <si>
    <t>Organizational personnel with security planning and plan implementation responsibilities; organizational individuals or groups with whom security-related activities are to be planned and coordinated; organizational personnel with information security responsibilities</t>
  </si>
  <si>
    <t>PL-4.a.1</t>
  </si>
  <si>
    <t>Determine if the organization:
 - establishes, for individuals requiring access to the information system, the rules that describe their responsibilities and expected behavior with regard to information and information system usage</t>
  </si>
  <si>
    <t>Security planning policy; procedures addressing rules of behavior for information system users; rules of behavior; signed acknowledgements; records for rules of behavior reviews and updates; other relevant documents or records</t>
  </si>
  <si>
    <t>PL-4.a.2</t>
  </si>
  <si>
    <t>Determine if the organization:
 - makes readily available to individuals requiring access to the information system, the rules that describe their responsibilities and expected behavior with regard to information and information system usage</t>
  </si>
  <si>
    <t>Organizational personnel with responsibility for establishing, reviewing, and updating rules of behavior; organizational personnel who are authorized users of the information system and have signed and resigned rules of behavior; organizational personnel with information security responsibilities</t>
  </si>
  <si>
    <t>Organizational processes for establishing, reviewing, disseminating, and updating rules of behavior; automated mechanisms supporting and/or implementing the establishment, review, dissemination, and update of rules of behavior</t>
  </si>
  <si>
    <t>Determine if the organization:
 - receives a signed acknowledgement from such individuals, indicating that they have read, understand, and agree to abide by the rules of behavior, before authorizing access to information and the information system</t>
  </si>
  <si>
    <t>PL-4.c.1</t>
  </si>
  <si>
    <t>Determine if the organization:
 - defines the frequency to review and update the rules of behavior</t>
  </si>
  <si>
    <t>PL-4.c.2</t>
  </si>
  <si>
    <t>Determine if the organization:
 - reviews and updates the rules of behavior with the organization-defined frequency</t>
  </si>
  <si>
    <t>Determine if the organization:
 - requires individuals who have signed a previous version of the rules of behavior to read and resign when the rules of behavior are revised/updated</t>
  </si>
  <si>
    <t>PL-4 (1)</t>
  </si>
  <si>
    <t>Organizational personnel with responsibility for establishing, reviewing, and updating rules of behavior; organizational personnel who are authorized users of the information system and have signed rules of behavior; organizational personnel with information security responsibilities</t>
  </si>
  <si>
    <t>Organizational processes for establishing rules of behavior; automated mechanisms supporting and/or implementing the establishment of rules of behavior</t>
  </si>
  <si>
    <t>PL-8.a</t>
  </si>
  <si>
    <t>Security planning policy; procedures addressing information security architecture development; procedures addressing information security architecture reviews and updates; enterprise architecture documentation; information security architecture documentation; security plan for the information system; security CONOPS for the information system; records of information security architecture reviews and updates; other relevant documents or records</t>
  </si>
  <si>
    <t>Organizational personnel with security planning and plan implementation responsibilities; organizational personnel with information security architecture development responsibilities; organizational personnel with information security responsibilities</t>
  </si>
  <si>
    <t>Organizational processes for developing, reviewing, and updating the information security architecture; automated mechanisms supporting and/or implementing the development, review, and update of the information security architecture</t>
  </si>
  <si>
    <t>PL-8.b.1</t>
  </si>
  <si>
    <t>Determine if the organization:
 - defines the frequency to review and update the information security architecture</t>
  </si>
  <si>
    <t>PL-8.b.2</t>
  </si>
  <si>
    <t>Determine if the organization:
 - reviews and updates the information security architecture with the organization-defined frequency to reflect updates in the enterprise architecture</t>
  </si>
  <si>
    <t>SA-1.a.1.1</t>
  </si>
  <si>
    <t xml:space="preserve">Determine if the organization:
 - develops and documents a system and services acquisition policy that addresses:
   - purpose;
   - scope;
   - roles;
   - responsibilities;
   - management commitment;
   - coordination among organizational entities;
   - compliance
</t>
  </si>
  <si>
    <t>SA-1.a.1.2</t>
  </si>
  <si>
    <t>Determine if the organization:
 - defines personnel or roles to whom the system and services acquisition policy is to be disseminated</t>
  </si>
  <si>
    <t>SA-1.a.1.3</t>
  </si>
  <si>
    <t>Determine if the organization:
 - disseminates the system and services acquisition policy to organization-defined personnel or roles</t>
  </si>
  <si>
    <t>SA-1.a.2.1</t>
  </si>
  <si>
    <t>Determine if the organization:
 - develops and documents procedures to facilitate the implementation of the system and services acquisition policy and associated system and services acquisition controls</t>
  </si>
  <si>
    <t>SA-1.a.2.2</t>
  </si>
  <si>
    <t>SA-1.a.2.3</t>
  </si>
  <si>
    <t>SA-1.b.1.1</t>
  </si>
  <si>
    <t>Determine if the organization: 
 - defines the frequency to review and update the current system and services acquisition policy</t>
  </si>
  <si>
    <t>SA-1.b.1.2</t>
  </si>
  <si>
    <t>Determine if the organization: 
 - reviews and updates the current system and services acquisition policy with the organization-defined frequency</t>
  </si>
  <si>
    <t>SA-1.b.2.1</t>
  </si>
  <si>
    <t>Determine if the organization: 
 - defines the frequency to review and update the current system and services acquisition procedures</t>
  </si>
  <si>
    <t>SA-1.b.2.2</t>
  </si>
  <si>
    <t>Determine if the organization: 
 - reviews and updates the current system and services acquisition procedures with the organization-defined frequency</t>
  </si>
  <si>
    <t>Determine if the organization:
 - determines information security requirements for the information system or information system service in mission/business process planning</t>
  </si>
  <si>
    <t>Organizational processes for determining information security requirements; organizational processes for capital planning, programming, and budgeting; automated mechanisms supporting and/or implementing organizational capital planning, programming, and budgeting</t>
  </si>
  <si>
    <t>Determine if the organization:
 - establishes a discrete line item for information security in organizational programming and budgeting documentation</t>
  </si>
  <si>
    <t>SA-3.a.1</t>
  </si>
  <si>
    <t>Determine if the organization:
 - defines a system development life cycle that incorporates information security considerations to be used to manage the information system</t>
  </si>
  <si>
    <t>SA-3.a.2</t>
  </si>
  <si>
    <t>Determine if the organization:
 - manages the information system using the organization-defined system development life cycle</t>
  </si>
  <si>
    <t>Organizational processes for defining and documenting the SDLC; organizational processes for identifying SDLC roles and responsibilities; organizational process for integrating information security risk management into the SDLC; automated mechanisms supporting and/or implementing the SDLC</t>
  </si>
  <si>
    <t>Determine if the organization:
 - defines and documents information security roles and responsibilities throughout the system development life cycle</t>
  </si>
  <si>
    <t>Determine if the organization:
 - identifies individuals having information security roles and responsibilities</t>
  </si>
  <si>
    <t>Determine if the organization:
 - integrates the organizational information security risk management process into system development life cycle activities</t>
  </si>
  <si>
    <t>Organizational processes for determining information system security functional, strength, and assurance requirements; organizational processes for developing acquisition contracts; automated mechanisms supporting and/or implementing acquisitions and inclusion of security requirements in contracts</t>
  </si>
  <si>
    <t>Organizational personnel with acquisition/contracting responsibilities; organizational personnel with responsibility for determining information system security functional requirements; information system developer or service provider; organizational personnel with information security responsibilities</t>
  </si>
  <si>
    <t>Organizational processes for determining information system security functional, requirements; organizational processes for developing acquisition contracts; automated mechanisms supporting and/or implementing acquisitions and inclusion of security requirements in contracts</t>
  </si>
  <si>
    <t>SA-4(2).1</t>
  </si>
  <si>
    <t>Determine if the organization:
 - defines level of detail that the developer is required to provide in design and implementation information for the security controls to be employed in the information system, system component, or information system service</t>
  </si>
  <si>
    <t>Organizational processes for determining level of detail for system design and security controls; organizational processes for developing acquisition contracts; automated mechanisms supporting and/or implementing development of system design details</t>
  </si>
  <si>
    <t>SA-4(2).2</t>
  </si>
  <si>
    <t>Determine if the organization:
 - defines design/implementation information that the developer is to provide for the security controls to be employed (if selected)</t>
  </si>
  <si>
    <t>SA-4(2).3</t>
  </si>
  <si>
    <t>SA-4(8).1</t>
  </si>
  <si>
    <t>Determine if the organization:
 - defines the level of detail the developer of the information system, system component, or information system service is required to provide when producing a plan for the continuous monitoring of security control effectiveness</t>
  </si>
  <si>
    <t>SA-4(8).2</t>
  </si>
  <si>
    <t>Determine if the organization:
 - requires the developer of the information system, system component, or information system service to produce a plan for the continuous monitoring of security control effectiveness that contains the organization-defined level of detail</t>
  </si>
  <si>
    <t>Vendor processes for continuous monitoring; automated mechanisms supporting and/or implementing developer continuous monitoring</t>
  </si>
  <si>
    <t>System and services acquisition policy; procedures addressing the integration of information security requirements, descriptions, and criteria into the acquisition process; information system design documentation; information system documentation including functions, ports, protocols, and services intended for organizational use; acquisition contracts for information systems or services; acquisition documentation; solicitation documentation; service-level agreements; organizational security requirements, descriptions, and criteria for developers of information systems, system components, and information system services; other relevant documents or records</t>
  </si>
  <si>
    <t>Organizational processes for selecting and employing FIPS 201-approved products</t>
  </si>
  <si>
    <t>SA-5.a</t>
  </si>
  <si>
    <t>Organizational processes for obtaining, protecting, and distributing information system administrator and user documentation</t>
  </si>
  <si>
    <t>SA-5.b</t>
  </si>
  <si>
    <t>SA-5.c.1</t>
  </si>
  <si>
    <t>Determine if the organization:
 - defines actions to be taken after documented attempts to obtain information system, system component, or information system service documentation when such documentation is either unavailable or nonexistent</t>
  </si>
  <si>
    <t>SA-5.c.2</t>
  </si>
  <si>
    <t>Determine if the organization:
 - documents attempts to obtain information system, system component, or information system service documentation when such documentation is either unavailable or nonexistent</t>
  </si>
  <si>
    <t>SA-5.c.3</t>
  </si>
  <si>
    <t>Determine if the organization:
 - takes organization-defined actions in response</t>
  </si>
  <si>
    <t>Determine if the organization:
 - protects documentation as required, in accordance with the risk management strategy</t>
  </si>
  <si>
    <t>SA-5.e.1</t>
  </si>
  <si>
    <t>Determine if the organization:
 - defines personnel or roles to whom documentation is to be distributed</t>
  </si>
  <si>
    <t>SA-5.e.2</t>
  </si>
  <si>
    <t>Determine if the organization:
 - distributes documentation to organization-defined personnel or roles</t>
  </si>
  <si>
    <t>Organizational processes for applying security engineering principles in information system specification, design, development, implementation, and modification; automated mechanisms supporting the application of security engineering principles in information system specification, design, development, implementation, and modification</t>
  </si>
  <si>
    <t>SA-9.a.1</t>
  </si>
  <si>
    <t>Determine if the organization:
 - defines security controls to be employed by providers of external information system services</t>
  </si>
  <si>
    <t>SA-9.a.2</t>
  </si>
  <si>
    <t>Determine if the organization:
 - requires that providers of external information system services comply with organizational information security requirements</t>
  </si>
  <si>
    <t>Organizational processes for monitoring security control compliance by external service providers on an ongoing basis; automated mechanisms for monitoring security control compliance by external service providers on an ongoing basis</t>
  </si>
  <si>
    <t>SA-9.a.3</t>
  </si>
  <si>
    <t>Determine if the organization:
 - requires that providers of external information system services employ organization-defined security controls in accordance with applicable federal laws, Executive Orders, directives, policies, regulations, standards, and guidance</t>
  </si>
  <si>
    <t>SA-9.b.1</t>
  </si>
  <si>
    <t>Determine if the organization:
 - defines and documents government oversight with regard to external information system services</t>
  </si>
  <si>
    <t>SA-9.b.2</t>
  </si>
  <si>
    <t>Determine if the organization:
 - defines and documents user roles and responsibilities with regard to external information system services</t>
  </si>
  <si>
    <t>SA-9.c.1</t>
  </si>
  <si>
    <t>Determine if the organization:
 - defines processes, methods, and techniques to be employed to monitor security control compliance by external service providers</t>
  </si>
  <si>
    <t>SA-9.c.2</t>
  </si>
  <si>
    <t>Determine if the organization:
 - employs organization-defined processes, methods, and techniques to monitor security control compliance by external service providers on an ongoing basis</t>
  </si>
  <si>
    <t>External Information System Services | Risk Assessments / Organizational Approvals</t>
  </si>
  <si>
    <t>Determine if the organization:
 - conducts an organizational assessment of risk prior to the acquisition or outsourcing of dedicated information security services</t>
  </si>
  <si>
    <t>Organizational processes for conducting a risk assessment prior to acquiring or outsourcing dedicated information security services; organizational processes for approving the outsourcing of dedicated information security services; automated mechanisms supporting and/or implementing risk assessment; automated mechanisms supporting and/or implementing approval processes</t>
  </si>
  <si>
    <t>SA-9(1).b.1</t>
  </si>
  <si>
    <t>Determine if the organization:
 - defines personnel or roles designated to approve the acquisition or outsourcing of dedicated information security services</t>
  </si>
  <si>
    <t>SA-9(1).b.2</t>
  </si>
  <si>
    <t>Determine if the organization:
 - ensures that the acquisition or outsourcing of dedicated information security services is approved by organization-defined personnel or roles</t>
  </si>
  <si>
    <t>External Information System Services | Identification of Functions / Ports / Protocols / Services</t>
  </si>
  <si>
    <t>SA-9(2).1</t>
  </si>
  <si>
    <t>Determine if the organization:
 - defines external information system services for which providers of such services are to identify the functions, ports, protocols, and other services required for the use of such services</t>
  </si>
  <si>
    <t>System and services acquisition policy; procedures addressing external information system services; acquisition contracts for the information system, system component, or information system service; acquisition documentation; solicitation documentation, service-level agreements; organizational security requirements and security specifications for external service providers; list of required functions, ports, protocols, and other services; other relevant documents or records</t>
  </si>
  <si>
    <t>SA-9(2).2</t>
  </si>
  <si>
    <t>Determine if the organization:
 - requires providers of organization-defined external information system services to identify:
   - the functions required for the use of such services;
   - the ports required for the use of such services;
   - the protocols required for the use of such services;
   - the other services required for the use of such services</t>
  </si>
  <si>
    <t>External Information System Services | Consistent Interests of Consumers and Providers</t>
  </si>
  <si>
    <t>SA-9(4).1</t>
  </si>
  <si>
    <t>Determine if the organization:
 - defines external service providers whose interests are to be consistent with and reflect organizational interests</t>
  </si>
  <si>
    <t>System and services acquisition policy; procedures addressing external information system services; acquisition contracts for the information system, system component, or information system service; solicitation documentation; acquisition documentation; service-level agreements; organizational security requirements/safeguards for external service providers; personnel security policies for external service providers; assessments performed on external service providers; other relevant documents or records</t>
  </si>
  <si>
    <t>SA-9(4).2</t>
  </si>
  <si>
    <t>Determine if the organization:
 - defines security safeguards to be employed to ensure that the interests of organization-defined external service providers are consistent with and reflect organizational interests</t>
  </si>
  <si>
    <t>Organizational processes for defining and employing safeguards to ensure consistent interests with external service providers; automated mechanisms supporting and/or implementing safeguards to ensure consistent interests with external service providers</t>
  </si>
  <si>
    <t>SA-9(4).3</t>
  </si>
  <si>
    <t>Determine if the organization:
 - employs organization-defined security safeguards to ensure that the interests of organization-defined external service providers are consistent with and reflect organizational interests</t>
  </si>
  <si>
    <t>External Information System Services | Processing, Storage, and Service Location</t>
  </si>
  <si>
    <t>SA-9(5).1</t>
  </si>
  <si>
    <t>Determine if the organization:
 - defines locations where organization-defined information processing, information/data, and/or information system services are to be restricted</t>
  </si>
  <si>
    <t>System and services acquisition policy; procedures addressing external information system services; acquisition contracts for the information system, system component, or information system service; solicitation documentation; acquisition documentation; service-level agreements; restricted locations for information processing; information/data and/or information system services; information processing, information/data, and/or information system services to be maintained in restricted locations; organizational security requirements or conditions for external providers; other relevant documents or records</t>
  </si>
  <si>
    <t>Organizational processes for defining requirements to restrict locations of information processing, information/data, or information services; organizational processes for ensuring the location is restricted in accordance with requirements or conditions</t>
  </si>
  <si>
    <t>SA-9(5).2</t>
  </si>
  <si>
    <t>Determine if the organization:
 - defines requirements or conditions to restrict the location of information processing, information/data, and/or information system services</t>
  </si>
  <si>
    <t>SA-9(5).3</t>
  </si>
  <si>
    <t>Determine if the organization:
 - restricts the location of one or more of the following to organization-defined locations based on organization-defined requirements or conditions:
   - information processing;
   - information/data; and/or
   - information services</t>
  </si>
  <si>
    <t>Determine if the organization:
 - requires the developer of the information system, system component, or information system service to perform configuration management during one or more of the following:
   - system, component, or service design;
   - system, component, or service development;
   - system, component, or service implementation; and/or
   - system, component, or service operation;</t>
  </si>
  <si>
    <t>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security flaw and flaw resolution tracking records; system change authorization records; change control records; configuration management records; other relevant documents or records</t>
  </si>
  <si>
    <t>SA-10.b.1</t>
  </si>
  <si>
    <t>Determine if the organization:
 - defines configuration items to be placed under configuration management</t>
  </si>
  <si>
    <t>SA-10.b.2</t>
  </si>
  <si>
    <t>Organizational processes for monitoring developer configuration management; automated mechanisms supporting and/or implementing the monitoring of developer configuration management</t>
  </si>
  <si>
    <t>Determine if the organization:
 - requires the developer of the information system, system component, or information system service to implement only organization-approved changes to the system, component, or service</t>
  </si>
  <si>
    <t>SA-10.e.1</t>
  </si>
  <si>
    <t>Determine if the organization:
 - defines personnel to whom findings, resulting from security flaws and flaw resolution tracked within the system, component, or service, are to be reported</t>
  </si>
  <si>
    <t>SA-10.e.2</t>
  </si>
  <si>
    <t>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software and firmware integrity verification records; system change authorization records; change control records; configuration management records; other relevant documents or records</t>
  </si>
  <si>
    <t>Determine if the organization:
 - requires the developer of the information system, system component, or information system service to create and implement a security plan</t>
  </si>
  <si>
    <t>System and services acquisition policy; procedures addressing system developer security testing; procedures addressing flaw remediation; solicitation documentation; acquisition documentation; service-level agreements; acquisition contracts for the information system, system component, or information system service; system developer security test plans; records of developer security testing results for the information system, system component, or information system service; security flaw and remediation tracking records; other relevant documents or records</t>
  </si>
  <si>
    <t>SA-11.b.1</t>
  </si>
  <si>
    <t>Determine if the organization:
 - defines the depth of testing/evaluation to be performed by the developer of the information system, system component, or information system service</t>
  </si>
  <si>
    <t>SA-11.b.2</t>
  </si>
  <si>
    <t>Determine if the organization:
 - defines the coverage of testing/evaluation to be performed by the developer of the information system, system component, or information system service</t>
  </si>
  <si>
    <t>SA-11.b.3</t>
  </si>
  <si>
    <t>Determine if the organization:
 - requires the developer of the information system, system component, or information system service to perform one or more of the following testing/evaluation at the organization-defined depth and coverage:
   - unit testing/evaluation;
   - integration testing/evaluation;
   - system testing/evaluation; and/or
   - regression testing/evaluation</t>
  </si>
  <si>
    <t>Organizational processes for monitoring developer security testing and evaluation; automated mechanisms supporting and/or implementing the monitoring of developer security testing and evaluation</t>
  </si>
  <si>
    <t>Determine if the organization:
 - requires the developer of the information system, system component, or information system service to implement a verifiable flaw remediation process</t>
  </si>
  <si>
    <t>Determine if the organization:
 - requires the developer of the information system, system component, or information system service to correct flaws identified during security testing/evaluation</t>
  </si>
  <si>
    <t>System and services acquisition policy; procedures addressing system developer security testing; procedures addressing flaw remediation; solicitation documentation; acquisition documentation; service-level agreements; acquisition contracts for the information system, system component, or information system service; system developer security test plans; system developer security testing results; security flaw and remediation tracking records; other relevant documents or records</t>
  </si>
  <si>
    <t>Organizational processes for monitoring developer security testing and evaluation; automated mechanisms supporting and/or implementing the monitoring of developer security testing and evaluation; static code analysis tools</t>
  </si>
  <si>
    <t>Developer Security Testing and Evaluation | Threat and Vulnerability Analysis</t>
  </si>
  <si>
    <t>System and services acquisition policy; procedures addressing system developer security testing; solicitation documentation; acquisition documentation; service-level agreements; acquisition contracts for the information system, system component, or information system service; system developer security test plans; records of developer security testing results for the information system, system component, or information system service; vulnerability scanning results; information system risk assessment reports; threat and vulnerability analysis reports; other relevant documents or records</t>
  </si>
  <si>
    <t>System and services acquisition policy; procedures addressing system developer security testing; procedures addressing flaw remediation; solicitation documentation; acquisition documentation; service-level agreements; acquisition contracts for the information system, system component, or information system service; system developer security test and evaluation plans; security test and evaluation results; security flaw and remediation tracking reports; other relevant documents or records</t>
  </si>
  <si>
    <t>Security Assessment and Authorization Policy and Procedures</t>
  </si>
  <si>
    <t>CA-1.a.1.1</t>
  </si>
  <si>
    <t xml:space="preserve">Determine if the organization:
 - develops and documents a security assessment and authorization policy that addresses:
   - purpose;
   - scope;
   - roles;
   - responsibilities;
   - management commitment;
   - coordination among organizational entities;
   - compliance
</t>
  </si>
  <si>
    <t>Security assessment and authorization policy and procedures; other relevant documents or records</t>
  </si>
  <si>
    <t>Organizational personnel with security assessment and authorization responsibilities; organizational personnel with information security responsibilities</t>
  </si>
  <si>
    <t>CA-1.a.1.2</t>
  </si>
  <si>
    <t>CA-1.a.1.3</t>
  </si>
  <si>
    <t>Determine if the organization:
 - disseminates the security assessment and authorization policy to organization-defined personnel or roles</t>
  </si>
  <si>
    <t>CA-1.a.2.1</t>
  </si>
  <si>
    <t>Determine if the organization:
 - develops and documents procedures to facilitate the implementation of the security assessment and authorization policy and associated assessment and authorization controls</t>
  </si>
  <si>
    <t>CA-1.a.2.2</t>
  </si>
  <si>
    <t>CA-1.a.2.3</t>
  </si>
  <si>
    <t>CA-1.b.1.1</t>
  </si>
  <si>
    <t>Determine if the organization: 
 - defines the frequency to review and update the current security assessment and authorization policy</t>
  </si>
  <si>
    <t>CA-1.b.1.2</t>
  </si>
  <si>
    <t>Determine if the organization: 
 - reviews and updates the current security assessment and authorization policy with the organization-defined frequency</t>
  </si>
  <si>
    <t>CA-1.b.2.1</t>
  </si>
  <si>
    <t>Determine if the organization: 
 - defines the frequency to review and update the current security assessment and authorization procedures</t>
  </si>
  <si>
    <t>CA-1.b.2.2</t>
  </si>
  <si>
    <t>Determine if the organization: 
 - reviews and updates the current security assessment and authorization procedures with the organization-defined frequency</t>
  </si>
  <si>
    <t>CA-2.a</t>
  </si>
  <si>
    <t>Security assessment and authorization policy; procedures addressing security assessment planning; procedures addressing security assessments; security assessment plan; other relevant documents or records</t>
  </si>
  <si>
    <t>Organizational personnel with security assessment responsibilities; organizational personnel with information security responsibilities</t>
  </si>
  <si>
    <t>CA-2.b.1</t>
  </si>
  <si>
    <t>Determine if the organization:
 - defines the frequency to assess the security controls in the information system and its environment of operation</t>
  </si>
  <si>
    <t>CA-2.b.2</t>
  </si>
  <si>
    <t>Determine if the organization:
 - assesses the security controls in the information system with the organization-defined frequency to determine the extent to which the controls are implemented correctly, operating as intended, and producing the desired outcome with respect to meeting established security requirements</t>
  </si>
  <si>
    <t>Determine if the organization:
 - produces a security assessment report that documents the results of the assessment</t>
  </si>
  <si>
    <t>CA-2.d.1</t>
  </si>
  <si>
    <t>Determine if the organization:
 - defines individuals or roles to whom the results of the security control assessment are to be provided</t>
  </si>
  <si>
    <t>CA-2.d.2</t>
  </si>
  <si>
    <t>Determine if the organization:
 - provides the results of the security control assessment to organization-defined individuals or roles</t>
  </si>
  <si>
    <t>CA-2(1).1</t>
  </si>
  <si>
    <t>Determine if the organization:
 - defines the level of independence to be employed to conduct security control assessments</t>
  </si>
  <si>
    <t>Security assessment and authorization policy; procedures addressing security assessments; security authorization package (including security plan, security assessment plan, security assessment report, plan of action and milestones, authorization statement); other relevant documents or records</t>
  </si>
  <si>
    <t>CA-2(1).2</t>
  </si>
  <si>
    <t>Determine if the organization:
 - employs assessors or assessment teams with the organization-defined level of independence to conduct security control assessments</t>
  </si>
  <si>
    <t>CA-2(2).1</t>
  </si>
  <si>
    <t>Determine if the organization:
 - selects one or more of the following forms of specialized security assessment to be included as part of security control assessments:
   - in-depth monitoring;
   - vulnerability scanning;
   - malicious user testing;
   - insider threat assessment;
   - performance/load testing; and/or
   - other forms of organization-defined specialized security assessment</t>
  </si>
  <si>
    <t>Security assessment and authorization policy; procedures addressing security assessments; security plan; security assessment plan; security assessment report; security assessment evidence; other relevant documents or records</t>
  </si>
  <si>
    <t>CA-2(2).2</t>
  </si>
  <si>
    <t>Determine if the organization:
 - defines the frequency for conducting the selected form(s) of specialized security assessment</t>
  </si>
  <si>
    <t>CA-2(2).3</t>
  </si>
  <si>
    <t>Determine if the organization:
 - defines whether the specialized security assessment will be announced or unannounced</t>
  </si>
  <si>
    <t>CA-2(2).4</t>
  </si>
  <si>
    <t>Determine if the organization:
 - conducts announced or unannounced organization-defined forms of specialized security assessments with the organization-defined frequency as part of security control assessments</t>
  </si>
  <si>
    <t>CA-2(3).1</t>
  </si>
  <si>
    <t>Determine if the organization:
 - defines an information system for which the results of a security assessment performed by an external organization are to be accepted</t>
  </si>
  <si>
    <t>Security assessment and authorization policy; procedures addressing security assessments; security plan; security assessment requirements; security assessment plan; security assessment report; security assessment evidence; plan of action and milestones; other relevant documents or records</t>
  </si>
  <si>
    <t>CA-2(3).2</t>
  </si>
  <si>
    <t>Determine if the organization:
 - defines an external organization from which to accept a security assessment performed on an organization-defined information system</t>
  </si>
  <si>
    <t>CA-2(3).3</t>
  </si>
  <si>
    <t>Determine if the organization:
 - defines the requirements to be met by a security assessment performed by organization-defined external organization on organization-defined information system</t>
  </si>
  <si>
    <t>CA-2(3).4</t>
  </si>
  <si>
    <t>Determine if the organization:
 - accepts the results of an assessment of an organization-defined information system performed by an organization-defined external organization when the assessment meets organization-defined requirements</t>
  </si>
  <si>
    <t>Organizational personnel with security assessment responsibilities; organizational personnel with information security responsibilities; personnel performing security assessments for the specified external organization</t>
  </si>
  <si>
    <t>Determine if the organization:
 - authorizes connections from the information system to other information systems through the use of Interconnection Security Agreements</t>
  </si>
  <si>
    <t>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other relevant documents or records</t>
  </si>
  <si>
    <t>Organizational personnel with responsibility for developing, implementing, or approving information system interconnection agreements; organizational personnel with information security responsibilities; personnel managing the system(s) to which the Interconnection Security Agreement applies</t>
  </si>
  <si>
    <t>CA-3.b</t>
  </si>
  <si>
    <t>CA-3.c.1</t>
  </si>
  <si>
    <t>Determine if the organization:
 - defines the frequency to review and update Interconnection Security Agreements</t>
  </si>
  <si>
    <t>CA-3.c.2</t>
  </si>
  <si>
    <t>Determine if the organization:
 - reviews and updates Interconnection Security Agreements with the organization-defined frequency</t>
  </si>
  <si>
    <t>CA-3(3).1</t>
  </si>
  <si>
    <t>Determine if the organization:
 - defines an unclassified, non-national security system whose direct connection to an external network is to be prohibited without the use of approved boundary protection device</t>
  </si>
  <si>
    <t>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t>
  </si>
  <si>
    <t>Organizational personnel with responsibility for managing direct connections to external networks; network administrators; organizational personnel with information security responsibilities; personnel managing directly connected external networks</t>
  </si>
  <si>
    <t>CA-3(3).2</t>
  </si>
  <si>
    <t>Determine if the organization:
 - defines a boundary protection device to be used to establish the direct connection of an organization-defined unclassified, non-national security system to an external network</t>
  </si>
  <si>
    <t>CA-3(3).3</t>
  </si>
  <si>
    <t>Determine if the organization:
 - prohibits the direct connection of an organization-defined unclassified, non-national security system to an external network without the use of an organization-defined boundary protection device</t>
  </si>
  <si>
    <t>System Interconnections | Restrictions on External System Connections</t>
  </si>
  <si>
    <t>CA-3(5).1</t>
  </si>
  <si>
    <t>Determine if the organization:
 - defines information systems to be allowed to connect to external information systems</t>
  </si>
  <si>
    <t>Access control policy; procedures addressing information system connections; system and communications protection policy; information system interconnection agreements; security plan; information system design documentation; information system configuration settings and associated documentation; security assessment report; information system audit records; other relevant documents or records</t>
  </si>
  <si>
    <t>CA-3(5).2</t>
  </si>
  <si>
    <t>Determine if the organization:
 - employs one of the following policies for allowing organization-defined information systems to connect to external information systems:
   - allow-all policy;
   - deny-by-exception policy;
   - deny-all policy; or
   - permit-by-exception policy</t>
  </si>
  <si>
    <t>Organizational personnel with responsibility for managing connections to external information systems; network administrators; organizational personnel with information security responsibilities</t>
  </si>
  <si>
    <t>Security assessment and authorization policy; procedures addressing plan of action and milestones; security plan; security assessment plan; security assessment report; security assessment evidence; plan of action and milestones; other relevant documents or records</t>
  </si>
  <si>
    <t>Organizational personnel with plan of action and milestones development and implementation responsibilities; organizational personnel with information security responsibilities</t>
  </si>
  <si>
    <t>CA-5.b.1</t>
  </si>
  <si>
    <t>Determine if the organization:
 - defines the frequency to update the existing plan of action and milestones</t>
  </si>
  <si>
    <t>CA-5.b.2</t>
  </si>
  <si>
    <t>Determine if the organization:
 - assigns a senior-level executive or manager as the authorizing official for the information system</t>
  </si>
  <si>
    <t>Security assessment and authorization policy; procedures addressing security authorization; security authorization package (including security plan; security assessment report; plan of action and milestones; authorization statement); other relevant documents or records</t>
  </si>
  <si>
    <t>Organizational personnel with security authorization responsibilities; organizational personnel with information security responsibilities</t>
  </si>
  <si>
    <t>Determine if the organization:
 - ensures that the authorizing official authorizes the information system for processing before commencing operations</t>
  </si>
  <si>
    <t>CA-6.c.1</t>
  </si>
  <si>
    <t>Determine if the organization:
 - defines the frequency to update the security authorization</t>
  </si>
  <si>
    <t>CA-6.c.2</t>
  </si>
  <si>
    <t>Determine if the organization:
 - updates the security authorization with the organization-defined frequency</t>
  </si>
  <si>
    <t>CA-7.a.1</t>
  </si>
  <si>
    <t>Determine if the organization:
 - develops a continuous monitoring strategy that defines metrics to be monitored</t>
  </si>
  <si>
    <t>Security assessment and authorization policy; procedures addressing continuous monitoring of information system security controls; procedures addressing configuration management; security plan; security assessment report; plan of action and milestones; information system monitoring records; configuration management records, security impact analyses; status reports; other relevant documents or records</t>
  </si>
  <si>
    <t>CA-7.a.2</t>
  </si>
  <si>
    <t>Determine if the organization:
 - develops a continuous monitoring strategy that includes monitoring of organization-defined metrics</t>
  </si>
  <si>
    <t>CA-7.a.3</t>
  </si>
  <si>
    <t>Determine if the organization:
 - implements a continuous monitoring program that includes monitoring of organization-defined metrics in accordance with the organizational continuous monitoring strategy</t>
  </si>
  <si>
    <t>Organizational personnel with continuous monitoring responsibilities; organizational personnel with information security responsibilities; system/network administrators</t>
  </si>
  <si>
    <t>CA-7.b.1</t>
  </si>
  <si>
    <t>Determine if the organization:
 - develops a continuous monitoring strategy that defines frequencies for monitoring</t>
  </si>
  <si>
    <t>CA-7.b.2</t>
  </si>
  <si>
    <t>Determine if the organization:
 - defines frequencies for assessments supporting monitoring</t>
  </si>
  <si>
    <t>CA-7.b.3</t>
  </si>
  <si>
    <t>Determine if the organization:
 - develops a continuous monitoring strategy that includes establishment of the organization-defined frequencies for monitoring and for assessments supporting monitoring</t>
  </si>
  <si>
    <t>CA-7.b.4</t>
  </si>
  <si>
    <t>Determine if the organization:
 - implements a continuous monitoring program that includes establishment of organization-defined frequencies for monitoring and for assessments supporting such monitoring in accordance with the organizational continuous monitoring strategy</t>
  </si>
  <si>
    <t>CA-7.c.1</t>
  </si>
  <si>
    <t>Determine if the organization:
 - develops a continuous monitoring strategy that includes ongoing security control assessments</t>
  </si>
  <si>
    <t>CA-7.c.2</t>
  </si>
  <si>
    <t>Determine if the organization:
 - implements a continuous monitoring program that includes ongoing security control assessments in accordance with the organizational continuous monitoring strategy</t>
  </si>
  <si>
    <t>CA-7.d.1</t>
  </si>
  <si>
    <t>Determine if the organization:
 - develops a continuous monitoring strategy that includes ongoing security status monitoring of organization-defined metrics</t>
  </si>
  <si>
    <t>CA-7.d.2</t>
  </si>
  <si>
    <t>Determine if the organization:
 - implements a continuous monitoring program that includes ongoing security status monitoring of organization-defined metrics in accordance with the organizational continuous monitoring strategy</t>
  </si>
  <si>
    <t>CA-7.e.1</t>
  </si>
  <si>
    <t>Determine if the organization:
 - develops a continuous monitoring strategy that includes correlation and analysis of security-related information generated by assessments and monitoring</t>
  </si>
  <si>
    <t>CA-7.e.2</t>
  </si>
  <si>
    <t>Determine if the organization:
 - implements a continuous monitoring program that includes correlation and analysis of security-related information generated by assessments and monitoring in accordance with the organizational continuous monitoring strategy</t>
  </si>
  <si>
    <t>CA-7.f.1</t>
  </si>
  <si>
    <t>Determine if the organization:
 - develops a continuous monitoring strategy that includes response actions to address results of the analysis of security-related information</t>
  </si>
  <si>
    <t>CA-7.f.2</t>
  </si>
  <si>
    <t>Determine if the organization:
 - implements a continuous monitoring program that includes response actions to address results of the analysis of security-related information in accordance with the organizational continuous monitoring strategy</t>
  </si>
  <si>
    <t>CA-7.g.1</t>
  </si>
  <si>
    <t>Determine if the organization:
 - develops a continuous monitoring strategy that defines the personnel or roles to whom the security status of the organization and information system are to be reported</t>
  </si>
  <si>
    <t>CA-7.g.2</t>
  </si>
  <si>
    <t>Determine if the organization:
 - develops a continuous monitoring strategy that defines the frequency to report the security status of the organization and information system to organization-defined personnel or roles</t>
  </si>
  <si>
    <t>CA-7.g.3</t>
  </si>
  <si>
    <t>Determine if the organization:
 - develops a continuous monitoring strategy that includes reporting the security status of the organization or information system to organizational-defined personnel or roles with the organization-defined frequency</t>
  </si>
  <si>
    <t>CA-7.g.4</t>
  </si>
  <si>
    <t>Determine if the organization:
 - implements a continuous monitoring program that includes reporting the security status of the organization and information system to organization-defined personnel or roles with the organization-defined frequency in accordance with the organizational continuous monitoring strategy</t>
  </si>
  <si>
    <t>CA-7(1).1</t>
  </si>
  <si>
    <t>Determine if the organization:
 - defines a level of independence to be employed to monitor the security controls in the information system on an ongoing basis</t>
  </si>
  <si>
    <t>Security assessment and authorization policy; procedures addressing continuous monitoring of information system security controls; security plan; security assessment report; plan of action and milestones; information system monitoring records; security impact analyses; status reports; other relevant documents or records</t>
  </si>
  <si>
    <t>CA-7(1).2</t>
  </si>
  <si>
    <t>Determine if the organization:
 - employs assessors or assessment teams with the organization-defined level of independence to monitor the security controls in the information system on an ongoing basis</t>
  </si>
  <si>
    <t>Organizational personnel with continuous monitoring responsibilities; organizational personnel with information security responsibilities</t>
  </si>
  <si>
    <t>CA-8.1</t>
  </si>
  <si>
    <t>Determine if the organization:
 - defines information systems or system components on which penetration testing is to be conducted</t>
  </si>
  <si>
    <t>Security assessment and authorization policy; procedures addressing penetration testing; security plan; security assessment plan; penetration test report; security assessment report; security assessment evidence; other relevant documents or records</t>
  </si>
  <si>
    <t>CA-8.2</t>
  </si>
  <si>
    <t>Determine if the organization:
 - defines the frequency to conduct penetration testing on organization-defined information systems or system components</t>
  </si>
  <si>
    <t>CA-8.3</t>
  </si>
  <si>
    <t>Determine if the organization:
 - conducts penetration testing on organization-defined information systems or system components with the organization-defined frequency</t>
  </si>
  <si>
    <t>Organizational personnel with security assessment responsibilities; organizational personnel with information security responsibilities, system/network administrators</t>
  </si>
  <si>
    <t>CA-9.a.1</t>
  </si>
  <si>
    <t>Determine if the organization:
 - defines information system components or classes of components to be authorized as internal connections to the information system</t>
  </si>
  <si>
    <t>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t>
  </si>
  <si>
    <t>Organizational personnel with responsibility for developing, implementing, or authorizing internal system connections; organizational personnel with information security responsibilities</t>
  </si>
  <si>
    <t>CA-9.a.2</t>
  </si>
  <si>
    <t>Determine if the organization:
 - authorizes internal connections of organization-defined information system components or classes of components to the information system</t>
  </si>
  <si>
    <t>Determine if the organization includes the following in the rules of behavior:
 - posting organizational information on public websites</t>
  </si>
  <si>
    <t>Determine if the organization includes the following in the rules of behavior:
 - explicit restrictions on the use of social media/networking sites</t>
  </si>
  <si>
    <t>PL-4(1).1</t>
  </si>
  <si>
    <t>PL-4(1).2</t>
  </si>
  <si>
    <t>Determine if the organization:
 - ensures that planned information security architecture changes are reflected in:
   - the security plan
   - the security Concept of Operations (CONOPS)
   - the organizational procurements/acquisitions</t>
  </si>
  <si>
    <t>Determine if the organization:
 - develops an information security architecture for the information system that describes:
   - the overall philosophy, requirements, and approach to be taken with regard to protecting the confidentiality, integrity, and availability of organizational information
   - how the information security architecture is integrated into and supports the enterprise architecture
   - any information security assumptions about, and dependencies on, external services</t>
  </si>
  <si>
    <t>PL-2(3).2</t>
  </si>
  <si>
    <t xml:space="preserve">Determine if the organization:
 - develops and documents a system and information integrity policy that addresses:
   - purpose;
   - scope;
   - roles;
   - responsibilities;
   - management commitment;
   - coordination among organizational entities;
   - compliance
</t>
  </si>
  <si>
    <t>System and information integrity policy and procedures; other relevant documents or records</t>
  </si>
  <si>
    <t>Organizational personnel with system and information integrity responsibilities; organizational personnel with information security responsibilities</t>
  </si>
  <si>
    <t>Determine if the organization:
 - defines personnel or roles to whom the system and information integrity policy is to be disseminated</t>
  </si>
  <si>
    <t>Determine if the organization:
 - disseminates the system and information integrity policy to organization-defined personnel or roles</t>
  </si>
  <si>
    <t>Determine if the organization:
 - develops and documents procedures to facilitate the implementation of the system and information integrity policy and associated system and information integrity controls</t>
  </si>
  <si>
    <t>Determine if the organization: 
 - defines the frequency to review and update the current system and information integrity policy</t>
  </si>
  <si>
    <t>Determine if the organization: 
 - reviews and updates the current system and information integrity policy with the organization-defined frequency</t>
  </si>
  <si>
    <t>Determine if the organization: 
 - defines the frequency to review and update the current system and information integrity procedures</t>
  </si>
  <si>
    <t>Determine if the organization: 
 - reviews and updates the current system and information integrity procedures with the organization-defined frequency</t>
  </si>
  <si>
    <t>Determine if the organization:
 - identifies information system flaws</t>
  </si>
  <si>
    <t>System and information integrity policy; procedures addressing flaw remediation; procedures addressing configuration management; list of flaws and vulnerabilities potentially affecting the information system; list of recent security flaw remediation actions performed on the information system (e.g., list of installed patches, service packs, hot fixes, and other software updates to correct information system flaws); test results from the installation of software and firmware updates to correct information system flaws; installation/change control records for security-relevant software and firmware updates;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</si>
  <si>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flaw remediation; organizational personnel with configuration management responsibility</t>
  </si>
  <si>
    <t>Organizational processes for identifying, reporting, and correcting information system flaws; organizational process for installing software and firmware updates; automated mechanisms supporting and/or implementing reporting, and correcting information system flaws; automated mechanisms supporting and/or implementing testing software and firmware updates</t>
  </si>
  <si>
    <t>SI-2.a.2</t>
  </si>
  <si>
    <t>Determine if the organization:
 - reports information system flaws</t>
  </si>
  <si>
    <t>SI-2.a.3</t>
  </si>
  <si>
    <t>Determine if the organization:
 - corrects information system flaws</t>
  </si>
  <si>
    <t>Determine if the organization:
 - tests software updates related to flaw remediation for effectiveness and potential side effects before installation</t>
  </si>
  <si>
    <t>Determine if the organization:
 - tests firmware updates related to flaw remediation for effectiveness and potential side effects before installation</t>
  </si>
  <si>
    <t>Determine if the organization:
 - defines the time period within which to install security-relevant software updates after the release of the updates;</t>
  </si>
  <si>
    <t>Determine if the organization:
 - defines the time period within which to install security-relevant firmware updates after the release of the updates</t>
  </si>
  <si>
    <t>Determine if the organization:
 - installs software updates within the organization-defined time period of the release of the updates</t>
  </si>
  <si>
    <t>Determine if the organization:
 - installs firmware updates within the organization-defined time period of the release of the updates</t>
  </si>
  <si>
    <t>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</si>
  <si>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flaw remediation</t>
  </si>
  <si>
    <t>Determine if the organization:
 - defines a frequency to employ automated mechanisms to determine the state of information system components with regard to flaw remediation</t>
  </si>
  <si>
    <t>Determine if the organization:
 - employs automated mechanisms with the organization-defined frequency to determine the state of information system components with regard to flaw remediation</t>
  </si>
  <si>
    <t>Determine if the organization:
 - measures the time between flaw identification and flaw remediation</t>
  </si>
  <si>
    <t>System and information integrity policy; procedures addressing flaw remediation; information system design documentation; information system configuration settings and associated documentation; list of benchmarks for taking corrective action on flaws identified; records providing time stamps of flaw identification and subsequent flaw remediation activities; other relevant documents or records</t>
  </si>
  <si>
    <t>Organizational processes for identifying, reporting, and correcting information system flaws; automated mechanisms used to measure the time between flaw identification and flaw remediation</t>
  </si>
  <si>
    <t>Determine if the organization:
 - defines benchmarks for taking corrective actions</t>
  </si>
  <si>
    <t>Determine if the organization:
 - establishes organization-defined benchmarks for taking corrective actions</t>
  </si>
  <si>
    <t>System and information integrity policy; configuration management policy and procedures; procedures addressing malicious code protection; malicious code protection mechanisms; records of malicious code protection updates; information system design documentation; information system configuration settings and associated documentation; scan results from malicious code protection mechanisms; record of actions initiated by malicious code protection mechanisms in response to malicious code detection;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</si>
  <si>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malicious code protection; organizational personnel with configuration management responsibility</t>
  </si>
  <si>
    <t>Organizational processes for employing, updating, and configuring malicious code protection mechanisms; organizational process for addressing false positives and resulting potential impact; automated mechanisms supporting and/or implementing employing, updating, and configuring malicious code protection mechanisms; automated mechanisms supporting and/or implementing malicious code scanning and subsequent actions</t>
  </si>
  <si>
    <t>Determine if the organization:
 - updates malicious code protection mechanisms whenever new releases are available in accordance with organizational configuration management policy and procedures (as identified in CM-1)</t>
  </si>
  <si>
    <t>Determine if the organization:
 - defines a frequency for malicious code protection mechanisms to perform periodic scans of the information system</t>
  </si>
  <si>
    <t>Determine if the organization:
 - defines action to be initiated by malicious protection mechanisms in response to malicious code detection</t>
  </si>
  <si>
    <t>Determine if the organization:
 - configures malicious code protection mechanisms to:
   - perform periodic scans of the information system with the organization-defined frequency;
   - perform real-time scans of files from external sources at endpoint and/or network entry/exit points as the files are downloaded, opened, or executed in accordance with organizational security policy</t>
  </si>
  <si>
    <t>Determine if the organization:
 - addresses the receipt of false positives during malicious code detection and eradication</t>
  </si>
  <si>
    <t>Determine if the organization:
 - addresses the resulting potential impact on the availability of the information system</t>
  </si>
  <si>
    <t>System and information integrity policy; procedures addressing malicious code protection; automated mechanisms supporting centralized management of malicious code protection mechanisms; information system design documentation; information system configuration settings and associated documentation;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</si>
  <si>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malicious code protection</t>
  </si>
  <si>
    <t>Organizational processes for central management of malicious code protection mechanisms; automated mechanisms supporting and/or implementing central management of malicious code protection mechanisms</t>
  </si>
  <si>
    <t>System/network administrators; organizational personnel with information security responsibilities; system developers; organizational personnel installing, configuring, and/or maintaining the information system; organizational personnel with responsibility for malicious code protection</t>
  </si>
  <si>
    <t>System and information integrity policy; procedures addressing malicious code protection; information system design documentation; malicious code protection mechanisms; records of malicious code protection updates; information system configuration settings and associated documentation; information system audit records; other relevant documents or records</t>
  </si>
  <si>
    <t>Determine if the organization:
 - defines monitoring objectives to detect attacks and indicators of potential attacks on the information system</t>
  </si>
  <si>
    <t>Continuous monitoring strategy; system and information integrity policy; procedures addressing information system monitoring tools and techniques; facility diagram/layout; information system design documentation; information system monitoring tools and techniques documentation; locations within information system where monitoring devices are deployed; information system configuration settings and associated documentation; other relevant documents or records</t>
  </si>
  <si>
    <t>System/network administrators; organizational personnel with information security responsibilities; organizational personnel installing, configuring, and/or maintaining the information system; organizational personnel with responsibility monitoring the information system</t>
  </si>
  <si>
    <t>Organizational processes for information system monitoring; automated mechanisms supporting and/or implementing information system monitoring capability</t>
  </si>
  <si>
    <t>Determine if the organization:
 - defines techniques and methods to identify unauthorized use of the information system</t>
  </si>
  <si>
    <t xml:space="preserve">Determine if the organization:
 - identifies unauthorized use of the information system through organization-defined techniques and methods
</t>
  </si>
  <si>
    <t>SI-4.c</t>
  </si>
  <si>
    <t>Determine if the organization:
 -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</si>
  <si>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Determine if the organization:
 - obtains legal opinion with regard to information system monitoring activities in accordance with applicable federal laws, Executive Orders, directives, policies, or regulations</t>
  </si>
  <si>
    <t>Determine if the organization:
 - defines personnel or roles to whom information system monitoring information is to be provided</t>
  </si>
  <si>
    <t>Determine if the organization:
 - defines information system monitoring information to be provided to organization-defined personnel or roles</t>
  </si>
  <si>
    <t>Determine if the organization:
 - defines a frequency to provide organization-defined information system monitoring to organization-defined personnel or roles</t>
  </si>
  <si>
    <t>Determine if the organization:
 - provides organization-defined information system monitoring information to organization-defined personnel or roles one or more of the following:
   - as needed; and/or
   - with the organization-defined frequency</t>
  </si>
  <si>
    <t>SI-4(1).1</t>
  </si>
  <si>
    <t>Determine if the organization:
 - connects individual intrusion detection tools into an information system-wide intrusion detection system</t>
  </si>
  <si>
    <t>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audit records; other relevant documents or records</t>
  </si>
  <si>
    <t>SI-4(1).2</t>
  </si>
  <si>
    <t>Determine if the organization:
 - configures individual intrusion detection tools into an information system-wide intrusion detection system</t>
  </si>
  <si>
    <t>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t>
  </si>
  <si>
    <t>Organizational processes for intrusion detection/information system monitoring; automated mechanisms supporting and/or implementing intrusion detection capability</t>
  </si>
  <si>
    <t>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incident response/management</t>
  </si>
  <si>
    <t>Organizational processes for near real-time analysis of events; organizational processes for information system monitoring; automated mechanisms supporting and/or implementing information system monitoring; automated mechanisms/tools supporting and/or implementing analysis of events</t>
  </si>
  <si>
    <t>SI-4(4).1</t>
  </si>
  <si>
    <t>SI-4(4).2</t>
  </si>
  <si>
    <t>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information system audit records; other relevant documents or records</t>
  </si>
  <si>
    <t>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t>
  </si>
  <si>
    <t>Organizational processes for intrusion detection/information system monitoring; automated mechanisms supporting and/or implementing intrusion detection capability/information system monitoring; automated mechanisms supporting and/or implementing monitoring of inbound/outbound communications traffic</t>
  </si>
  <si>
    <t>Determine if:
 - the organization defines compromise indicators for the information system</t>
  </si>
  <si>
    <t>Determine if:
 - the organization defines personnel or roles to be alerted when indications of compromise or potential compromise occur</t>
  </si>
  <si>
    <t>Determine if:
 - the information system alerts organization-defined personnel or roles when organization-defined compromise indicators occur</t>
  </si>
  <si>
    <t>System and information integrity policy; procedures addressing information system monitoring tools and techniques; information system monitoring tools and techniques documentation; information system configuration settings and associated documentation; alerts/notifications generated based on compromise indicators; information system audit records; other relevant documents or records</t>
  </si>
  <si>
    <t>System/network administrators; organizational personnel with information security responsibilities; system developers;; organizational personnel installing, configuring, and/or maintaining the information system; organizational personnel with responsibility for monitoring the information system; organizational personnel with responsibility for the intrusion detection system</t>
  </si>
  <si>
    <t>Organizational processes for intrusion detection/information system monitoring; automated mechanisms supporting and/or implementing intrusion detection/information system monitoring capability; automated mechanisms supporting and/or implementing alerts for compromise indicators</t>
  </si>
  <si>
    <t>Determine if the organization employs a wireless intrusion detection system to:
 - identify rogue wireless devices</t>
  </si>
  <si>
    <t>Determine if the organization employs a wireless intrusion detection system to:
 - detect attack attempts to the information system</t>
  </si>
  <si>
    <t>Determine if the organization employs a wireless intrusion detection system to:
 - detect potential compromises/breaches to the information system</t>
  </si>
  <si>
    <t>Organizational processes for intrusion detection; automated mechanisms supporting and/or implementing wireless intrusion detection capability</t>
  </si>
  <si>
    <t>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event correlation logs or records; information system audit records; other relevant documents or records</t>
  </si>
  <si>
    <t>Organizational processes for intrusion detection/information system monitoring; automated mechanisms supporting and/or implementing intrusion detection/information system monitoring capability; automated mechanisms supporting and/or implementing correlation of information from monitoring tools</t>
  </si>
  <si>
    <t>Determine if the organization:
 - defines host-based monitoring mechanisms to be implemented</t>
  </si>
  <si>
    <t>System and information integrity policy; procedures addressing information system monitoring tools and techniques; information system design documentation; host-based monitoring mechanisms; information system monitoring tools and techniques documentation; information system configuration settings and associated documentation; list of information system components requiring host-based monitoring; information system monitoring logs or records; information system audit records; other relevant documents or records</t>
  </si>
  <si>
    <t>Determine if the organization:
 - defines information system components where organization-defined host-based monitoring is to be implemented</t>
  </si>
  <si>
    <t>Determine if the organization:
 - implements organization-defined host-based monitoring mechanisms at organization-defined information system components</t>
  </si>
  <si>
    <t>System/network administrators; organizational personnel with information security responsibilities; organizational personnel installing, configuring, and/or maintaining the information system; organizational personnel with responsibility for monitoring information system hosts</t>
  </si>
  <si>
    <t>Organizational processes for information system monitoring; automated mechanisms supporting and/or implementing host-based monitoring capability</t>
  </si>
  <si>
    <t>Determine if the organization:
 - defines external organizations from whom information system security alerts, advisories and directives are to be received</t>
  </si>
  <si>
    <t>System and information integrity policy; procedures addressing security alerts, advisories, and directives; records of security alerts and advisories; other relevant documents or records</t>
  </si>
  <si>
    <t>Organizational personnel with security alert and advisory responsibilities; organizational personnel implementing, operating, maintaining, and using the information system; organizational personnel, organizational elements, and/or external organizations to whom alerts, advisories, and directives are to be disseminated; system/network administrators; organizational personnel with information security responsibilities</t>
  </si>
  <si>
    <t>Organizational processes for defining, receiving, generating, disseminating, and complying with security alerts, advisories, and directives; automated mechanisms supporting and/or implementing definition, receipt, generation, and dissemination of security alerts, advisories, and directives; automated mechanisms supporting and/or implementing security directives</t>
  </si>
  <si>
    <t>Determine if the organization:
 - receives information system security alerts, advisories, and directives from organization-defined external organizations on an ongoing basis</t>
  </si>
  <si>
    <t>Determine if the organization:
 - generates internal security alerts, advisories, and directives as deemed necessary</t>
  </si>
  <si>
    <t>Determine if the organization:
 - defines personnel or roles to whom security alerts, advisories, and directives are to be provided</t>
  </si>
  <si>
    <t>Determine if the organization:
 - defines elements within the organization to whom security alerts, advisories, and directives are to be provided</t>
  </si>
  <si>
    <t>Determine if the organization:
 - defines external organizations to whom security alerts, advisories, and directives are to be provided</t>
  </si>
  <si>
    <t>Determine if the organization:
 - disseminates security alerts, advisories, and directives to one or more of the following:
   - organization-defined personnel or roles
   - organization-defined elements within the organization; and/or
   - organization-defined external organizations</t>
  </si>
  <si>
    <t>Determine if the organization:
 - implements security directives in accordance with established time frames; or
 - notifies the issuing organization of the degree of noncompliance</t>
  </si>
  <si>
    <t>System and information integrity policy; procedures addressing security function verification; information system design documentation; information system configuration settings and associated documentation; alerts/notifications of failed security verification tests; list of system transition states requiring security functionality verification; information system audit records; other relevant documents or records</t>
  </si>
  <si>
    <t>Organizational personnel with security function verification responsibilities; organizational personnel implementing, operating, and maintaining the information system; system/network administrators; organizational personnel with information security responsibilities; system developer</t>
  </si>
  <si>
    <t>Organizational processes for security function verification; automated mechanisms supporting and/or implementing security function verification capability</t>
  </si>
  <si>
    <t>Determine if the organization: 
 - defines software requiring integrity verification tools to be employed to detect unauthorized changes</t>
  </si>
  <si>
    <t>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generated/triggered from integrity verification tools regarding unauthorized software, firmware, and information changes; information system audit records; other relevant documents or records</t>
  </si>
  <si>
    <t>Determine if the organization: 
 - defines firmware requiring integrity verification tools to be employed to detect unauthorized changes</t>
  </si>
  <si>
    <t>Determine if the organization:
 - defines information requiring integrity verification tools to be employed to detect unauthorized changes</t>
  </si>
  <si>
    <t>Organizational personnel with responsibility for software, firmware, and/or information integrity; organizational personnel with information security responsibilities; system/network administrators</t>
  </si>
  <si>
    <t>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other relevant documents or records</t>
  </si>
  <si>
    <t>Organizational personnel with responsibility for software, firmware, and/or information integrity; organizational personnel with information security responsibilities; system/network administrators; system developer</t>
  </si>
  <si>
    <t>Determine if the organization:
 - defines unauthorized security-relevant changes to the information system</t>
  </si>
  <si>
    <t>System and information integrity policy; procedures addressing software, firmware, and information integrity; procedures addressing incident response; information system design documentation; information system configuration settings and associated documentation; incident response records; information audit records; other relevant documents or records</t>
  </si>
  <si>
    <t>Determine if the organization:
 - incorporates the detection of unauthorized organization-defined security-relevant changes to the information system into the organizational incident response capability</t>
  </si>
  <si>
    <t>Organizational personnel with responsibility for software, firmware, and/or information integrity; organizational personnel with information security responsibilities; organizational personnel with incident response responsibilities</t>
  </si>
  <si>
    <t>Organizational processes for incorporating detection of unauthorized security-relevant changes into the incident response capability; software, firmware, and information integrity verification tools; automated mechanisms supporting and/or implementing incorporation of detection of unauthorized security-relevant changes into the incident response capability</t>
  </si>
  <si>
    <t>System and information integrity policy; configuration management policy and procedures (CM-1);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t>
  </si>
  <si>
    <t>Organizational personnel with responsibility for spam protection; organizational personnel with information security responsibilities; system/network administrators; system developer</t>
  </si>
  <si>
    <t>Organizational processes for implementing spam protection; automated mechanisms supporting and/or implementing spam protection</t>
  </si>
  <si>
    <t>Determine if the organization:
 - updates spam protection mechanisms when new releases are available in accordance with organizational configuration management policy and procedures</t>
  </si>
  <si>
    <t>System and information integrity policy; procedures addressing spam protection; spam protection mechanisms; information system design documentation; information system configuration settings and associated documentation; information system audit records; other relevant documents or records</t>
  </si>
  <si>
    <t>Organizational personnel with responsibility for spam protection; organizational personnel with information security responsibilities; system/network administrators</t>
  </si>
  <si>
    <t>Organizational processes for central management of spam protection; automated mechanisms supporting and/or implementing central management of spam protection</t>
  </si>
  <si>
    <t>System and information integrity policy;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t>
  </si>
  <si>
    <t>Organizational processes for spam protection; automated mechanisms supporting and/or implementing automatic updates to spam protection mechanisms</t>
  </si>
  <si>
    <t>System and information integrity policy; access control policy and procedures; separation of duties policy and procedures; procedures addressing information input validation; documentation for automated tools and applications to verify validity of information; list of information inputs requiring validity checks; information system design documentation; information system configuration settings and associated documentation; information system audit records; other relevant documents or records</t>
  </si>
  <si>
    <t>Organizational personnel with responsibility for information input validation; organizational personnel with information security responsibilities; system/network administrators; system developer</t>
  </si>
  <si>
    <t>System and information integrity policy; procedures addressing information system error handling; information system design documentation; information system configuration settings and associated documentation; documentation providing structure/content of error messages; information system audit records; other relevant documents or records</t>
  </si>
  <si>
    <t>Organizational processes for error handling; automated mechanisms supporting and/or implementing error handling; automated mechanisms supporting and/or implementing management of error messages</t>
  </si>
  <si>
    <t>Determine if the organization, in accordance with applicable federal laws, Executive Orders, directives, policies, regulations, standards, and operational requirements:
 - handles information within the information system;
 - handles output from the information system;
 - retains information within the information system;
 - retains output from the information system</t>
  </si>
  <si>
    <t>System and information integrity policy; federal laws, Executive Orders, directives, policies, regulations, standards, and operational requirements applicable to information handling and retention; media protection policy and procedures; procedures addressing information system output handling and retention; information retention records, other relevant documents or records</t>
  </si>
  <si>
    <t>Organizational personnel with responsibility for information handling and retention; organizational personnel with information security responsibilities/network administrators</t>
  </si>
  <si>
    <t>Organizational processes for information handling and retention; automated mechanisms supporting and/or implementing information handling and retention</t>
  </si>
  <si>
    <t>System and information integrity policy; procedures addressing memory protection for the information system; information system design documentation; information system configuration settings and associated documentation; list of security safeguards protecting information system memory from unauthorized code execution; information system audit records; other relevant documents or records</t>
  </si>
  <si>
    <t>Organizational personnel with responsibility for memory protection; organizational personnel with information security responsibilities; system/network administrators; system developer</t>
  </si>
  <si>
    <t>Determine if the organization:
 - incorporates flaw remediation into the organizational configuration management process</t>
  </si>
  <si>
    <t>SI-2(2).1</t>
  </si>
  <si>
    <t>SI-2(2).2</t>
  </si>
  <si>
    <t>Determine if the organization:
 - employs malicious code protection mechanisms to detect and eradicate malicious code at information system:
   - entry points
   - exit points</t>
  </si>
  <si>
    <t>Determine if the organization:
 - configures malicious code protection mechanisms to do one or more of the following:
   - block malicious code in response to malicious code detection;
   - quarantine malicious code in response to malicious code detection;
   - send alert to administrator in response to malicious code detection; and/or
   - initiate organization-defined action in response to malicious code detection</t>
  </si>
  <si>
    <t>SI-3(1).1</t>
  </si>
  <si>
    <t>Determine if the organization:
 - centrally manages malicious code protection mechanisms</t>
  </si>
  <si>
    <t>SI-3(2).1</t>
  </si>
  <si>
    <t>Determine if the information system:
 - automatically updates malicious code protection mechanisms</t>
  </si>
  <si>
    <t>SI-3(7).1</t>
  </si>
  <si>
    <t>Determine if the information system:
 - implements non signature-based malicious code detection mechanisms</t>
  </si>
  <si>
    <t>Determine if the organization:
 - monitors the information system to detect, in accordance with organization-defined monitoring objectives:
   - attacks
   - indicators of potential attacks</t>
  </si>
  <si>
    <t>Determine if the organization:
 - monitors the information system to detect unauthorized:
   - local connections
   - network connections
   - remote connections</t>
  </si>
  <si>
    <t>Determine if the organization:
 - deploys monitoring devices:
   - strategically within the information system to collect organization-determined essential information
   - at ad hoc locations within the system to track specific types of transactions of interest to the organization</t>
  </si>
  <si>
    <t>Determine if the organization:
 - protects information obtained from intrusion-monitoring tools from unauthorized:
   - access
   - modification
   - deletion</t>
  </si>
  <si>
    <t>Determine if the organization:
 - employs automated tools to support near real-time analysis of events</t>
  </si>
  <si>
    <t>SI-4(2).1</t>
  </si>
  <si>
    <t>Determine if the organization:
 - defines a frequency to monitor:
   - inbound communications traffic for unusual or unauthorized activities or conditions
   - outbound communications traffic for unusual or unauthorized activities or conditions</t>
  </si>
  <si>
    <t>Determine if the organization:
 - monitors, with the organization-defined frequency:
   - inbound communications traffic for unusual or unauthorized activities or conditions
   - outbound communications traffic for unusual or unauthorized activities or conditions</t>
  </si>
  <si>
    <t>Determine if the organization:
 - correlates information from monitoring tools employed throughout the information system</t>
  </si>
  <si>
    <t>SI-4(16).1</t>
  </si>
  <si>
    <t>Determine if the information system:
 - verifies the correct operation of organization-defined security functions</t>
  </si>
  <si>
    <t>Determine if the organization
 - defines security functions to be verified for correct operation</t>
  </si>
  <si>
    <t>Determine if the organization:
  - defines system transitional states requiring verification of organization-defined security functions</t>
  </si>
  <si>
    <t>Determine if the organization:
 - defines a frequency to verify the correct operation of organization-defined security functions</t>
  </si>
  <si>
    <t>Determine if the information system:
 - performs this verification one or more of the following:
   - at organization-defined system transitional states;
   - upon command by user with appropriate privilege; and/or
   - with the organization-defined frequency</t>
  </si>
  <si>
    <t>Determine if the organization:
 - defines personnel or roles to be notified of failed security verification tests</t>
  </si>
  <si>
    <t>Determine if the information system:
 - notifies organization-defined personnel or roles of failed security verification tests</t>
  </si>
  <si>
    <t>Determine if the organization:
 - defines alternative action(s) to be performed when anomalies are discovered</t>
  </si>
  <si>
    <t>Determine if the information system:
 - performs one or more of the following actions when anomalies are discovered:
   - shuts the information system down;
   - restarts the information system; and/or
   - performs organization-defined alternative action(s)</t>
  </si>
  <si>
    <t>Determine if the organization: 
 - employs integrity verification tools to detect unauthorized changes to organization-defined:
   - software
   - firmware
   - information</t>
  </si>
  <si>
    <t>Determine if the organization:
 - defines transitional states or security-relevant events requiring integrity checks of organization-defined:
   - software
   - firmware
   - information</t>
  </si>
  <si>
    <t>Determine if the organization:
 - defines:
   - software requiring integrity checks to be performed
   - firmware requiring integrity checks to be performed
   - information requiring integrity checks to be performed</t>
  </si>
  <si>
    <t>Determine if the organization:
 - defines a frequency with which to perform an integrity check of organization-defined:
   - software
   - firmware
   - information</t>
  </si>
  <si>
    <t>Determine if the information system:
 - performs an integrity check of organization-defined software, firmware, and information one or more of the following:
   - at startup;
   - at organization-defined transitional states or security-relevant events; and/or
   - with the organization-defined frequency</t>
  </si>
  <si>
    <t>Determine if the organization:
 - employs spam protection mechanisms:
   - at information system entry points to detect unsolicited messages 
   - at information system entry points to take action on unsolicited messages
   - at information system exit points to detect unsolicited messages
   - at information system exit points to take action on unsolicited messages</t>
  </si>
  <si>
    <t>Determine if the organization:
 - centrally manages spam protection mechanisms</t>
  </si>
  <si>
    <t>Determine if the information system
 - automatically updates spam protection mechanisms</t>
  </si>
  <si>
    <t>Determine if the organization: 
 - defines information inputs requiring validity checks</t>
  </si>
  <si>
    <t>Determine if the information system:
 - checks the validity of organization-defined information inputs</t>
  </si>
  <si>
    <t>Determine if the information system:
 - generates error messages that provide information necessary for corrective actions without revealing information that could be exploited by adversaries</t>
  </si>
  <si>
    <t>Determine if the organization:
 - defines personnel or roles to whom error messages are to be revealed</t>
  </si>
  <si>
    <t>Determine if the information system:
 - reveals error messages only to organization-defined personnel or roles</t>
  </si>
  <si>
    <t>Determine if the organization:
 - defines security safeguards to be implemented to protect information system memory from unauthorized code execution</t>
  </si>
  <si>
    <t>Determine if the information system:
 - implements organization-defined security safeguards to protect its memory from unauthorized code execution</t>
  </si>
  <si>
    <t>Determine if the organization:
 - develops a security assessment plan that describes the scope of the assessment including:
   - security controls and control enhancements under assessment
   - assessment procedures to be used to determine security control effectiveness
   - assessment environment
   - assessment team
   - assessment roles and responsibilities</t>
  </si>
  <si>
    <t>Determine if the organization:
 - documents, for each interconnection:
   - the interface characteristics
   - the security requirements
   - the nature of the information communicated</t>
  </si>
  <si>
    <t>Determine if the organization:
 - develops a plan of action and milestones for the information system to:
   - document the organization’s planned remedial actions to correct weaknesses or deficiencies noted during the assessment of the security controls
   - reduce or eliminate known vulnerabilities in the system</t>
  </si>
  <si>
    <t>Determine if the organization:
 - updates the existing plan of action and milestones with the organization-defined frequency based on the findings from:
   - security controls assessments
   - security impact analyses
   - continuous monitoring activities</t>
  </si>
  <si>
    <t>Determine if the organization:
 - employs an independent penetration agent or penetration team to perform penetration testing on the information system or system components</t>
  </si>
  <si>
    <t>Determine if the organization:
 - documents, for each internal connection:
   - the interface characteristics
   - the security requirements
   - the nature of the information communicated</t>
  </si>
  <si>
    <t>Determine if the organization:
 - to protect the information system or information system service as part of its capital planning and investment control process:
   - determines the resources required
   - documents the resources required
   - allocates the resources required</t>
  </si>
  <si>
    <t>SA-4.1</t>
  </si>
  <si>
    <t>Determine if the organization:
 -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 security functional requirements;
    - security strength requirements;
    - security assurance requirements;
    - security-related documentation requirements;
    - requirements for protecting security-related documentation;
   - description of:
     - the information system development environment;
     - the environment in which the system is intended to operate;
   - acceptance criteria</t>
  </si>
  <si>
    <t>Determine if the organization:
 - requires the developer of the information system, system component, or information system service to provide a description of the functional properties of the security controls to be employed</t>
  </si>
  <si>
    <t>SA-4(1).1</t>
  </si>
  <si>
    <t>Determine if the organization:
 - requires the developer of the information system, system component, or information system service to provide design and implementation information for the security controls to be employed that includes, at the organization-defined level of detail, one or more of the following:
   - security-relevant external system interfaces;
   - high-level design;
   - low-level design;
   - source code;
   - hardware schematics; and/or
   - organization-defined design/implementation information</t>
  </si>
  <si>
    <t>Determine if the organization:
 - requires the developer of the information system, system component, or information system service to identify early in the system development life cycle:
   - the functions intended for organizational use
   - the ports intended for organizational use
   - the protocols intended for organizational use
   - the services intended for organizational use</t>
  </si>
  <si>
    <t>SA-4(9).1</t>
  </si>
  <si>
    <t>SA-4(10).1</t>
  </si>
  <si>
    <t>Determine if the organization:
 - employs only information technology products on the FIPS 201-approved products list for Personal Identity Verification (PIV) capability implemented within organizational information systems</t>
  </si>
  <si>
    <t>Determine if the organization:
 - obtains administrator documentation for the information system, system component, or information system service that describes:
   - secure configuration of the system, system component, or service
   - secure installation of the system, system component, or service
   - secure operation of the system, system component, or service
   - effective use of the security features/mechanisms
   - effective maintenance of the security features/mechanisms
   - known vulnerabilities regarding configuration and use of administrative (i.e., privileged) functions</t>
  </si>
  <si>
    <t>Determine if the organization:
 - obtains user documentation for the information system, system component, or information system service that describes:
   - user-accessible security functions/mechanisms
   - how to effectively use those functions/mechanisms
   - methods for user interaction, which enables individuals to use the system, component, or service in a more secure manner
   - user responsibilities in maintaining the security of the system, component, or service</t>
  </si>
  <si>
    <t>Determine if the organization:
 - applies information system security engineering principles in:
   - the specification of the information system
   - the design of the information system
   - the development of the information system
   - the implementation of the information system
   - the modification of the information system</t>
  </si>
  <si>
    <t>SA-8.1</t>
  </si>
  <si>
    <t>Determine if the organization:
 - requires the developer of the information system, system component, or information system service to:
   - document the integrity of changes to organization-defined items under configuration management
   - manage the integrity of changes to organization-defined items under configuration management
   - control the integrity of changes to organization-defined items under configuration management</t>
  </si>
  <si>
    <t>Determine if the organization:
 - requires the developer of the information system, system component, or information system service to document:
   - approved changes to the system, component, or service
   - the potential security impacts of such changes</t>
  </si>
  <si>
    <t>Determine if the organization:
 - requires the developer of the information system, system component, or information system service to:
   - track security flaws within the system, component, or service
   - track security flaw resolution within the system, component, or service
   - report findings to organization-defined personnel</t>
  </si>
  <si>
    <t>Determine if the organization:
 - requires the developer of the information system, system component, or information system service to enable integrity verification of software and firmware components</t>
  </si>
  <si>
    <t>SA-10(1).1</t>
  </si>
  <si>
    <t>Determine if the organization:
 - requires the developer of the information system, system component, or information system service to produce evidence of:
   - the execution of the security assessment plan
   - the results of the security testing/evaluation</t>
  </si>
  <si>
    <t>SA-11(1).1</t>
  </si>
  <si>
    <t>SA-11(2).1</t>
  </si>
  <si>
    <t>Determine if the organization:
 - requires the developer of the information system, system component, or information system service to employ static code analysis tools to identify common flaws and document the results of the analysis</t>
  </si>
  <si>
    <t>Determine if the organization
 - requires the developer of the information system, system component, or information system service to perform:
   - threat analyses of the as-built, system component, or service
   - vulnerability analyses of the as-built, system component, or service
   - subsequent testing/evaluation of the as-built, system component, or service</t>
  </si>
  <si>
    <t>Determine if the organization:
 - requires the developer of the information system, system component, or information system service to employ dynamic code analysis tools to identify common flaws and document the results of the analysis</t>
  </si>
  <si>
    <t>SA-11(8).1</t>
  </si>
  <si>
    <t>Determine if the organization: 
 - disseminates the system maintenance policy to organization-defined personnel or roles</t>
  </si>
  <si>
    <t>Determine if the organization:
 - develops and documents procedures to facilitate the implementation of the maintenance policy and associated system maintenance controls</t>
  </si>
  <si>
    <t>Determine if the organization: 
 - defines the frequency to review and update the current maintenance policy</t>
  </si>
  <si>
    <t>Determine if the organization: 
 - reviews and updates the current maintenance policy with the organization-defined frequency</t>
  </si>
  <si>
    <t>Determine if the organization: 
 - defines the frequency to review and update the current maintenance procedures</t>
  </si>
  <si>
    <t>Determine if the organization: 
 - reviews and updates the current maintenance procedures with the organization-defined frequency</t>
  </si>
  <si>
    <t>Determine if the organization:
 - approves all maintenance activities, whether performed on site or remotely and whether the equipment is serviced on site or removed to another location</t>
  </si>
  <si>
    <t>MA-2.b.2</t>
  </si>
  <si>
    <t>Determine if the organization:
 - monitors all maintenance activities, whether performed on site or remotely and whether the equipment is serviced on site or removed to another location</t>
  </si>
  <si>
    <t>MA-2.c.1</t>
  </si>
  <si>
    <t>Determine if the organization:
 - defines personnel or roles required to explicitly approve the removal of the information system or system components from organizational facilities for off-site maintenance or repairs</t>
  </si>
  <si>
    <t>MA-2.c.2</t>
  </si>
  <si>
    <t>Determine if the organization:
 - requires that organization-defined personnel or roles explicitly approve the removal of the information system or system components from organizational facilities for off-site maintenance or repairs</t>
  </si>
  <si>
    <t>MA-2.d</t>
  </si>
  <si>
    <t>Determine if the organization:
 - sanitizes equipment to remove all information from associated media prior to removal from organizational facilities for off-site maintenance or repairs</t>
  </si>
  <si>
    <t>MA-2.e</t>
  </si>
  <si>
    <t>Determine if the organization:
 - checks all potentially impacted security controls to verify that the controls are still functioning properly following maintenance or repair actions</t>
  </si>
  <si>
    <t>MA-2.f.1</t>
  </si>
  <si>
    <t>MA-2.f.2</t>
  </si>
  <si>
    <t>Determine if the organization:
 - defines maintenance-related information to be included in organizational maintenance records</t>
  </si>
  <si>
    <t>Determine if the organization:
 - includes organization-defined maintenance-related information in organizational maintenance records</t>
  </si>
  <si>
    <t>Organizational personnel with information system maintenance responsibilities; organizational personnel with information security responsibilities; system/network administrators</t>
  </si>
  <si>
    <t>Information system maintenance policy; procedures addressing controlled information system maintenance; maintenance records; manufacturer/vendor maintenance specifications; equipment sanitization records; media sanitization records; other relevant documents or records</t>
  </si>
  <si>
    <t>Organizational personnel with information system maintenance responsibilities; organizational personnel with information security responsibilities; organizational personnel responsible for media sanitization; system/network administrators</t>
  </si>
  <si>
    <t>Organizational processes for scheduling, performing, documenting, reviewing, approving, and monitoring maintenance and repairs for the information system; organizational processes for sanitizing information system components; automated mechanisms supporting and/or implementing controlled maintenance; automated mechanisms implementing sanitization of information system components</t>
  </si>
  <si>
    <t xml:space="preserve">Determine if the organization: 
 - approves information system maintenance tools
</t>
  </si>
  <si>
    <t xml:space="preserve">Determine if the organization: 
 - controls information system maintenance tools
</t>
  </si>
  <si>
    <t xml:space="preserve">Determine if the organization: 
 - monitors information system maintenance tools
</t>
  </si>
  <si>
    <t>Organizational processes for approving, controlling, and monitoring maintenance tools; automated mechanisms supporting and/or implementing approval, control, and/or monitoring of maintenance tools</t>
  </si>
  <si>
    <t>Organizational personnel with information system maintenance responsibilities; organizational personnel with information security responsibilities</t>
  </si>
  <si>
    <t>Information system maintenance policy; procedures addressing information system maintenance tools; information system maintenance tools and associated documentation; maintenance records; other relevant documents or records</t>
  </si>
  <si>
    <t>MA-3(1)</t>
  </si>
  <si>
    <t>Determine if the organization:
 - inspects the maintenance tools carried into a facility by maintenance personnel for improper or unauthorized modifications</t>
  </si>
  <si>
    <t>Information system maintenance policy; procedures addressing information system maintenance tools; information system maintenance tools and associated documentation; maintenance tool inspection records; maintenance records; other relevant documents or records</t>
  </si>
  <si>
    <t>Organizational processes for inspecting maintenance tools; automated mechanisms supporting and/or implementing inspection of maintenance tools</t>
  </si>
  <si>
    <t>MA-3(2)</t>
  </si>
  <si>
    <t>Determine if the organization:
 - checks media containing diagnostic and test programs for malicious code before the media are used in the information system</t>
  </si>
  <si>
    <t>Organizational process for inspecting media for malicious code; automated mechanisms supporting and/or implementing inspection of media used for maintenance</t>
  </si>
  <si>
    <t xml:space="preserve">Determine if the organization:
 - prevents the unauthorized removal of maintenance equipment containing organizational information by: 
   - verifying that there is no organizational information contained on the equipment;
   - sanitizing or destroying the equipment
   - retaining the equipment within the facility
   - defining personnel or roles that can grant an exemption from explicitly authorizing removal of the equipment from the facility
   - obtaining an exemption from organization-defined personnel or roles explicitly authorizing removal of the equipment from the facility
</t>
  </si>
  <si>
    <t>MA-3(3)</t>
  </si>
  <si>
    <t>Information system maintenance policy; procedures addressing information system maintenance tools; information system maintenance tools and associated documentation; maintenance records; equipment sanitization records; media sanitization records; exemptions for equipment removal; other relevant documents or records</t>
  </si>
  <si>
    <t>Organizational personnel with information system maintenance responsibilities; organizational personnel with information security responsibilities; organizational personnel responsible for media sanitization</t>
  </si>
  <si>
    <t>Organizational process for preventing unauthorized removal of information; automated mechanisms supporting media sanitization or destruction of equipment; automated mechanisms supporting verification of media sanitization</t>
  </si>
  <si>
    <t xml:space="preserve">Determine if the organization: 
 - approves nonlocal maintenance and diagnostic activities
</t>
  </si>
  <si>
    <t>Information system maintenance policy; procedures addressing nonlocal information system maintenance; security plan; information system design documentation; information system configuration settings and associated documentation; maintenance records; diagnostic records; other relevant documents or records</t>
  </si>
  <si>
    <t>Organizational processes for managing nonlocal maintenance; automated mechanisms implementing, supporting, and/or managing nonlocal maintenance; automated mechanisms for strong authentication of nonlocal maintenance diagnostic sessions; automated mechanisms for terminating nonlocal maintenance sessions and network connections</t>
  </si>
  <si>
    <t>MA-4.b</t>
  </si>
  <si>
    <t>MA-4.a.1</t>
  </si>
  <si>
    <t xml:space="preserve">Determine if the organization: 
 - allows the use of nonlocal maintenance and diagnostic tools only: 
   - as consistent with organizational policy
   - as documented in the security plan for the information system
</t>
  </si>
  <si>
    <t>MA-4.c</t>
  </si>
  <si>
    <t xml:space="preserve">Determine if the organization: 
 - employs strong authenticators in the establishment of nonlocal maintenance and diagnostic sessions
</t>
  </si>
  <si>
    <t>MA-4.d</t>
  </si>
  <si>
    <t xml:space="preserve">Determine if the organization: 
 - maintains records for nonlocal maintenance and diagnostic activities
</t>
  </si>
  <si>
    <t>MA-4.e.1</t>
  </si>
  <si>
    <t>MA-4.e.2</t>
  </si>
  <si>
    <t xml:space="preserve">Determine if the organization: 
 - terminates sessions when nonlocal maintenance or diagnostics is completed
</t>
  </si>
  <si>
    <t xml:space="preserve">Determine if the organization: 
 - terminates network connections when nonlocal maintenance or diagnostics is completed
</t>
  </si>
  <si>
    <t>Determine if the organization: 
 - documents in the security plan for the information system: 
   - the policies for the establishment and use of nonlocal maintenance and diagnostic connections</t>
  </si>
  <si>
    <t>MA-4(2).2</t>
  </si>
  <si>
    <t>MA-4(2).1</t>
  </si>
  <si>
    <t>Determine if the organization: 
 - documents in the security plan for the information system: 
   - the procedures for the establishment and use of nonlocal maintenance and diagnostic connections</t>
  </si>
  <si>
    <t>Information system maintenance policy; procedures addressing non-local information system maintenance; security plan; maintenance records; diagnostic records; audit records; other relevant documents or records</t>
  </si>
  <si>
    <t xml:space="preserve">Determine if the organization: 
 - establishes a process for maintenance personnel authorization
</t>
  </si>
  <si>
    <t>Information system maintenance policy; procedures addressing maintenance personnel; service provider contracts; service-level agreements; list of authorized personnel; maintenance records; access control records; other relevant documents or records</t>
  </si>
  <si>
    <t>Organizational processes for authorizing and managing maintenance personnel; automated mechanisms supporting and/or implementing authorization of maintenance personnel</t>
  </si>
  <si>
    <t xml:space="preserve">Determine if the organization: 
 - maintains a list of authorized maintenance organizations or personnel
</t>
  </si>
  <si>
    <t>MA-5.a.2</t>
  </si>
  <si>
    <t>MA-5.a.1</t>
  </si>
  <si>
    <t>MA-5.b</t>
  </si>
  <si>
    <t>MA-5.c</t>
  </si>
  <si>
    <t xml:space="preserve">Determine if the organization: 
 - ensures that non-escorted personnel performing maintenance on the information system have required access authorizations
</t>
  </si>
  <si>
    <t xml:space="preserve">Determine if the organization: 
 - designates organizational personnel with required access authorizations and technical competence to supervise the maintenance activities of personnel who do not possess the required access authorizations
</t>
  </si>
  <si>
    <t>Information system maintenance policy; procedures addressing maintenance personnel; information system media protection policy; physical and environmental protection policy; security plan; list of maintenance personnel requiring escort/supervision; maintenance records; access control records; other relevant documents or records</t>
  </si>
  <si>
    <t>Organizational personnel with information system maintenance responsibilities; organizational personnel with personnel security responsibilities; organizational personnel with physical access control responsibilities; organizational personnel with information security responsibilities; organizational personnel responsible for media sanitization; system/network administrators</t>
  </si>
  <si>
    <t>Organizational processes for managing maintenance personnel without appropriate access; automated mechanisms supporting and/or implementing alternative security safeguards; automated mechanisms supporting and/or implementing information storage component sanitization</t>
  </si>
  <si>
    <t>MA-5(1).a.2</t>
  </si>
  <si>
    <t>MA-5(1).a.1</t>
  </si>
  <si>
    <t xml:space="preserve">Determine if the organization: 
 - implements procedures for the use of maintenance personnel that lack appropriate security clearances or are not U.S. citizens, that include the following requirements:
   - prior to initiating maintenance or diagnostic activities by personnel who do not have needed access authorizations, clearances, or formal access approvals:
     -all volatile information storage components within the information system are sanitized; and
     - all nonvolatile storage media are removed; or
     - all nonvolatile storage media are physically disconnected from the system and secured
</t>
  </si>
  <si>
    <t>MA-5(1).b</t>
  </si>
  <si>
    <t xml:space="preserve">Determine if the organization: 
 - develops and implements alternative security safeguards in the event an information system component cannot be sanitized, removed, or disconnected from the system
</t>
  </si>
  <si>
    <t>Information system maintenance policy; procedures addressing information system maintenance; service provider contracts; service-level agreements; inventory and availability of spare parts; security plan; other relevant documents or records</t>
  </si>
  <si>
    <t>Organizational personnel with information system maintenance responsibilities; organizational personnel with acquisition responsibilities; organizational personnel with information security responsibilities; system/network administrators</t>
  </si>
  <si>
    <t xml:space="preserve">Determine if the organization: 
 - defines information system components for which maintenance support and/or spare parts are to be obtained
</t>
  </si>
  <si>
    <t>MA-6.1</t>
  </si>
  <si>
    <t>MA-6.2</t>
  </si>
  <si>
    <t>MA-6.3</t>
  </si>
  <si>
    <t xml:space="preserve">Determine if the organization: 
 - defines the time period within which maintenance support and/or spare parts are to be obtained after a failure
</t>
  </si>
  <si>
    <t xml:space="preserve">Determine if the organization: 
 - obtains maintenance support for organization-defined information system components within the organization-defined time period of failure; and/or
 - obtains spare parts for organization-defined information system components within the organization-defined time period of failure
</t>
  </si>
  <si>
    <t xml:space="preserve">Determine if the organization: 
 - monitors nonlocal maintenance and diagnostic activities
</t>
  </si>
  <si>
    <t xml:space="preserve">Determine if the organization: 
 - implements procedures for the use of maintenance personnel that lack appropriate security clearances or are not U.S. citizens, that include the following requirements:
   - maintenance personnel who do not have needed access authorizations, clearances, or formal access approvals are escorted and supervised during the performance of maintenance and diagnostic activities on the information system by approved organizational personnel who:
     - are fully cleared
     - have appropriate access authorizations
     - are technically qualified
</t>
  </si>
  <si>
    <t>Maintenance Policy and Procedures</t>
  </si>
  <si>
    <t>MP-1.b.2.2</t>
  </si>
  <si>
    <t>MP-1.a.1.1</t>
  </si>
  <si>
    <t>MP-1.a.1.2</t>
  </si>
  <si>
    <t>MP-1.a.1.3</t>
  </si>
  <si>
    <t>MP-1.a.2.1</t>
  </si>
  <si>
    <t>MP-1.a.2.2</t>
  </si>
  <si>
    <t>MP-1.a.2.3</t>
  </si>
  <si>
    <t>MP-1.b.1.1</t>
  </si>
  <si>
    <t>MP-1.b.1.2</t>
  </si>
  <si>
    <t>MP-1.b.2.1</t>
  </si>
  <si>
    <t xml:space="preserve">Determine if the organization:
 - develops and documents a media protection policy that addresses:
   -purpose;
   -scope;
   -roles;
   -responsibilities;
   -management commitment;
   -coordination among organizational entities;
   -compliance
</t>
  </si>
  <si>
    <t xml:space="preserve">Determine if the organization:
 - develops and documents an system maintenance policy that addresses:
   -purpose;
   -scope;
   -roles;
   -responsibilities;
   -management commitment;
   -coordination among organizational entities;
   -compliance
</t>
  </si>
  <si>
    <t>Determine if the organization: 
 - disseminates the media protection policy to organization-defined personnel or roles</t>
  </si>
  <si>
    <t>Determine if the organization:
 - develops and documents procedures to facilitate the implementation of the media protection and associated media protection controls</t>
  </si>
  <si>
    <t>Determine if the organization: 
 - defines the frequency to review and update the current media protection policy</t>
  </si>
  <si>
    <t>Determine if the organization: 
 - reviews and updates the current media protection policy with the organization-defined frequency</t>
  </si>
  <si>
    <t>Determine if the organization: 
 - defines the frequency to review and update the current media protection procedures</t>
  </si>
  <si>
    <t>Determine if the organization: 
 - reviews and updates the current media protection procedures with the organization-defined frequency</t>
  </si>
  <si>
    <t>Media protection policy and procedures; other relevant documents or records</t>
  </si>
  <si>
    <t>Organizational personnel with media protection responsibilities; organizational personnel with information security responsibilities</t>
  </si>
  <si>
    <t xml:space="preserve">Determine if the organization: 
 - defines types of digital and/or non-digital media requiring restricted access
</t>
  </si>
  <si>
    <t>MP-2.1</t>
  </si>
  <si>
    <t>MP-2.2</t>
  </si>
  <si>
    <t>MP-2.3</t>
  </si>
  <si>
    <t xml:space="preserve">Determine if the organization: 
 - defines personnel or roles authorized to access organization-defined types of digital and/or non-digital media
</t>
  </si>
  <si>
    <t xml:space="preserve">Determine if the organization: 
 - restricts access to organization-defined types of digital and/or non-digital media to organization-defined personnel or roles
</t>
  </si>
  <si>
    <t>Information system media protection policy; procedures addressing media access restrictions; access control policy and procedures; physical and environmental protection policy and procedures; media storage facilities; access control records; other relevant documents or records</t>
  </si>
  <si>
    <t>Organizational personnel with information system media protection responsibilities; organizational personnel with information security responsibilities; system/network administrators</t>
  </si>
  <si>
    <t>Organizational processes for restricting information media; automated mechanisms supporting and/or implementing media access restrictions</t>
  </si>
  <si>
    <t xml:space="preserve">Determine if the organization:
 - defines personnel or roles to whom the maintenance policy are to be disseminated
</t>
  </si>
  <si>
    <t>Determine if the organization:
 - defines personnel or roles to whom the media protection policy are to be disseminated</t>
  </si>
  <si>
    <t>Determine if the organization:
 - defines personnel or roles to whom the security assessment and authorization policy is to be disseminated</t>
  </si>
  <si>
    <t>Determine if the organization:
 - defines personnel or roles to whom the security awareness and training policy are to be disseminated</t>
  </si>
  <si>
    <t>Information system media protection policy; procedures addressing media marking; physical and environmental protection policy and procedures; security plan; list of information system media marking security attributes; designated controlled areas; other relevant documents or records</t>
  </si>
  <si>
    <t>Organizational personnel with information system media protection and marking responsibilities; organizational personnel with information security responsibilities</t>
  </si>
  <si>
    <t>Organizational processes for marking information media; automated mechanisms supporting and/or implementing media marking</t>
  </si>
  <si>
    <t xml:space="preserve">Determine if the organization: 
 - marks information system media indicating the:
   - distribution limits of the information
   - handling caveats of the information
   - applicable security markings (if any) of the information
</t>
  </si>
  <si>
    <t>MP-3.a</t>
  </si>
  <si>
    <t>MP-3b.1</t>
  </si>
  <si>
    <t xml:space="preserve">Determine if the organization: 
 - defines types of information system media to be exempted from marking as long as the media remain in designated controlled areas
</t>
  </si>
  <si>
    <t xml:space="preserve">Determine if the organization: 
 - defines controlled areas where organization-defined types of information system media exempt from marking are to be retained
</t>
  </si>
  <si>
    <t>MP-3b.2</t>
  </si>
  <si>
    <t>MP-3b.3</t>
  </si>
  <si>
    <t xml:space="preserve">Determine if the organization: 
 - exempts organization-defined types of information system media from marking as long as the media remain within organization-defined controlled areas
</t>
  </si>
  <si>
    <t>MP-4.a.1</t>
  </si>
  <si>
    <t xml:space="preserve">Determine if the organization: 
 - defines types of digital and/or non-digital media to be physically controlled and securely stored within designated controlled areas
</t>
  </si>
  <si>
    <t xml:space="preserve">Determine if the organization: 
 - defines controlled areas designated to physically control and securely store organization-defined types of digital and/or non-digital media
</t>
  </si>
  <si>
    <t xml:space="preserve">Determine if the organization: 
 - physically controls organization-defined types of digital and/or non-digital media within organization-defined controlled areas
</t>
  </si>
  <si>
    <t>MP-4.a.2</t>
  </si>
  <si>
    <t>MP-4.a.3</t>
  </si>
  <si>
    <t xml:space="preserve">Determine if the organization: 
 - securely stores organization-defined types of digital and/or non-digital media within organization-defined controlled areas
</t>
  </si>
  <si>
    <t>MP-4.a.4</t>
  </si>
  <si>
    <t>MP-4.b</t>
  </si>
  <si>
    <t xml:space="preserve">Determine if the organization: 
 - protects information system media until the media are destroyed or sanitized using approved equipment, techniques, and procedures
</t>
  </si>
  <si>
    <t>Information system media protection policy; procedures addressing media storage; physical and environmental protection policy and procedures; access control policy and procedures; security plan; information system media; designated controlled areas; other relevant documents or records</t>
  </si>
  <si>
    <t>Organizational processes for storing information media; automated mechanisms supporting and/or implementing secure media storage/media protection</t>
  </si>
  <si>
    <t>MP-5.a.1</t>
  </si>
  <si>
    <t xml:space="preserve">Determine if the organization: 
 - defines types of information system media to be protected and controlled during transport outside of controlled areas
</t>
  </si>
  <si>
    <t>MP-5.a.2</t>
  </si>
  <si>
    <t xml:space="preserve">Determine if the organization: 
 - defines security safeguards to protect and control organization-defined information system media during transport outside of controlled areas
</t>
  </si>
  <si>
    <t xml:space="preserve">Determine if the organization: 
 - protects and controls organization-defined information system media during transport outside of controlled areas using organization-defined security safeguards
</t>
  </si>
  <si>
    <t>MP-5.a.3</t>
  </si>
  <si>
    <t>Organizational processes for storing information media; automated mechanisms supporting and/or implementing media storage/media protection</t>
  </si>
  <si>
    <t>Organizational personnel with information system media protection and storage responsibilities; organizational personnel with information security responsibilities; system/network administrators</t>
  </si>
  <si>
    <t>MP-5.b</t>
  </si>
  <si>
    <t>MP-5.c</t>
  </si>
  <si>
    <t>MP-5.d</t>
  </si>
  <si>
    <t xml:space="preserve">Determine if the organization: 
 - maintains accountability for information system media during transport outside of controlled areas
</t>
  </si>
  <si>
    <t xml:space="preserve">Determine if the organization: 
 - documents activities associated with the transport of information system media
</t>
  </si>
  <si>
    <t xml:space="preserve">Determine if the organization: 
 - restricts the activities associated with transport of information system media to authorized personnel
</t>
  </si>
  <si>
    <t>Maintenance Personnel | Cryptographic Protection</t>
  </si>
  <si>
    <t>MP-5(4)</t>
  </si>
  <si>
    <t xml:space="preserve">Determine if the organization:
 - employs cryptographic mechanisms to protect the confidentiality and integrity of information stored on digital media during transport outside of controlled areas
</t>
  </si>
  <si>
    <t>Information system media protection policy; procedures addressing media transport; information system design documentation; information system configuration settings and associated documentation; information system media transport records; audit records; other relevant documents or records</t>
  </si>
  <si>
    <t>Organizational personnel with information system media transport responsibilities; organizational personnel with information security responsibilities</t>
  </si>
  <si>
    <t xml:space="preserve">Determine if the organization: 
 - defines information system media to be sanitized prior to:
   - disposal
   - release out of organizational controls; or
   - release for reuse
</t>
  </si>
  <si>
    <t>MP-6.a.1</t>
  </si>
  <si>
    <t>Information system media protection policy; procedures addressing media sanitization and disposal; applicable federal standards and policies addressing media sanitization; media sanitization records; audit records; information system design documentation; information system configuration settings and associated documentation; other relevant documents or records</t>
  </si>
  <si>
    <t>Organizational personnel with media sanitization responsibilities; organizational personnel with information security responsibilities; system/network administrators</t>
  </si>
  <si>
    <t>Organizational processes for media sanitization; automated mechanisms supporting and/or implementing media sanitization</t>
  </si>
  <si>
    <t>MP-6.a.2</t>
  </si>
  <si>
    <t xml:space="preserve">Determine if the organization: 
 - defines sanitization techniques or procedures to be used for sanitizing organization-defined information system media prior to:
   - disposal
   - release out of organizational controls; or
   - release for reuse
</t>
  </si>
  <si>
    <t>MP-6.a.3</t>
  </si>
  <si>
    <t xml:space="preserve">Determine if the organization: 
 - sanitizes organization-defined information system media prior to disposal, release out of organizational control, or release for reuse using organization-defined sanitization techniques or procedures in accordance with applicable federal and organizational standards and policies
</t>
  </si>
  <si>
    <t>MP-6.b</t>
  </si>
  <si>
    <t xml:space="preserve">Determine if the organization: 
 - employs sanitization mechanisms with strength and integrity commensurate with the security category or classification of the information
</t>
  </si>
  <si>
    <t xml:space="preserve">Determine if the organization: 
 - defines the frequency for testing sanitization equipment and procedures to verify that the intended sanitization is being achieved
</t>
  </si>
  <si>
    <t xml:space="preserve">Determine if the organization: 
 - tests sanitization equipment and procedures with the organization-defined frequency to verify that the intended sanitization is being achieved
</t>
  </si>
  <si>
    <t>Information system media protection policy; procedures addressing media sanitization and disposal; procedures addressing testing of media sanitization equipment; results of media sanitization equipment and procedures testing; audit records; other relevant documents or records</t>
  </si>
  <si>
    <t>Organizational personnel with information system media sanitization responsibilities; organizational personnel with information security responsibilities</t>
  </si>
  <si>
    <t>MP-6(2).2</t>
  </si>
  <si>
    <t>MP-6(2).1</t>
  </si>
  <si>
    <t xml:space="preserve">Determine if the organization: 
 - defines types of information system media to be:
   - restricted on information systems or system components; or
   - prohibited from use on information systems or system components
</t>
  </si>
  <si>
    <t>Information system media protection policy; system use policy; procedures addressing media usage restrictions; security plan; rules of behavior; information system design documentation; information system configuration settings and associated documentation; audit records; other relevant documents or records</t>
  </si>
  <si>
    <t>Organizational personnel with information system media use responsibilities; organizational personnel with information security responsibilities; system/network administrators</t>
  </si>
  <si>
    <t>Organizational processes for media use; automated mechanisms restricting or prohibiting use of information system media on information systems or system components</t>
  </si>
  <si>
    <t>MP-7.2</t>
  </si>
  <si>
    <t xml:space="preserve">Determine if the organization: 
 - defines information systems or system components on which the use of organization-defined types of information system media is to be one of the following:
   - restricted; or
   - prohibited
</t>
  </si>
  <si>
    <t>MP-7.3</t>
  </si>
  <si>
    <t xml:space="preserve">Determine if the organization: 
 - defines security safeguards to be employed to restrict or prohibit the use of organization-defined types of information system media on organization-defined information systems or system components
</t>
  </si>
  <si>
    <t xml:space="preserve">Determine if the organization: 
 - restricts or prohibits the use of organization-defined information system media on organization-defined information systems or system components using organization-defined security safeguards
</t>
  </si>
  <si>
    <t>MP-7.4</t>
  </si>
  <si>
    <t>MP-7(1)</t>
  </si>
  <si>
    <t xml:space="preserve">Determine if the organization: 
 - prohibits the use of portable storage devices in organizational information systems when such devices have no identifiable owner
</t>
  </si>
  <si>
    <t>Organizational processes for media use; automated mechanisms prohibiting use of media on information systems or system components</t>
  </si>
  <si>
    <t xml:space="preserve">Determine if the organization:
 - develops and documents an access control policy that addresses:
   - purpose;
   - scope;
   - roles;
   - responsibilities;
   - management commitment;
   - coordination among organizational entities;
   - compliance
</t>
  </si>
  <si>
    <t>Access control policy and procedures; other relevant documents or records</t>
  </si>
  <si>
    <t>Organizational personnel with access control responsibilities; organizational personnel with information security responsibilities</t>
  </si>
  <si>
    <t xml:space="preserve">Determine if the organization:
 - defines personnel or roles to whom the access control policy are to be disseminated
</t>
  </si>
  <si>
    <t>Determine if the organization:
 - disseminates the access control policy to organization-defined personnel or roles</t>
  </si>
  <si>
    <t>Determine if the organization:
 - develops and documents procedures to facilitate the implementation of the access control policy and associated access control controls</t>
  </si>
  <si>
    <t>Determine if the organization: 
 - defines the frequency to review and update the current access control policy</t>
  </si>
  <si>
    <t>Determine if the organization: 
 - reviews and updates the current access control policy with the organization-defined frequency</t>
  </si>
  <si>
    <t>Determine if the organization: 
 - defines the frequency to review and update the current access control procedures</t>
  </si>
  <si>
    <t>Determine if the organization: 
 - reviews and updates the current access control procedures with the organization-defined frequency</t>
  </si>
  <si>
    <t>AC-2.a.1</t>
  </si>
  <si>
    <t>Determine if the organization:
 - defines information system account types to be identified and selected to support organizational missions/business functions</t>
  </si>
  <si>
    <t>Access control policy; procedures addressing account management; security plan; information system design documentation; information system configuration settings and associated documentation; list of active system accounts along with the name of the individual associated with each account; list of conditions for group and role membership; notifications or records of recently transferred, separated, or terminated employees; list of recently disabled information system accounts along with the name of the individual associated with each account; access authorization records; account management compliance reviews; information system monitoring records; information system audit records; other relevant documents or records</t>
  </si>
  <si>
    <t>AC-2.a.2</t>
  </si>
  <si>
    <t>Determine if the organization:
 - identifies and selects organization-defined information system account types to support organizational missions/business functions</t>
  </si>
  <si>
    <t>Organizational personnel with account management responsibilities; system/network administrators; organizational personnel with information security responsibilities</t>
  </si>
  <si>
    <t>Determine if the organization:
 - assigns account managers for information system accounts</t>
  </si>
  <si>
    <t>Determine if the organization:
 - establishes conditions for group and role membership</t>
  </si>
  <si>
    <t>AC-2.e.1</t>
  </si>
  <si>
    <t>Determine if the organization:
 - defines personnel or roles required to approve requests to create information system accounts</t>
  </si>
  <si>
    <t>AC-2.e.2</t>
  </si>
  <si>
    <t>Determine if the organization:
 - requires approvals by organization-defined personnel or roles for requests to create information system accounts</t>
  </si>
  <si>
    <t>Organizational processes for account management on the information system; automated mechanisms for implementing account management</t>
  </si>
  <si>
    <t>AC-2.f.1</t>
  </si>
  <si>
    <t>AC-2.f.2</t>
  </si>
  <si>
    <t>Determine if the organization:
 - monitors the use of information system accounts</t>
  </si>
  <si>
    <t>AC-2.h</t>
  </si>
  <si>
    <t>AC-2.i</t>
  </si>
  <si>
    <t>AC-2.j.1</t>
  </si>
  <si>
    <t>Determine if the organization:
 - defines the frequency to review accounts for compliance with account management requirements</t>
  </si>
  <si>
    <t>AC-2.j.2</t>
  </si>
  <si>
    <t>Determine if the organization:
 - reviews accounts for compliance with account management requirements with the organization-defined frequency</t>
  </si>
  <si>
    <t>Determine if the organization:
 - establishes a process for reissuing shared/group account credentials (if deployed) when individuals are removed from the group</t>
  </si>
  <si>
    <t>AC-2(1)</t>
  </si>
  <si>
    <t>Organizational personnel with account management responsibilities; system/network administrators; organizational personnel with information security responsibilities; system developers</t>
  </si>
  <si>
    <t>AC-2(2).1</t>
  </si>
  <si>
    <t>Access control policy; procedures addressing account management; security plan; information system design documentation; information system configuration settings and associated documentation; information system-generated list of temporary accounts removed and/or disabled; information system-generated list of emergency accounts removed and/or disabled; information system audit records; other relevant documents or records</t>
  </si>
  <si>
    <t>AC-2(2).2</t>
  </si>
  <si>
    <t>AC-2(3).1</t>
  </si>
  <si>
    <t>AC-2(3).2</t>
  </si>
  <si>
    <t>AC-2(4).1</t>
  </si>
  <si>
    <t>Access control policy; procedures addressing account management; information system design documentation; information system configuration settings and associated documentation; notifications/alerts of account creation, modification, enabling, disabling, and removal actions; information system audit records; other relevant documents or records</t>
  </si>
  <si>
    <t>AC-2(4).2</t>
  </si>
  <si>
    <t>AC-2(4).3</t>
  </si>
  <si>
    <t>AC-2(5).1</t>
  </si>
  <si>
    <t>Determine if the organization:
 - defines either the time period of expected inactivity that requires users to log out or the description of when users are required to log out</t>
  </si>
  <si>
    <t>Access control policy; procedures addressing account management; security plan; information system design documentation; information system configuration settings and associated documentation; security violation reports; information system audit records; other relevant documents or records</t>
  </si>
  <si>
    <t>AC-2(5).2</t>
  </si>
  <si>
    <t>Determine if the organization:
 - requires that users log out when the organization-defined time period of inactivity is reached or in accordance with organization-defined description of when to log out</t>
  </si>
  <si>
    <t>Organizational personnel with account management responsibilities; system/network administrators; organizational personnel with information security responsibilities; users that must comply with inactivity logout policy</t>
  </si>
  <si>
    <t>AC-2(7).a</t>
  </si>
  <si>
    <t>Determine if the organization:
 - establishes and administers privileged user accounts in accordance with a role-based access scheme that organizes allowed information system access and privileges into roles</t>
  </si>
  <si>
    <t>Access control policy; procedures addressing account management; information system design documentation; information system configuration settings and associated documentation; information system-generated list of privileged user accounts and associated role; records of actions taken when privileged role assignments are no longer appropriate; information system audit records; audit tracking and monitoring reports; information system monitoring records; other relevant documents or records</t>
  </si>
  <si>
    <t>Automated mechanisms implementing account management functions; automated mechanisms monitoring privileged role assignments</t>
  </si>
  <si>
    <t>AC-2(7).b</t>
  </si>
  <si>
    <t>Determine if the organization:
 - monitors privileged role assignments</t>
  </si>
  <si>
    <t>AC-2(7).c.1</t>
  </si>
  <si>
    <t>Determine if the organization:
 - defines actions to be taken when privileged role assignments are no longer appropriate</t>
  </si>
  <si>
    <t>AC-2(7).c.2</t>
  </si>
  <si>
    <t>Determine if the organization:
 - takes organization-defined actions when privileged role assignments are no longer appropriate</t>
  </si>
  <si>
    <t>Account Management | Restrictions on Use of Shared / Group Accounts</t>
  </si>
  <si>
    <t>AC-2(9).1</t>
  </si>
  <si>
    <t>Determine if the organization:
 - defines conditions for establishing shared/group accounts</t>
  </si>
  <si>
    <t>Access control policy; procedures addressing account management; information system design documentation; information system configuration settings and associated documentation; system-generated list of shared/group accounts and associated role; information system audit records; other relevant documents or records</t>
  </si>
  <si>
    <t>AC-2(9).2</t>
  </si>
  <si>
    <t>Determine if the organization:
 - only permits the use of shared/group accounts that meet organization-defined conditions for establishing shared/group accounts</t>
  </si>
  <si>
    <t>AC-2(10)</t>
  </si>
  <si>
    <t>Access control policy; procedures addressing account management; information system design documentation; information system configuration settings and associated documentation; account access termination records; information system audit records; other relevant documents or records</t>
  </si>
  <si>
    <t>AC-2(12).a.1</t>
  </si>
  <si>
    <t>Determine if the organization:
 - defines atypical usage to be monitored for information system accounts</t>
  </si>
  <si>
    <t>Access control policy; procedures addressing account management; information system design documentation; information system configuration settings and associated documentation; information system monitoring records; information system audit records; audit tracking and monitoring reports; other relevant documents or records</t>
  </si>
  <si>
    <t>AC-2(12).a.2</t>
  </si>
  <si>
    <t>Determine if the organization:
 - monitors information system accounts for organization-defined atypical usage</t>
  </si>
  <si>
    <t>AC-2(12).b.1</t>
  </si>
  <si>
    <t>Determine if the organization:
 - defines personnel or roles to whom atypical usage of information system accounts are to be reported</t>
  </si>
  <si>
    <t>AC-2(12).b.2</t>
  </si>
  <si>
    <t>Determine if the organization:
 - reports atypical usage of information system accounts to organization-defined personnel or roles</t>
  </si>
  <si>
    <t>Access control policy; procedures addressing access enforcement; information system design documentation; information system configuration settings and associated documentation; list of approved authorizations (user privileges); information system audit records; other relevant documents or records</t>
  </si>
  <si>
    <t>Organizational personnel with access enforcement responsibilities; system/network administrators; organizational personnel with information security responsibilities; system developers</t>
  </si>
  <si>
    <t>AC-4.1</t>
  </si>
  <si>
    <t>Access control policy; information flow control policies; procedures addressing information flow enforcement; information system design documentation; information system configuration settings and associated documentation; information system baseline configuration; list of information flow authorizations; information system audit records; other relevant documents or records</t>
  </si>
  <si>
    <t>AC-4.2</t>
  </si>
  <si>
    <t>System/network administrators; organizational personnel with information security responsibilities; system developers</t>
  </si>
  <si>
    <t>AC-4(21).1</t>
  </si>
  <si>
    <t>Information flow enforcement policy; information flow control policies; procedures addressing information flow enforcement; information system design documentation; information system configuration settings and associated documentation; list of required separation of information flows by information types; list of mechanisms and/or techniques used to logically or physically separate information flows; information system audit records; other relevant documents or records</t>
  </si>
  <si>
    <t>AC-4(21).2</t>
  </si>
  <si>
    <t>AC-4(21).3</t>
  </si>
  <si>
    <t>Organizational personnel with information flow enforcement responsibilities; system/network administrators; organizational personnel with information security responsibilities; system developers</t>
  </si>
  <si>
    <t>AC-5.a.1</t>
  </si>
  <si>
    <t>Determine if the organization:
 - defines duties of individuals to be separated</t>
  </si>
  <si>
    <t>Access control policy; procedures addressing divisions of responsibility and separation of duties; information system configuration settings and associated documentation; list of divisions of responsibility and separation of duties; information system access authorizations; information system audit records; other relevant documents or records</t>
  </si>
  <si>
    <t>Organizational personnel with responsibilities for defining appropriate divisions of responsibility and separation of duties; organizational personnel with information security responsibilities; system/network administrators</t>
  </si>
  <si>
    <t>AC-5.a.2</t>
  </si>
  <si>
    <t>Determine if the organization:
 - separates organization-defined duties of individuals</t>
  </si>
  <si>
    <t>Determine if the organization:
 - documents separation of duties</t>
  </si>
  <si>
    <t>Determine if the organization:
 - defines information system access authorizations to support separation of duties</t>
  </si>
  <si>
    <t>Access control policy; procedures addressing least privilege; list of assigned access authorizations (user privileges); information system configuration settings and associated documentation; information system audit records; other relevant documents or records</t>
  </si>
  <si>
    <t>Organizational personnel with responsibilities for defining least privileges necessary to accomplish specified tasks; organizational personnel with information security responsibilities; system/network administrators</t>
  </si>
  <si>
    <t>AC-6(1).1</t>
  </si>
  <si>
    <t>Determine if the organization:
 - defines security-relevant information for which access must be explicitly authorized</t>
  </si>
  <si>
    <t>Access control policy; procedures addressing least privilege; list of security functions (deployed in hardware, software, and firmware) and security-relevant information for which access must be explicitly authorized; information system configuration settings and associated documentation; information system audit records; other relevant documents or records</t>
  </si>
  <si>
    <t>AC-6(1).2</t>
  </si>
  <si>
    <t>AC-6(1).3</t>
  </si>
  <si>
    <t>AC-6(2).1</t>
  </si>
  <si>
    <t>Determine if the organization:
 - defines security functions or security-relevant information to which users of information system accounts, or roles, have access</t>
  </si>
  <si>
    <t>Access control policy; procedures addressing least privilege; list of system-generated security functions or security-relevant information assigned to information system accounts or roles; information system configuration settings and associated documentation; information system audit records; other relevant documents or records</t>
  </si>
  <si>
    <t>AC-6(2).2</t>
  </si>
  <si>
    <t>Determine if the organization:
 - requires that users of information system accounts, or roles, with access to organization-defined security functions or security-relevant information, use non-privileged accounts, or roles, when accessing nonsecurity functions</t>
  </si>
  <si>
    <t>AC-6(5).1</t>
  </si>
  <si>
    <t>Determine if the organization:
 - defines personnel or roles for which privileged accounts on the information system are to be restricted</t>
  </si>
  <si>
    <t>Access control policy; procedures addressing least privilege; list of system-generated privileged accounts; list of system administration personnel; information system configuration settings and associated documentation; information system audit records; other relevant documents or records</t>
  </si>
  <si>
    <t>AC-6(5).2</t>
  </si>
  <si>
    <t>Determine if the organization:
 - restricts privileged accounts on the information system to organization-defined personnel or roles</t>
  </si>
  <si>
    <t>AC-6(9)</t>
  </si>
  <si>
    <t>Access control policy; procedures addressing least privilege; information system design documentation; information system configuration settings and associated documentation; list of privileged functions to be audited; list of audited events; information system audit records; other relevant documents or records</t>
  </si>
  <si>
    <t>Organizational personnel with responsibilities for reviewing least privileges necessary to accomplish specified tasks; organizational personnel with information security responsibilities; system/network administrators; system developers</t>
  </si>
  <si>
    <t>Least Privilege | Prohibit Non-Privileged Users from Executing Privileged Functions</t>
  </si>
  <si>
    <t>AC-6(10)</t>
  </si>
  <si>
    <t>Access control policy; procedures addressing least privilege; information system design documentation; information system configuration settings and associated documentation; list of privileged functions and associated user account assignments; information system audit records; other relevant documents or records</t>
  </si>
  <si>
    <t>Organizational personnel with responsibilities for defining least privileges necessary to accomplish specified tasks; organizational personnel with information security responsibilities; system developers</t>
  </si>
  <si>
    <t>Unsuccessful Login Attempts</t>
  </si>
  <si>
    <t>AC-7.a.1</t>
  </si>
  <si>
    <t>Access control policy; procedures addressing unsuccessful logon attempts; security plan; information system design documentation; information system configuration settings and associated documentation; information system audit records; other relevant documents or records</t>
  </si>
  <si>
    <t>AC-7.a.2</t>
  </si>
  <si>
    <t>AC-7.a.3</t>
  </si>
  <si>
    <t>Organizational personnel with information security responsibilities; system developers; system/network administrators</t>
  </si>
  <si>
    <t>AC-7.b.1</t>
  </si>
  <si>
    <t>AC-7.b.2</t>
  </si>
  <si>
    <t>Access control policy; privacy and security policies, procedures addressing system use notification; documented approval of information system use notification messages or banners; information system audit records; user acknowledgements of notification message or banner; information system design documentation; information system configuration settings and associated documentation; information system use notification messages; other relevant documents or records</t>
  </si>
  <si>
    <t>System/network administrators; organizational personnel with information security responsibilities; organizational personnel with responsibility for providing legal advice; system developers</t>
  </si>
  <si>
    <t>AC-8.c.1.1</t>
  </si>
  <si>
    <t>AC-8.c.1.2</t>
  </si>
  <si>
    <t>AC-10.1</t>
  </si>
  <si>
    <t>Access control policy; procedures addressing concurrent session control; information system design documentation; information system configuration settings and associated documentation; security plan; other relevant documents or records</t>
  </si>
  <si>
    <t>AC-10.2</t>
  </si>
  <si>
    <t>AC-10.3</t>
  </si>
  <si>
    <t>AC-11.a.1</t>
  </si>
  <si>
    <t>Access control policy; procedures addressing session lock; procedures addressing identification and authentication; information system design documentation; information system configuration settings and associated documentation; security plan; other relevant documents or records</t>
  </si>
  <si>
    <t>AC-11.a.2</t>
  </si>
  <si>
    <t>AC-11(1)</t>
  </si>
  <si>
    <t>Access control policy; procedures addressing session lock; display screen with session lock activated; information system design documentation; information system configuration settings and associated documentation; other relevant documents or records</t>
  </si>
  <si>
    <t>AC-12.1</t>
  </si>
  <si>
    <t>Access control policy; procedures addressing session termination; information system design documentation; information system configuration settings and associated documentation; list of conditions or trigger events requiring session disconnect; information system audit records; other relevant documents or records</t>
  </si>
  <si>
    <t>AC-12.2</t>
  </si>
  <si>
    <t>Permitted Actions without Identification or Authorization</t>
  </si>
  <si>
    <t>AC-14.a.1</t>
  </si>
  <si>
    <t>Determine if the organization:
 - defines user actions that can be performed on the information system without identification or authentication consistent with organizational missions/business functions</t>
  </si>
  <si>
    <t>Access control policy; procedures addressing permitted actions without identification or authentication; information system configuration settings and associated documentation; security plan; list of user actions that can be performed without identification or authentication; information system audit records; other relevant documents or records</t>
  </si>
  <si>
    <t>AC-14.a.2</t>
  </si>
  <si>
    <t>Determine if the organization:
 - identifies organization-defined user actions that can be performed on the information system without identification or authentication consistent with organizational missions/business functions</t>
  </si>
  <si>
    <t>Determine if the organization:
 - documents and provides supporting rationale in the security plan for the information system, user actions not requiring identification or authentication</t>
  </si>
  <si>
    <t>AC-17.a.1</t>
  </si>
  <si>
    <t>Determine if the organization:
 - identifies the types of remote access allowed to the information system</t>
  </si>
  <si>
    <t>Access control policy; procedures addressing remote access implementation and usage (including restrictions); configuration management plan; security plan; information system configuration settings and associated documentation; remote access authorizations; information system audit records; other relevant documents or records</t>
  </si>
  <si>
    <t>Organizational personnel with responsibilities for managing remote access connections; system/network administrators; organizational personnel with information security responsibilities</t>
  </si>
  <si>
    <t>AC-17.a.2</t>
  </si>
  <si>
    <t>AC-17.a.3</t>
  </si>
  <si>
    <t>Determine if the organization:
 - authorizes remote access to the information system prior to allowing such connections</t>
  </si>
  <si>
    <t>AC-17(1)</t>
  </si>
  <si>
    <t>Access control policy; procedures addressing remote access to the information system; information system design documentation; information system configuration settings and associated documentation; information system audit records; information system monitoring records; other relevant documents or records</t>
  </si>
  <si>
    <t>AC-17(2)</t>
  </si>
  <si>
    <t>Access control policy; procedures addressing remote access to the information system; information system design documentation; information system configuration settings and associated documentation; cryptographic mechanisms and associated configuration documentation; information system audit records; other relevant documents or records</t>
  </si>
  <si>
    <t>AC-17(3).1</t>
  </si>
  <si>
    <t>Access control policy; procedures addressing remote access to the information system; information system design documentation; list of all managed network access control points; information system configuration settings and associated documentation; information system audit records; other relevant documents or records</t>
  </si>
  <si>
    <t>AC-17(3).2</t>
  </si>
  <si>
    <t>AC-17(4).a.1</t>
  </si>
  <si>
    <t>Determine if the organization:
 - defines needs to authorize the execution of privileged commands and access to security-relevant information via remote access</t>
  </si>
  <si>
    <t>Access control policy; procedures addressing remote access to the information system; information system configuration settings and associated documentation; security plan; information system audit records; other relevant documents or records</t>
  </si>
  <si>
    <t>AC-17(4).a.2</t>
  </si>
  <si>
    <t>Determine if the organization:
 - authorizes the execution of privileged commands and access to security-relevant information via remote access only for organization-defined needs</t>
  </si>
  <si>
    <t>AC-17(4).b</t>
  </si>
  <si>
    <t>Determine if the organization:
 - documents the rationale for such access in the information system security plan</t>
  </si>
  <si>
    <t>AC-17(9).1</t>
  </si>
  <si>
    <t>Determine if the organization:
 - defines the time period within which to expeditiously disconnect or disable remote access to the information system</t>
  </si>
  <si>
    <t>Access control policy; procedures addressing disconnecting or disabling remote access to the information system; information system design documentation; information system configuration settings and associated documentation; security plan, information system audit records; other relevant documents or records</t>
  </si>
  <si>
    <t>AC-17(9).2</t>
  </si>
  <si>
    <t>Determine if the organization:
 - provides the capability to expeditiously disconnect or disable remote access to the information system within the organization-defined time period</t>
  </si>
  <si>
    <t>Access control policy; procedures addressing wireless access implementation and usage (including restrictions); configuration management plan; security plan; information system design documentation; information system configuration settings and associated documentation; wireless access authorizations; information system audit records; other relevant documents or records</t>
  </si>
  <si>
    <t>Organizational personnel with responsibilities for managing wireless access connections; organizational personnel with information security responsibilities</t>
  </si>
  <si>
    <t>Determine if the organization:
 - authorizes wireless access to the information system prior to allowing such connections</t>
  </si>
  <si>
    <t>AC-18(1)</t>
  </si>
  <si>
    <t>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t>
  </si>
  <si>
    <t>Access Control for Mobile Devices</t>
  </si>
  <si>
    <t>Access control policy; procedures addressing access control for mobile device usage (including restrictions); configuration management plan; security plan; information system design documentation; information system configuration settings and associated documentation; authorizations for mobile device connections to organizational information systems; information system audit records; other relevant documents or records</t>
  </si>
  <si>
    <t>Organizational personnel using mobile devices to access organizational information systems; system/network administrators; organizational personnel with information security responsibilities</t>
  </si>
  <si>
    <t>Determine if the organization:
 - authorizes the connection of mobile devices to organizational information systems</t>
  </si>
  <si>
    <t>Access Control for Mobile Devices | Full Device / Container-Based Encryption</t>
  </si>
  <si>
    <t>AC-19(5).1</t>
  </si>
  <si>
    <t>Determine if the organization:
 - defines mobile devices for which full-device encryption or container encryption is required to protect the confidentiality and integrity of information on such devices</t>
  </si>
  <si>
    <t>Access control policy; procedures addressing access control for mobile devices; information system design documentation; information system configuration settings and associated documentation; encryption mechanism s and associated configuration documentation; information system audit records; other relevant documents or records</t>
  </si>
  <si>
    <t>AC-19(5).2</t>
  </si>
  <si>
    <t>Determine if the organization:
 - employs full-device encryption or container encryption to protect the confidentiality and integrity of information on organization-defined mobile devices</t>
  </si>
  <si>
    <t>Organizational personnel with access control responsibilities for mobile devices; system/network administrators; organizational personnel with information security responsibilities</t>
  </si>
  <si>
    <t>Access control policy; procedures addressing the use of external information systems; external information systems terms and conditions; list of types of applications accessible from external information systems; maximum security categorization for information processed, stored, or transmitted on external information systems; information system configuration settings and associated documentation; other relevant documents or records</t>
  </si>
  <si>
    <t>Organizational personnel with responsibilities for defining terms and conditions for use of external information systems to access organizational systems; system/network administrators; organizational personnel with information security responsibilities</t>
  </si>
  <si>
    <t>AC-20(1)</t>
  </si>
  <si>
    <t>Access control policy; procedures addressing the use of external information systems; security plan; information system connection or processing agreements; account management documents; other relevant documents or records</t>
  </si>
  <si>
    <t>AC-20(2)</t>
  </si>
  <si>
    <t>Access control policy; procedures addressing the use of external information systems; security plan; information system configuration settings and associated documentation; information system connection or processing agreements; account management documents; other relevant documents or records</t>
  </si>
  <si>
    <t>Organizational personnel with responsibilities for restricting or prohibiting use of organization-controlled storage devices on external information systems; system/network administrators; organizational personnel with information security responsibilities</t>
  </si>
  <si>
    <t>Automated mechanisms implementing restrictions on use of portable storage devices</t>
  </si>
  <si>
    <t>AC-21.a.1</t>
  </si>
  <si>
    <t>Determine if the organization:
 - defines information sharing circumstances where user discretion is required</t>
  </si>
  <si>
    <t>Access control policy; procedures addressing user-based collaboration and information sharing (including restrictions); information system design documentation; information system configuration settings and associated documentation; list of users authorized to make information sharing/collaboration decisions; list of information sharing circumstances requiring user discretion; other relevant documents or records</t>
  </si>
  <si>
    <t>Organizational personnel responsible for making information sharing/collaboration decisions; system/network administrators; organizational personnel with information security responsibilities</t>
  </si>
  <si>
    <t>AC-21.a.2</t>
  </si>
  <si>
    <t>Determine if the organization:
 - facilitates information sharing by enabling authorized users to determine whether access authorizations assigned to the sharing partner match the access restrictions on the information for organization-defined information sharing circumstances</t>
  </si>
  <si>
    <t>AC-21.b.1</t>
  </si>
  <si>
    <t>Determine if the organization:
 - defines automated mechanisms or manual processes to be employed to assist users in making information sharing/collaboration decisions</t>
  </si>
  <si>
    <t>AC-21.b.2</t>
  </si>
  <si>
    <t>Determine if the organization:
 - employs organization-defined automated mechanisms or manual processes to assist users in making information sharing/collaboration decisions</t>
  </si>
  <si>
    <t>Determine if the organization:
 - designates individuals authorized to post information onto a publicly accessible information system</t>
  </si>
  <si>
    <t>Access control policy; procedures addressing publicly accessible content; list of users authorized to post publicly accessible content on organizational information systems; training materials and/or records; records of publicly accessible information reviews; records of response to nonpublic information on public websites; system audit logs; security awareness training records; other relevant documents or records</t>
  </si>
  <si>
    <t>Organizational personnel with responsibilities for managing publicly accessible information posted on organizational information systems; organizational personnel with information security responsibilities</t>
  </si>
  <si>
    <t>Determine if the organization:
 - trains authorized individuals to ensure that publicly accessible information does not contain nonpublic information</t>
  </si>
  <si>
    <t>Determine if the organization:
 - reviews the proposed content of information prior to posting onto the publicly accessible information system to ensure that nonpublic information is not included</t>
  </si>
  <si>
    <t>AC-22.d.1</t>
  </si>
  <si>
    <t>Determine if the organization:
 - defines the frequency to review the content on the publicly accessible information system for nonpublic information</t>
  </si>
  <si>
    <t>AC-22.d.2</t>
  </si>
  <si>
    <t>Determine if the organization:
 - reviews the content on the publicly accessible information system for nonpublic information with the organization-defined frequency</t>
  </si>
  <si>
    <t>AC-22.d.3</t>
  </si>
  <si>
    <t>Determine if the organization:
 - removes nonpublic information from the publicly accessible information system, if discovered</t>
  </si>
  <si>
    <t>Determine if the organization:
 - specifies for each account (as required):
   - authorized users of the information system
   - group and role membership
   - access authorizations (i.e., privileges)
   - other attributes</t>
  </si>
  <si>
    <t>Determine if the organization:
 - defines procedures or conditions to:
   - create information system accounts
   - enable information system accounts
   - modify information system accounts
   - disable information system accounts
   - remove information system accounts</t>
  </si>
  <si>
    <t>Determine if the organization:
 - in accordance with organization-defined procedures or conditions:
   - creates information system accounts
   - enables information system accounts
   - modifies information system accounts
   - disables information system accounts
   - removes information system accounts</t>
  </si>
  <si>
    <t>Determine if the organization:
 - notifies account managers:
   - when accounts are no longer required
   - when users are terminated or transferred
   - when individual information system usage or need to know changes</t>
  </si>
  <si>
    <t>Determine if the organization:
 - authorizes access to the information system based:
   - a valid access authorization
   - intended system usage
   - other attributes as required by the organization or associated missions/business functions</t>
  </si>
  <si>
    <t>Determine if the organization:
 - employs automated mechanisms to support the management of information system accounts</t>
  </si>
  <si>
    <t>Determine if the organization:
 - defines the time period after which the information system automatically removes or disables temporary and emergency accounts</t>
  </si>
  <si>
    <t>Determine if the information system:
 - automatically removes or disables temporary and emergency accounts after the organization-defined time period for each type of account</t>
  </si>
  <si>
    <t>Determine if  the organization:
 - defines the time period after which the information system automatically disables inactive accounts</t>
  </si>
  <si>
    <t>Determine if the information system:
 - automatically disables inactive accounts after the organization-defined time period</t>
  </si>
  <si>
    <t>Determine if the information system:
 - automatically audits the following account actions:
   - creation
   - modification
   - enabling
   - disabling
   - removal</t>
  </si>
  <si>
    <t>Determine if the organization:
 - defines personnel or roles to be notified of the following account actions:
   - creation
   - modification
   - enabling
   - disabling
   - removal</t>
  </si>
  <si>
    <t>Determine if the information system:
 - notifies organization-defined personnel or roles of the following account actions:
   - creation
   - modification
   - enabling
   - disabling
   - removal</t>
  </si>
  <si>
    <t>Determine if the information system:
 - terminates shared/group account credentials when members leave the group</t>
  </si>
  <si>
    <t>Determine if the information system:
 - enforces approved authorizations for logical access to information and system resources in accordance with applicable access control policies</t>
  </si>
  <si>
    <t>Determine if the organization:
 - defines information flow control policies to control the flow of information within the system and between interconnected systems</t>
  </si>
  <si>
    <t>Determine if the information system:
 - enforces approved authorizations for controlling the flow of information within the system and between interconnected systems based on organization-defined information flow control policies</t>
  </si>
  <si>
    <t>Determine if the organization:
 - defines the required separations of information flows by types of information</t>
  </si>
  <si>
    <t>Determine if the organization:
 - defines the mechanisms and/or techniques to be used to separate information flows logically or physically</t>
  </si>
  <si>
    <t>Determine if the information system:
 - separates information flows logically or physically using organization-defined mechanisms and/or techniques to accomplish organization-defined required separations by types of information</t>
  </si>
  <si>
    <t>Determine if the organization:
 - employs the principle of least privilege, allowing only authorized access for users (and processes acting on behalf of users) which are necessary to accomplish assigned tasks in accordance with organizational missions and business functions</t>
  </si>
  <si>
    <t>Determine if the organization:
 - defines security functions deployed in:
   - hardware
   - software
   - firmware</t>
  </si>
  <si>
    <t>Determine if the organization:
 - explicitly authorizes access to:
   - organization-defined security functions
   - security-relevant information</t>
  </si>
  <si>
    <t>Determine if the information system:
 - audits the execution of privileged functions</t>
  </si>
  <si>
    <t>Determine if the information system:
 - prevents non-privileged users from executing privileged functions to include:
   - disabling implemented security safeguards/countermeasures;
   - circumventing security safeguards/countermeasures; or
   - altering implemented security safeguards/countermeasures</t>
  </si>
  <si>
    <t>Determine if the organization:
 - defines the number of consecutive invalid logon attempts allowed to the information system by a user during an organization-defined time period</t>
  </si>
  <si>
    <t>Determine if the organization:
 - defines the time period allowed by a user of the information system for an organization-defined number of consecutive invalid logon attempts</t>
  </si>
  <si>
    <t>Determine if the information system:
 - enforces a limit of organization-defined number of consecutive invalid logon attempts by a user during an organization-defined time period</t>
  </si>
  <si>
    <t>Determine if the organization:
 - defines account/node lockout time period or logon delay algorithm to be automatically enforced by the information system when the maximum number of unsuccessful logon attempts is exceeded</t>
  </si>
  <si>
    <t>Determine if the information system:
 - when the maximum number of unsuccessful logon attempts is exceeded, automatically:
   - locks the account/node for the organization-defined time period;
   - locks the account/node until released by an administrator; or
   - delays next logon prompt according to the organization-defined delay algorithm</t>
  </si>
  <si>
    <t>Determine if the organization:
 - defines a system use notification message or banner to be displayed by the information system to users before granting access to the system</t>
  </si>
  <si>
    <t>Determine if the information system:
 - displays to users the organization-defined system use notification message or banner before granting access to the information system that provides privacy and security notices consistent with applicable federal laws, Executive Orders, directives, policies, regulations, standards, and guidance, and states that:
   - users are accessing a U.S. Government information system
   - information system usage may be monitored, recorded, and subject to audit
   - unauthorized use of the information system is prohibited and subject to criminal and civil penalties
   - use of the information system indicates consent to monitoring and recording</t>
  </si>
  <si>
    <t>Determine if the information system:
 - retains the notification message or banner on the screen until users acknowledge the usage conditions and take explicit actions to log on to or further access the information system</t>
  </si>
  <si>
    <t>Determine if for publicly accessible systems:
 - the organization defines conditions for system use to be displayed by the information system before granting further access</t>
  </si>
  <si>
    <t>Determine if for publicly accessible systems:
 - the information system displays organization-defined conditions before granting further access</t>
  </si>
  <si>
    <t>Determine if the organization:
 - defines account and/or account types for the information system</t>
  </si>
  <si>
    <t>Determine if the organization:
 - defines the number of concurrent sessions to be allowed for each organization-defined account and/or account type</t>
  </si>
  <si>
    <t>Determine if the information system:
 - limits the number of concurrent sessions for each organization-defined account and/or account type to the organization-defined number of concurrent sessions allowed</t>
  </si>
  <si>
    <t>Determine if the organization:
 - defines the time period of user inactivity after which the information system initiates a session lock</t>
  </si>
  <si>
    <t>Determine if the information system:
 - prevents further access to the system by initiating a session lock after organization-defined time period of user inactivity or upon receiving a request from a user</t>
  </si>
  <si>
    <t>Determine if the information system:
 - retains the session lock until the user reestablishes access using established identification and authentication procedures</t>
  </si>
  <si>
    <t>Determine if the information system:
 - conceals, via the session lock, information previously visible on the display with a publicly viewable image</t>
  </si>
  <si>
    <t>Determine if the organization:
 - defines conditions or trigger events requiring session disconnect</t>
  </si>
  <si>
    <t>Determine if the information system:
 - automatically terminates a user session after organization-defined conditions or trigger events requiring session disconnect occurs</t>
  </si>
  <si>
    <t>Determine if the organization:
 - establishes for each type of remote access allowed:
   - usage restrictions
   - configuration/connection requirements
   - implementation guidance</t>
  </si>
  <si>
    <t>Determine if the organization:
 - documents for each type of remote access allowed:
   - usage restrictions
   - configuration/connection requirements
   - implementation guidance</t>
  </si>
  <si>
    <t>Determine if the information system:
 - monitors and controls remote access methods</t>
  </si>
  <si>
    <t>Determine if the information system:
 - implements cryptographic mechanisms to protect the confidentiality and integrity of remote access sessions</t>
  </si>
  <si>
    <t>Determine if the organization:
 - defines the number of managed network access control points through which all remote accesses are to be routed</t>
  </si>
  <si>
    <t>Determine if the information system:
 - routes all remote accesses through the organization-defined number of managed network access control points</t>
  </si>
  <si>
    <t>Determine if the organization:
 - establishes for wireless access:
   - usage restrictions
   - configuration/connection requirement
   - implementation guidance</t>
  </si>
  <si>
    <t>Determine if the information system:
 - protects wireless access to the system using encryption and one or more of the following:
  - authentication of users; and/or
  - authentication of devices</t>
  </si>
  <si>
    <t>Determine if the organization:
 - establishes for organization-controlled mobile devices:
   - usage restrictions
   - configuration/connection requirement
   - implementation guidance</t>
  </si>
  <si>
    <t>Determine if the organization:
 - establishes terms and conditions, consistent with any trust relationships established with other organizations owning, operating, and/or maintaining external information systems, allowing authorized individuals to:
   - access the information system from the external information systems</t>
  </si>
  <si>
    <t>Determine if the organization:
 - establishes terms and conditions, consistent with any trust relationships established with other organizations owning, operating, and/or maintaining external information systems, allowing authorized individuals to:
   - process, store, or transmit organization-controlled information using external information systems</t>
  </si>
  <si>
    <t>Determine if the organization:
 - permits authorized individuals to use an external information system to access the information system or to process, store, or transmit organization-controlled information only when the organization:
   - verifies the implementation of required security controls on the external system as specified in the organization’s information security policy and security plan; or
   - retains approved information system connection or processing agreements with the organizational entity hosting the external information system</t>
  </si>
  <si>
    <t>Determine if the organization:
 - restricts or prohibits the use of organization-controlled portable storage devices by authorized individuals on external information systems</t>
  </si>
  <si>
    <t>AU-1.a.1.1</t>
  </si>
  <si>
    <t xml:space="preserve">Determine if the organization:
 - develops and documents an audit and accountability policy that addresses:
   - purpose;
   - scope;
   - roles;
   - responsibilities;
   - management commitment;
   - coordination among organizational entities;
   - compliance
</t>
  </si>
  <si>
    <t>Audit and accountability policy and procedures; other relevant documents or records</t>
  </si>
  <si>
    <t>Organizational personnel with audit and accountability responsibilities; organizational personnel with information security responsibilities</t>
  </si>
  <si>
    <t>Determine if the organization:
 - defines personnel or roles to whom the audit and accountability policy are to be disseminated</t>
  </si>
  <si>
    <t>AU-1.a.1.3</t>
  </si>
  <si>
    <t>AU-1.a.2.2</t>
  </si>
  <si>
    <t>Determine if the organization:
 - defines personnel or roles to whom the procedures are to be disseminate</t>
  </si>
  <si>
    <t>AU-1.a.2.3</t>
  </si>
  <si>
    <t>Determine if the organization: 
 - defines the frequency to review and update the current audit and accountability policy</t>
  </si>
  <si>
    <t>AU-1.b.1.2</t>
  </si>
  <si>
    <t>Determine if the organization: 
 - reviews and updates the current audit and accountability policy with the organization-defined frequency</t>
  </si>
  <si>
    <t>Determine if the organization: 
 - defines the frequency to review and update the current audit and accountability procedures</t>
  </si>
  <si>
    <t>AU-1.b.2.2</t>
  </si>
  <si>
    <t>Determine if the organization: 
 - reviews and updates the current audit and accountability procedures in accordance with the organization-defined frequency</t>
  </si>
  <si>
    <t>Determine if the organization:
 - defines the auditable events that the information system must be capable of auditing</t>
  </si>
  <si>
    <t>Audit and accountability policy; procedures addressing auditable events; security plan; information system design documentation; information system configuration settings and associated documentation; information system audit records; information system auditable events; other relevant documents or records</t>
  </si>
  <si>
    <t>Determine if the organization:
 - determines that the information system is capable of auditing organization-defined auditable events</t>
  </si>
  <si>
    <t>Organizational personnel with audit and accountability responsibilities; organizational personnel with information security responsibilities; system/network administrators</t>
  </si>
  <si>
    <t>AU-2.b</t>
  </si>
  <si>
    <t>Determine if the organization:
 - coordinates the security audit function with other organizational entities requiring audit-related information to enhance mutual support and to help guide the selection of auditable events</t>
  </si>
  <si>
    <t>AU-2.c</t>
  </si>
  <si>
    <t>Determine if the organization:
 - provides a rationale for why the auditable events are deemed to be adequate to support after-the-fact investigations of security incidents</t>
  </si>
  <si>
    <t>AU-2.d.1</t>
  </si>
  <si>
    <t>Determine if the organization:
 - defines the subset of auditable events defined in AU-2a that are to be audited within the information system</t>
  </si>
  <si>
    <t>AU-2.d.2</t>
  </si>
  <si>
    <t>Determine if the organization:
 - determines that the subset of auditable events defined in AU-2a are to be audited within the information system</t>
  </si>
  <si>
    <t>AU-2.d.3</t>
  </si>
  <si>
    <t>Determine if the organization:
 - determines the frequency of (or situation requiring) auditing for each identified event</t>
  </si>
  <si>
    <t>AU-2(3).1</t>
  </si>
  <si>
    <t>Determine if the organization:
 - defines the frequency to review and update the audited events</t>
  </si>
  <si>
    <t>Audit and accountability policy; procedures addressing auditable events; security plan; list of organization-defined auditable events; auditable events review and update records; information system audit records; information system incident reports; other relevant documents or records</t>
  </si>
  <si>
    <t>AU-2(3).2</t>
  </si>
  <si>
    <t>Determine if the organization:
 - reviews and updates the auditable events with organization-defined frequency</t>
  </si>
  <si>
    <t>Audit and accountability policy; procedures addressing content of audit records; information system design documentation; information system configuration settings and associated documentation; list of organization-defined auditable events; information system audit records; information system incident reports; other relevant documents or records</t>
  </si>
  <si>
    <t>AU-3(1).1</t>
  </si>
  <si>
    <t>Audit and accountability policy; procedures addressing content of audit records; information system design documentation; information system configuration settings and associated documentation; list of organization-defined auditable events; information system audit records; other relevant documents or records</t>
  </si>
  <si>
    <t>AU-3(1).2</t>
  </si>
  <si>
    <t>Organizational personnel with audit and accountability responsibilities; organizational personnel with information security responsibilities; system/network administrators; system developers</t>
  </si>
  <si>
    <t>Determine if the organization:
 - defines audit record storage requirements</t>
  </si>
  <si>
    <t>Audit and accountability policy; procedures addressing audit storage capacity; information system design documentation; information system configuration settings and associated documentation; audit record storage requirements; audit record storage capability for information system components; information system audit records; other relevant documents or records</t>
  </si>
  <si>
    <t>Determine if the organization:
 - allocates audit record storage capacity in accordance with the organization-defined audit record storage requirements</t>
  </si>
  <si>
    <t>Audit and accountability policy; procedures addressing response to audit processing failures; information system design documentation; security plan; information system configuration settings and associated documentation; list of personnel to be notified in case of an audit processing failure; information system audit records; other relevant documents or records</t>
  </si>
  <si>
    <t>AU-5.b.1</t>
  </si>
  <si>
    <t>AU-5.b.2</t>
  </si>
  <si>
    <t>Determine if the organization:
 - defines the types of inappropriate or unusual activity to look for when information system audit records are reviewed and analyzed</t>
  </si>
  <si>
    <t>Audit and accountability policy; procedures addressing audit review, analysis, and reporting; reports of audit findings; records of actions taken in response to reviews/analyses of audit records; other relevant documents or records</t>
  </si>
  <si>
    <t>Determine if the organization:
 - defines the frequency to review and analyze information system audit records for indications of organization-defined inappropriate or unusual activity</t>
  </si>
  <si>
    <t>AU-6.a.3</t>
  </si>
  <si>
    <t>Determine if the organization:
 - reviews and analyzes information system audit records for indications of organization-defined inappropriate or unusual activity with the organization-defined frequency</t>
  </si>
  <si>
    <t>Organizational personnel with audit review, analysis, and reporting responsibilities; organizational personnel with information security responsibilities</t>
  </si>
  <si>
    <t>Determine if the organization:
 - defines personnel or roles to whom findings resulting from reviews and analysis of information system audit records are to be reported</t>
  </si>
  <si>
    <t>Determine if the organization:
 - reports findings to organization-defined personnel or roles</t>
  </si>
  <si>
    <t>AU-6(1).1</t>
  </si>
  <si>
    <t>Audit and accountability policy; procedures addressing audit review, analysis, and reporting; procedures addressing investigation and response to suspicious activities; information system design documentation; information system configuration settings and associated documentation; information system audit records; other relevant documents or records</t>
  </si>
  <si>
    <t>AU-6(1).2</t>
  </si>
  <si>
    <t>AU-6(3)</t>
  </si>
  <si>
    <t>Audit and accountability policy; procedures addressing audit review, analysis, and reporting; information system design documentation; information system configuration settings and associated documentation; information system audit records across different repositories; other relevant documents or records</t>
  </si>
  <si>
    <t>AU-7.a</t>
  </si>
  <si>
    <t>Audit and accountability policy; procedures addressing audit reduction and report generation; information system design documentation; information system configuration settings and associated documentation; audit reduction, review, analysis, and reporting tools; information system audit records; other relevant documents or records</t>
  </si>
  <si>
    <t>Organizational personnel with audit reduction and report generation responsibilities; organizational personnel with information security responsibilities</t>
  </si>
  <si>
    <t>AU-7.b</t>
  </si>
  <si>
    <t>AU-7(1).1</t>
  </si>
  <si>
    <t>Audit and accountability policy; procedures addressing audit reduction and report generation; information system design documentation; information system configuration settings and associated documentation; audit reduction, review, analysis, and reporting tools; audit record criteria (fields) establishing events of interest; information system audit records; other relevant documents or records</t>
  </si>
  <si>
    <t>AU-7(1).2</t>
  </si>
  <si>
    <t>Organizational personnel with audit reduction and report generation responsibilities; organizational personnel with information security responsibilities; system developers</t>
  </si>
  <si>
    <t>AU-8.a</t>
  </si>
  <si>
    <t>Audit and accountability policy; procedures addressing time stamp generation; information system design documentation; information system configuration settings and associated documentation; information system audit records; other relevant documents or records</t>
  </si>
  <si>
    <t>AU-8(1).a.1</t>
  </si>
  <si>
    <t>AU-8(1).a.2</t>
  </si>
  <si>
    <t>AU-8(1).a.3</t>
  </si>
  <si>
    <t>AU-8(1).b.1</t>
  </si>
  <si>
    <t>AU-8(1).b.2</t>
  </si>
  <si>
    <t>AU-9.1</t>
  </si>
  <si>
    <t>Audit and accountability policy; access control policy and procedures; procedures addressing protection of audit information; information system design documentation; information system configuration settings and associated documentation, information system audit records; audit tools; other relevant documents or records</t>
  </si>
  <si>
    <t>AU-9.2</t>
  </si>
  <si>
    <t>Protection of Audit Information | Audit Backup on Separate Physical System / Components</t>
  </si>
  <si>
    <t>AU-9(2).1</t>
  </si>
  <si>
    <t>Audit and accountability policy; procedures addressing protection of audit information; information system design documentation; information system configuration settings and associated documentation, system or media storing backups of information system audit records; information system audit records; other relevant documents or records</t>
  </si>
  <si>
    <t>AU-9(2).2</t>
  </si>
  <si>
    <t>AU-9(4).1</t>
  </si>
  <si>
    <t>Determine if the organization:
 - defines a subset of privileged users to be authorized access to management of audit functionality</t>
  </si>
  <si>
    <t>Audit and accountability policy; access control policy and procedures; procedures addressing protection of audit information; information system design documentation; information system configuration settings and associated documentation, system-generated list of privileged users with access to management of audit functionality; access authorizations; access control list; information system audit records; other relevant documents or records</t>
  </si>
  <si>
    <t>AU-9(4).2</t>
  </si>
  <si>
    <t>Determine if the organization:
 - authorizes access to management of audit functionality to only the organization-defined subset of privileged users</t>
  </si>
  <si>
    <t>AU-11.1</t>
  </si>
  <si>
    <t>Determine if the organization:
 - defines a time period to retain audit records that is consistent with records retention policy</t>
  </si>
  <si>
    <t>Audit and accountability policy; audit record retention policy and procedures; security plan; organization-defined retention period for audit records; audit record archives; audit logs; audit records; other relevant documents or records</t>
  </si>
  <si>
    <t>AU-11.2</t>
  </si>
  <si>
    <t>Organizational personnel with audit record retention responsibilities; organizational personnel with information security responsibilities; system/network administrators</t>
  </si>
  <si>
    <t>Audit and accountability policy; procedures addressing audit record generation; security plan; information system design documentation; information system configuration settings and associated documentation; list of auditable events; information system audit records; other relevant documents or records</t>
  </si>
  <si>
    <t>Organizational personnel with audit record generation responsibilities; organizational personnel with information security responsibilities; system/network administrators; system developers</t>
  </si>
  <si>
    <t>AU-12.c</t>
  </si>
  <si>
    <t>Determine if the information system:
 - generates audit records containing information that establishes:
   - what type of event occurred
   - when the event occurred
   - where the event occurred
   - the source of the event
   - the outcome of the event
   - the identity of any individuals or subjects associated with the event</t>
  </si>
  <si>
    <t>Determine if the organization:
 - defines additional, more detailed information to be contained in audit records that the information system generates</t>
  </si>
  <si>
    <t>Determine if the information system:
 - generates audit records containing the organization-defined additional, more detailed information</t>
  </si>
  <si>
    <t>Determine if the organization:
 - defines the personnel or roles to be alerted in the event of an audit processing failure</t>
  </si>
  <si>
    <t>Determine if the information system:
 - alerts the organization-defined personnel or roles in the event of an audit processing failure</t>
  </si>
  <si>
    <t>Determine if the organization:
 - defines additional actions to be taken (e.g., shutdown information system, overwrite oldest audit records, stop generating audit records) in the event of an audit processing failure</t>
  </si>
  <si>
    <t>Determine if the information system:
 - takes the additional organization-defined actions in the event of an audit processing failure</t>
  </si>
  <si>
    <t>Determine if the organization:
 - employs automated mechanisms to integrate:
   - audit review
   - analysis
   - reporting processes</t>
  </si>
  <si>
    <t>Determine if the organization:
 - uses integrated audit review, analysis and reporting processes to support organizational processes for:
   - investigation of suspicious activities
   - response to suspicious activities</t>
  </si>
  <si>
    <t>Determine if the organization:
 - analyzes and correlates audit records across different repositories to gain organization-wide situational awareness</t>
  </si>
  <si>
    <t>Determine if the information system:
 - provides an audit reduction and report generation capability that:
   - supports:
     - on-demand audit review
     - analysis
     - reporting requirements
     - after-the-fact investigations of security incidents</t>
  </si>
  <si>
    <t>Determine if the information system:
 - provides an audit reduction and report generation capability that:
   - does not alter the original content or time ordering of audit records</t>
  </si>
  <si>
    <t>Determine if the organization:
 - defines audit fields within audit records in order to process audit records for events of interest</t>
  </si>
  <si>
    <t>Determine if the information system:
 - provides the capability to process audit records for events of interest based on the organization-defined audit fields within audit records</t>
  </si>
  <si>
    <t>Determine if the information system:
 - uses internal system clocks to generate time stamps for audit records</t>
  </si>
  <si>
    <t>Determine if the information system:
 - records time stamps for audit records that can be mapped to Coordinated Universal Time (UTC) or Greenwich Mean Time (GMT)</t>
  </si>
  <si>
    <t>Determine if the organization:
 - defines the granularity of time measurement to be met when recording time stamps for audit records</t>
  </si>
  <si>
    <t>Determine if the organization:
 - records time stamps for audit records that meet the organization-defined granularity of time measurement</t>
  </si>
  <si>
    <t>Determine if the organization:
 - defines the authoritative time source to which internal information system clocks are to be compared</t>
  </si>
  <si>
    <t>Determine if the organization:
 - defines the frequency to compare the internal information system clocks with the organization-defined authoritative time source</t>
  </si>
  <si>
    <t>Determine if the information system:
 - compares the internal information system clocks with the organization-defined authoritative time source with organization-defined frequency</t>
  </si>
  <si>
    <t>Determine if the organization:
 - defines the time period that, if exceeded by the time difference between the internal system clocks and the authoritative time source, will result in the internal system clocks being synchronized to the authoritative time source</t>
  </si>
  <si>
    <t>Determine if the information system:
 - synchronizes the internal information system clocks to the authoritative time source when the time difference is greater than the organization-defined time period</t>
  </si>
  <si>
    <t>Determine if the information system:
 - protects audit information from unauthorized:
   - access
   - modification
   - deletion</t>
  </si>
  <si>
    <t>Determine if the information system:
 - protects audit tools from unauthorized:
   - access
   - modification
   - deletion</t>
  </si>
  <si>
    <t>Determine if the organization:
 - defines the frequency to back up audit records onto a physically different system or system component than the system or component being audited</t>
  </si>
  <si>
    <t>Determine if the information system:
 - backs up audit records with the organization-defined frequency, onto a physically different system or system component than the system or component being audited</t>
  </si>
  <si>
    <t>Determine if the organization:
 - retains audit records for the organization-defined time period consistent with records retention policy to:
   - provide support for after-the-fact investigations of security incidents
   - meet regulatory and organizational information retention requirements</t>
  </si>
  <si>
    <t>Determine if the organization:
 - defines the information system components which are to provide audit record generation capability for the auditable events defined in AU-2a</t>
  </si>
  <si>
    <t>Determine if the information system:
 - provides audit record generation capability, for the auditable events defined in AU-2a, at organization-defined information system components</t>
  </si>
  <si>
    <t>Determine if the organization:
 - defines the personnel or roles allowed to select which auditable events are to be audited by specific components of the information system</t>
  </si>
  <si>
    <t>Determine if the information system:
 - allows the organization-defined personnel or roles to select which auditable events are to be audited by specific components of the system</t>
  </si>
  <si>
    <t>Determine if the information system:
 - generates audit records for the events defined in AU-2d with the content in defined in AU-3</t>
  </si>
  <si>
    <t>Determine if the organization:
 - develops and documents a physical and environmental protection policy that addresses:
  - purpose;
  - scope;
  - roles;
  - responsibilities;
  - management commitment;
  - coordination among organizational entities;
  - compliance</t>
  </si>
  <si>
    <t>Physical and environmental protection policy and procedures; other relevant documents or records</t>
  </si>
  <si>
    <t>Organizational personnel with physical and environmental protection responsibilities; organizational personnel with information security responsibilities</t>
  </si>
  <si>
    <t>Determine if the organization:
 - defines  personnel or roles to whom the physical and environmental protection policy is to be disseminated</t>
  </si>
  <si>
    <t>Determine if the organization:
 - disseminates the physical and environmental protection  policy to organization-defined personnel or roles</t>
  </si>
  <si>
    <t>Determine if the organization:
 - develops and documents procedures to facilitate the implementation of the physical and environmental protection  policy and associated physical and environmental protection controls</t>
  </si>
  <si>
    <t>Determine if the organization:
 - defines the frequency to review and update the current physical and environmental protection policy</t>
  </si>
  <si>
    <t>Determine if the organization:
 - reviews and updates the current physical and environmental protection policy with the organization-defined frequency</t>
  </si>
  <si>
    <t>Determine if the organization:
 - defines the frequency to review and update the current physical and environmental protection procedures</t>
  </si>
  <si>
    <t>Determine if the organization:
 - reviews and updates the current physical and environmental protection procedures with the organization-defined frequency</t>
  </si>
  <si>
    <t>Determine if the organization:
 - develops a list of individuals with authorized access to the facility where the information system resides</t>
  </si>
  <si>
    <t>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</si>
  <si>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Organizational personnel with physical access authorization responsibilities; organizational personnel with physical access to information system facility; organizational personnel with information security responsibilities</t>
  </si>
  <si>
    <t>Determine if the organization:
 - approves a list of individuals with authorized access to the facility where the information system resides</t>
  </si>
  <si>
    <t>Organizational processes for physical access authorizations; automated mechanisms supporting and/or implementing physical access authorizations</t>
  </si>
  <si>
    <t>Determine if the organization:
 - maintains a list of individuals with authorized access to the facility where the information system resides</t>
  </si>
  <si>
    <t>Determine if the organization:
 - issues authorization credentials for facility access</t>
  </si>
  <si>
    <t>Determine if the organization:
 - defines the frequency to review the access list detailing authorized facility access by individuals</t>
  </si>
  <si>
    <t>Determine if the organization:
 - reviews the access list detailing authorized facility access by individuals with the organization-defined frequency</t>
  </si>
  <si>
    <t>Determine if the organization:
 - removes individuals from the facility access list when access is no longer required</t>
  </si>
  <si>
    <t>Determine if the organization:
 - defines entry/exit points to the facility where the information system resides</t>
  </si>
  <si>
    <t>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</si>
  <si>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Determine if the organization:
 - enforces physical access authorizations at organization-defined entry/exit points to the facility where the information system resides by:
   - verifying individual access authorizations before granting access to the facility</t>
  </si>
  <si>
    <t>Organizational personnel with physical access control responsibilities; organizational personnel with information security responsibilities</t>
  </si>
  <si>
    <t>Organizational processes for physical access control; automated mechanisms supporting and/or implementing physical access control; physical access control devices</t>
  </si>
  <si>
    <t>PE-3.a.2.2</t>
  </si>
  <si>
    <t>Determine if the organization:
 - enforces physical access authorizations at organization-defined entry/exit points to the facility where the information system resides by:
   - defining physical access control systems/devices to be employed to control ingress/egress to the facility where the information system resides;
   - using one or more of the following ways to control ingress/egress to the facility:
     - organization-defined physical access control systems/devices; and/or
     - guards</t>
  </si>
  <si>
    <t>Determine if the organization:
 - defines entry/exit points for which physical access audit logs are to be maintained</t>
  </si>
  <si>
    <t>Determine if the organization:
 - maintains physical access audit logs for organization-defined entry/exit points</t>
  </si>
  <si>
    <t>Determine if the organization:
 - defines security safeguards to be employed to control access to areas within the facility officially designated as publicly accessible</t>
  </si>
  <si>
    <t>Determine if the organization:
 - provides organization-defined security safeguards to control access to areas within the facility officially designated as publicly accessible</t>
  </si>
  <si>
    <t>Determine if the organization:
 - secures keys</t>
  </si>
  <si>
    <t>Determine if the organization:
 - secures combinations</t>
  </si>
  <si>
    <t>Determine if the organization:
 - secures other physical access devices</t>
  </si>
  <si>
    <t>Determine if the organization:
 - defines physical access devices to be inventoried</t>
  </si>
  <si>
    <t>Determine if the organization:
 - defines the frequency to inventory organization-defined physical access devices</t>
  </si>
  <si>
    <t>Determine if the organization:
 - inventories the organization-defined physical access devices with the organization-defined frequency</t>
  </si>
  <si>
    <t>Determine if the organization:
 - defines the frequency to change combinations and keys</t>
  </si>
  <si>
    <t>Determine if the organization:
 - defines information system distribution and transmission lines requiring physical access controls</t>
  </si>
  <si>
    <t>Physical and environmental protection policy; procedures addressing access control for transmission medium; information system design documentation; facility communications and wiring diagrams; list of physical security safeguards applied to information system distribution and transmission lines; other relevant documents or records</t>
  </si>
  <si>
    <t>Determine if the organization:
 - defines security safeguards to be employed to control physical access to organization-defined information system distribution and transmission lines within organizational facilities</t>
  </si>
  <si>
    <t>Determine if the organization:
 - controls physical access to organization-defined information system distribution and transmission lines within organizational facilities using organization-defined security safeguards</t>
  </si>
  <si>
    <t>Organizational processes for access control to distribution and transmission lines; automated mechanisms/security safeguards supporting and/or implementing access control to distribution and transmission lines</t>
  </si>
  <si>
    <t>Physical and environmental protection policy; procedures addressing access control for display medium; facility layout of information system components; actual displays from information system components; other relevant documents or records</t>
  </si>
  <si>
    <t>Organizational processes for access control to output devices; automated mechanisms supporting and/or implementing access control to output devices</t>
  </si>
  <si>
    <t>Determine if the organization:
 - monitors physical access to the facility where the information system resides to detect and respond to physical security incidents</t>
  </si>
  <si>
    <t>Physical and environmental protection policy; procedures addressing physical access monitoring; security plan; physical access logs or records; physical access monitoring records; physical access log reviews; other relevant documents or records</t>
  </si>
  <si>
    <t>Organizational personnel with physical access monitoring responsibilities; organizational personnel with incident response responsibilities; organizational personnel with information security responsibilities</t>
  </si>
  <si>
    <t>Organizational processes for monitoring physical access; automated mechanisms supporting and/or implementing physical access monitoring; automated mechanisms supporting and/or implementing reviewing of physical access logs</t>
  </si>
  <si>
    <t>Determine if the organization:
 - defines the frequency to review physical access logs</t>
  </si>
  <si>
    <t>Determine if the organization:
 - defines events or potential indication of events requiring physical access logs to be reviewed</t>
  </si>
  <si>
    <t>Determine if the organization:
 - reviews physical access logs with the organization-defined frequency and upon occurrence of organization-defined events or potential indications of events</t>
  </si>
  <si>
    <t>Determine if the organization:
 - coordinates results of reviews and investigations with the organizational incident response capability</t>
  </si>
  <si>
    <t>PE-6(1)</t>
  </si>
  <si>
    <t>Organizational processes for monitoring physical intrusion alarms and surveillance equipment; automated mechanisms supporting and/or implementing physical access monitoring; automated mechanisms supporting and/or implementing physical intrusion alarms and surveillance equipment</t>
  </si>
  <si>
    <t>Determine if the organization:
 - defines the time period to maintain visitor access records to the facility where the information system resides</t>
  </si>
  <si>
    <t>Physical and environmental protection policy; procedures addressing visitor access records; security plan; visitor access control logs or records; visitor access record or log reviews; other relevant documents or records</t>
  </si>
  <si>
    <t>Determine if the organization:
 - maintains visitor access records to the facility where the information system resides for the organization-defined time period</t>
  </si>
  <si>
    <t>Organizational personnel with visitor access records responsibilities; organizational personnel with information security responsibilities</t>
  </si>
  <si>
    <t>Organizational processes for maintaining and reviewing visitor access records; automated mechanisms supporting and/or implementing maintenance and review of visitor access records</t>
  </si>
  <si>
    <t>Determine if the organization:
 - defines the frequency to review visitor access records</t>
  </si>
  <si>
    <t>Determine if the organization:
 - reviews visitor access records with the organization-defined frequency</t>
  </si>
  <si>
    <t>Physical and environmental protection policy; procedures addressing power equipment/cabling protection; facilities housing power equipment/cabling; other relevant documents or records</t>
  </si>
  <si>
    <t>Organizational personnel with responsibility for protecting power equipment/cabling; organizational personnel with information security responsibilities</t>
  </si>
  <si>
    <t>Determine if the organization:
 - provides the capability of shutting off power to the information system or individual system components in emergency situations</t>
  </si>
  <si>
    <t>Physical and environmental protection policy; procedures addressing power source emergency shutoff; security plan; emergency shutoff controls or switches; locations housing emergency shutoff switches and devices; security safeguards protecting emergency power shutoff capability from unauthorized activation; other relevant documents or records</t>
  </si>
  <si>
    <t>Organizational personnel with responsibility for emergency power shutoff capability (both implementing and using the capability); organizational personnel with information security responsibilities</t>
  </si>
  <si>
    <t>Determine if the organization:
 - defines the location of emergency shutoff switches or devices by information system or system component</t>
  </si>
  <si>
    <t>Determine if the organization:
 - places emergency shutoff switches or devices in the organization-defined location by information system or system component to facilitate safe and easy access for personnel</t>
  </si>
  <si>
    <t>Determine if the organization:
 - protects emergency power shutoff capability from unauthorized activation</t>
  </si>
  <si>
    <t>Physical and environmental protection policy; procedures addressing emergency power; uninterruptible power supply; uninterruptible power supply documentation; uninterruptible power supply test records; other relevant documents or records</t>
  </si>
  <si>
    <t>Organizational personnel with responsibility for emergency power and/or planning; organizational personnel with information security responsibilities</t>
  </si>
  <si>
    <t>Automated mechanisms supporting and/or implementing uninterruptible power supply; the uninterruptable power supply</t>
  </si>
  <si>
    <t>Physical and environmental protection policy; procedures addressing emergency lighting; emergency lighting documentation; emergency lighting test records; emergency exits and evacuation routes; other relevant documents or records</t>
  </si>
  <si>
    <t>Organizational personnel with responsibility for emergency lighting and/or planning; organizational personnel with information security responsibilities</t>
  </si>
  <si>
    <t>Determine if the organization:
 - employs fire suppression and detection devices/systems for the information system that are supported by an independent energy source</t>
  </si>
  <si>
    <t>Physical and environmental protection policy; procedures addressing fire protection; fire suppression and detection devices/systems; fire suppression and detection devices/systems documentation; test records of fire suppression and detection devices/systems; other relevant documents or records</t>
  </si>
  <si>
    <t>Organizational personnel with responsibilities for fire detection and suppression devices/systems; organizational personnel with information security responsibilities</t>
  </si>
  <si>
    <t>Automated mechanisms supporting and/or implementing fire suppression/detection devices/systems</t>
  </si>
  <si>
    <t>Determine if the organization:
 - maintains fire suppression and detection devices/systems for the information system that are supported by an independent energy source</t>
  </si>
  <si>
    <t>PE-13(2).1</t>
  </si>
  <si>
    <t>Determine if the organization:
 - defines personnel or roles to be provided automatic notification of any activation of fire suppression devices/systems for the information system</t>
  </si>
  <si>
    <t>Physical and environmental protection policy; procedures addressing fire protection; fire suppression and detection devices/systems documentation; facility housing the information system; alarm service-level agreements; test records of fire suppression and detection devices/systems; other relevant documents or records</t>
  </si>
  <si>
    <t>PE-13(2).2</t>
  </si>
  <si>
    <t>Determine if the organization:
 - defines emergency responders to be provided automatic notification of any activation of fire suppression devices/systems for the information system</t>
  </si>
  <si>
    <t>PE-13(2).3</t>
  </si>
  <si>
    <t>Organizational personnel with responsibilities for fire detection and suppression devices/systems; organizational personnel with responsibilities for providing automatic notifications of any activation of fire suppression devices/systems to appropriate personnel, roles, and emergency responders; organizational personnel with information security responsibilities</t>
  </si>
  <si>
    <t>Automated mechanisms supporting and/or implementing fire suppression devices/systems; activation of fire suppression devices/systems (simulated); automated notifications</t>
  </si>
  <si>
    <t>PE-13(3)</t>
  </si>
  <si>
    <t>Automated mechanisms supporting and/or implementing fire suppression devices/systems; activation of fire suppression devices/systems (simulated)</t>
  </si>
  <si>
    <t>Determine if the organization:
 - defines acceptable temperature levels to be maintained within the facility where the information system resides</t>
  </si>
  <si>
    <t>Physical and environmental protection policy; procedures addressing temperature and humidity control; security plan; temperature and humidity controls; facility housing the information system; temperature and humidity controls documentation; temperature and humidity records; other relevant documents or records</t>
  </si>
  <si>
    <t>Determine if the organization:
 - defines acceptable humidity levels to be maintained within the facility where the information system resides</t>
  </si>
  <si>
    <t>Determine if the organization:
 - maintains temperature levels within the facility where the information system resides at the organization-defined levels</t>
  </si>
  <si>
    <t>Organizational personnel with responsibilities for information system environmental controls; organizational personnel with information security responsibilities</t>
  </si>
  <si>
    <t>Determine if the organization:
 - maintains humidity levels within the facility where the information system resides at the organization-defined levels</t>
  </si>
  <si>
    <t>Determine if the organization:
 - defines the frequency to monitor temperature levels</t>
  </si>
  <si>
    <t>Determine if the organization:
 - defines the frequency to monitor humidity levels</t>
  </si>
  <si>
    <t>Determine if the organization:
 - monitors temperature levels with the organization-defined frequency</t>
  </si>
  <si>
    <t>Determine if the organization:
 - monitors humidity levels with the organization-defined frequency</t>
  </si>
  <si>
    <t>Physical and environmental protection policy; procedures addressing temperature and humidity monitoring; facility housing the information system; logs or records of temperature and humidity monitoring; records of changes to temperature and humidity levels that generate alarms or notifications; other relevant documents or records</t>
  </si>
  <si>
    <t>Physical and environmental protection policy; procedures addressing water damage protection; facility housing the information system; master shutoff valves; list of key personnel with knowledge of location and activation procedures for master shutoff valves for the plumbing system; master shutoff valve documentation; other relevant documents or records</t>
  </si>
  <si>
    <t>Master water-shutoff valves; organizational process for activating master water-shutoff</t>
  </si>
  <si>
    <t>Determine if the organization:
 - defines types of information system components to be authorized, monitored, and controlled as such components are entering and exiting the facility</t>
  </si>
  <si>
    <t>Physical and environmental protection policy; procedures addressing delivery and removal of information system components from the facility; security plan; facility housing the information system; records of items entering and exiting the facility; other relevant documents or records</t>
  </si>
  <si>
    <t>Determine if the organization:
 - authorizes organization-defined information system components entering the facility</t>
  </si>
  <si>
    <t>Organizational personnel with responsibilities for controlling information system components entering and exiting the facility; organizational personnel with information security responsibilities</t>
  </si>
  <si>
    <t>Organizational process for authorizing, monitoring, and controlling information system-related items entering and exiting the facility; automated mechanisms supporting and/or implementing authorizing, monitoring, and controlling information system-related items entering and exiting the facility</t>
  </si>
  <si>
    <t>Determine if the organization:
 - monitors organization-defined information system components entering the facility</t>
  </si>
  <si>
    <t>Determine if the organization:
 - controls organization-defined information system components entering the facility</t>
  </si>
  <si>
    <t>Determine if the organization:
 - authorizes organization-defined information system components exiting the facility</t>
  </si>
  <si>
    <t>Determine if the organization:
 - monitors organization-defined information system components exiting the facility</t>
  </si>
  <si>
    <t>Determine if the organization:
 - controls organization-defined information system components exiting the facility</t>
  </si>
  <si>
    <t>Determine if the organization:
 - maintains records of information system components entering the facility</t>
  </si>
  <si>
    <t>Determine if the organization:
 - maintains records of information system components exiting the facility</t>
  </si>
  <si>
    <t>Determine if the organization:
 - defines security controls to be employed at alternate work sites</t>
  </si>
  <si>
    <t>Physical and environmental protection policy; procedures addressing alternate work sites for organizational personnel; security plan; list of security controls required for alternate work sites; assessments of security controls at alternate work sites; other relevant documents or records</t>
  </si>
  <si>
    <t>Determine if the organization:
 - employs organization-defined security controls at alternate work sites</t>
  </si>
  <si>
    <t>Organizational personnel approving use of alternate work sites; organizational personnel using alternate work sites; organizational personnel assessing controls at alternate work sites; organizational personnel with information security responsibilities</t>
  </si>
  <si>
    <t>Organizational processes for security at alternate work sites; automated mechanisms supporting alternate work sites; security controls employed at alternate work sites; means of communications between personnel at alternate work sites and security personnel</t>
  </si>
  <si>
    <t>Determine if the organization:
 - assesses, as feasible, the effectiveness of security controls at alternate work sites</t>
  </si>
  <si>
    <t>Determine if the organization:
 - provides a means for employees to communicate with information security personnel in case of security incidents or problems</t>
  </si>
  <si>
    <t xml:space="preserve">Determine if the organization:
 - develops and documents a contingency planning policy that addresses:
  - purpose;
  - scope;
  - roles;
  - responsibilities;
  - management commitment;
  - coordination among organizational entities;
  - compliance
</t>
  </si>
  <si>
    <t>Contingency planning policy and procedures; other relevant documents or records</t>
  </si>
  <si>
    <t xml:space="preserve">Determine if the organization:
 - defines personnel or roles to whom the contingency planning policy are to be disseminated
</t>
  </si>
  <si>
    <t xml:space="preserve">Determine if the organization:
 - disseminates the contingency planning policy to organization-defined personnel or roles
</t>
  </si>
  <si>
    <t>Organizational personnel with contingency planning responsibilities; organizational personnel with information security responsibilities</t>
  </si>
  <si>
    <t>CP-1.a.2.1</t>
  </si>
  <si>
    <t>Determine if the organization:
 - develops and documents procedures to facilitate the implementation of the  contingency planning policy and associated awareness and training controls</t>
  </si>
  <si>
    <t>Determine if the organization: 
 - defines the frequency to review and update the current contingency planning policy</t>
  </si>
  <si>
    <t>Determine if the organization: 
 - reviews and updates the current contingency planning policy with the organization-defined frequency</t>
  </si>
  <si>
    <t>Determine if the organization: 
 - defines the frequency to review and update the current contingency planning procedures</t>
  </si>
  <si>
    <t>Determine if the organization: 
 - reviews and updates the current contingency planning procedures with the organization-defined frequency</t>
  </si>
  <si>
    <t>CP-2.a.1</t>
  </si>
  <si>
    <t>Determine if the organization:
 - develops a contingency plan for the information system that identifies essential missions and business functions and associated contingency requirements</t>
  </si>
  <si>
    <t>Contingency planning policy; procedures addressing contingency operations for the information system; contingency plan; security plan; evidence of contingency plan reviews and updates; other relevant documents or records</t>
  </si>
  <si>
    <t>CP-2.a.2</t>
  </si>
  <si>
    <t>CP-2.a.3</t>
  </si>
  <si>
    <t>CP-2.a.4</t>
  </si>
  <si>
    <t>CP-2.a.5</t>
  </si>
  <si>
    <t>CP-2.a.6.1</t>
  </si>
  <si>
    <t>CP-2.a.6.2</t>
  </si>
  <si>
    <t>CP-2.b.1</t>
  </si>
  <si>
    <t>Determine if the organization:
 - defines key contingency personnel (identified by name and/or by role) and organizational elements to whom copies of the contingency plan are to be distributed</t>
  </si>
  <si>
    <t>CP-2.b.2</t>
  </si>
  <si>
    <t>Determine if the organization:
 - distributes copies of the contingency plan to organization-defined key contingency personnel and organizational elements</t>
  </si>
  <si>
    <t>Organizational personnel with contingency planning and plan implementation responsibilities; organizational personnel with incident handling responsibilities; organizational personnel with information security responsibilities</t>
  </si>
  <si>
    <t>CP-2.c</t>
  </si>
  <si>
    <t>CP-2.d.1</t>
  </si>
  <si>
    <t>Determine if the organization:
 - defines a frequency to review the contingency plan for the information system</t>
  </si>
  <si>
    <t>CP-2.d.2</t>
  </si>
  <si>
    <t>Determine if the organization:
 - reviews the contingency plan with the organization-defined frequency</t>
  </si>
  <si>
    <t>CP-2.e.1</t>
  </si>
  <si>
    <t>Organizational processes for contingency plan development, review, update, and protection; automated mechanisms for developing, reviewing, updating and/or protecting the contingency plan</t>
  </si>
  <si>
    <t>CP-2.e.2</t>
  </si>
  <si>
    <t>CP-2.f.1</t>
  </si>
  <si>
    <t>Determine if the organization:
 - defines key contingency personnel (identified by name and/or by role) and organizational elements to whom contingency plan changes are to be communicated</t>
  </si>
  <si>
    <t>CP-2.f.2</t>
  </si>
  <si>
    <t>Determine if the organization:
 - communicates contingency plan changes to organization-defined key contingency personnel and organizational elements</t>
  </si>
  <si>
    <t>CP-2.g</t>
  </si>
  <si>
    <t>Determine if the organization:
 - protects the contingency plan from unauthorized disclosure and modification</t>
  </si>
  <si>
    <t>CP-2(1).1</t>
  </si>
  <si>
    <t>Contingency planning policy; procedures addressing contingency operations for the information system; contingency plan; business contingency plans; disaster recovery plans; continuity of operations plans; crisis communications plans; critical infrastructure plans; cyber incident response plan; insider threat implementation plans; occupant emergency plans; security plan; other relevant documents or records</t>
  </si>
  <si>
    <t>Organizational personnel with contingency planning and plan implementation responsibilities; organizational personnel with information security responsibilities; personnel with responsibility for related plans</t>
  </si>
  <si>
    <t>CP-2(2).1</t>
  </si>
  <si>
    <t>Contingency planning policy; procedures addressing contingency operations for the information system; contingency plan; capacity planning documents; other relevant documents or records</t>
  </si>
  <si>
    <t>Organizational personnel with contingency planning and plan implementation responsibilities; organizational personnel with information security responsibilities</t>
  </si>
  <si>
    <t>CP-2(3).1</t>
  </si>
  <si>
    <t>Determine if the organization:
 - defines the time period to plan for the resumption of essential missions and business functions as a result of contingency plan activation</t>
  </si>
  <si>
    <t>Contingency planning policy; procedures addressing contingency operations for the information system; contingency plan; security plan; business impact assessment; other related plans; other relevant documents or records</t>
  </si>
  <si>
    <t>CP-2(3).2</t>
  </si>
  <si>
    <t>Determine if the organization:
 - plans for the resumption of essential missions and business functions within organization-defined time period of contingency plan activation</t>
  </si>
  <si>
    <t>Organizational processes for resumption of missions and business functions</t>
  </si>
  <si>
    <t>CP-2(8).1</t>
  </si>
  <si>
    <t>Contingency planning policy; procedures addressing contingency operations for the information system; contingency plan; business impact assessment; security plan; other relevant documents or records</t>
  </si>
  <si>
    <t>CP-3.a.1</t>
  </si>
  <si>
    <t>Determine if the organization:
 - defines a time period within which contingency training is to be provided to information system users assuming a contingency role or responsibility</t>
  </si>
  <si>
    <t>Contingency planning policy; procedures addressing contingency training; contingency plan; contingency training curriculum; contingency training material; security plan; contingency training records; other relevant documents or records</t>
  </si>
  <si>
    <t>CP-3.a.2</t>
  </si>
  <si>
    <t>Determine if the organization:
 - provides contingency training to information system users consistent with assigned roles and responsibilities within the organization-defined time period of assuming a contingency role or responsibility</t>
  </si>
  <si>
    <t>Organizational personnel with contingency planning, plan implementation, and training responsibilities; organizational personnel with information security responsibilities</t>
  </si>
  <si>
    <t>Determine if the organization:
 - provides contingency training to information system users consistent with assigned roles and responsibilities when required by information system changes</t>
  </si>
  <si>
    <t>CP-3.c.1</t>
  </si>
  <si>
    <t>Determine if the organization:
 - defines the frequency for contingency training thereafter</t>
  </si>
  <si>
    <t>CP-3.c.2</t>
  </si>
  <si>
    <t>Determine if the organization:
 - provides contingency training to information system users consistent with assigned roles and responsibilities with the organization-defined frequency thereafter</t>
  </si>
  <si>
    <t>CP-4.a.1</t>
  </si>
  <si>
    <t>Determine if the organization:
 - defines tests to determine the effectiveness of the contingency plan and the organizational readiness to execute the plan</t>
  </si>
  <si>
    <t>Contingency planning policy; procedures addressing contingency plan testing; contingency plan; security plan; contingency plan test documentation; contingency plan test results; other relevant documents or records</t>
  </si>
  <si>
    <t>CP-4.a.2</t>
  </si>
  <si>
    <t>Determine if the organization:
 - defines a frequency to test the contingency plan for the information system</t>
  </si>
  <si>
    <t>CP-4.a.3</t>
  </si>
  <si>
    <t>Determine if the organization:
 - tests the contingency plan for the information system with the organization-defined frequency, using organization-defined tests to determine the effectiveness of the plan and the organizational readiness to execute the plan</t>
  </si>
  <si>
    <t>Organizational processes for contingency plan testing; automated mechanisms supporting the contingency plan and/or contingency plan testing</t>
  </si>
  <si>
    <t>Organizational personnel with responsibilities for contingency plan testing, reviewing or responding to contingency plan tests; organizational personnel with information security responsibilities</t>
  </si>
  <si>
    <t>CP-4(1).1</t>
  </si>
  <si>
    <t>Contingency planning policy; incident response policy; procedures addressing contingency plan testing; contingency plan testing documentation; contingency plan; business continuity plans; disaster recovery plans; continuity of operations plans; crisis communications plans; critical infrastructure plans; cyber incident response plans; occupant emergency plans; security plan; other relevant documents or records</t>
  </si>
  <si>
    <t>Organizational personnel with contingency plan testing responsibilities; organizational personnel; personnel with responsibilities for related plans; organizational personnel with information security responsibilities</t>
  </si>
  <si>
    <t>Determine if the organization:
 - establishes an alternate storage site including necessary agreements to permit the storage and retrieval of information system backup information</t>
  </si>
  <si>
    <t>Organizational processes for storing and retrieving information system backup information at the alternate storage site; automated mechanisms supporting and/or implementing storage and retrieval of information system backup information at the alternate storage site</t>
  </si>
  <si>
    <t>Determine if the organization:
 - ensures that the alternate storage site provides information security safeguards equivalent to that of the primary site</t>
  </si>
  <si>
    <t>CP-6(1).1</t>
  </si>
  <si>
    <t>Contingency planning policy; procedures addressing alternate storage sites; contingency plan; alternate storage site; alternate storage site agreements; primary storage site agreements; other relevant documents or records</t>
  </si>
  <si>
    <t>Organizational personnel with contingency plan alternate storage site responsibilities; organizational personnel with information system recovery responsibilities; organizational personnel with information security responsibilities</t>
  </si>
  <si>
    <t>CP-6(3).1</t>
  </si>
  <si>
    <t>Determine if the organization:
 - identifies potential accessibility problems to the alternate storage site in the event of an area-wide disruption or disaster</t>
  </si>
  <si>
    <t>Contingency planning policy; procedures addressing alternate storage sites; contingency plan; alternate storage site; list of potential accessibility problems to alternate storage site; mitigation actions for accessibility problems to alternate storage site; organizational risk assessments; other relevant documents or records</t>
  </si>
  <si>
    <t>CP-6(3).2</t>
  </si>
  <si>
    <t>Determine if the organization:
 - outlines explicit mitigation actions for such potential accessibility problems to the alternate storage site in the event of an area-wide disruption or disaster</t>
  </si>
  <si>
    <t>CP-7.a.1</t>
  </si>
  <si>
    <t>Determine if the organization:
 - defines information system operations requiring an alternate processing site to be established to permit the transfer and resumption of such operations</t>
  </si>
  <si>
    <t>Contingency planning policy; procedures addressing alternate processing sites; contingency plan; alternate processing site agreements; primary processing site agreements; spare equipment and supplies inventory at alternate processing site; equipment and supply contracts; service-level agreements; other relevant documents or records</t>
  </si>
  <si>
    <t>CP-7.a.2</t>
  </si>
  <si>
    <t>Determine if the organization:
 - defines the time period consistent with recovery time objectives and recovery point objectives (as specified in the information system contingency plan) for transfer/resumption of organization-defined information system operations for essential missions/business functions</t>
  </si>
  <si>
    <t>CP-7.a.3</t>
  </si>
  <si>
    <t>Determine if the organization:
 - establishes an alternate processing site including necessary agreements to permit the transfer and resumption of organization-defined information system operations for essential missions/business functions, within the organization-defined time period, when the primary processing capabilities are unavailable</t>
  </si>
  <si>
    <t>Organizational personnel with responsibilities for contingency planning and/or alternate site arrangements; organizational personnel with information security responsibilities</t>
  </si>
  <si>
    <t>Organizational processes for recovery at the alternate site; automated mechanisms supporting and/or implementing recovery at the alternate processing site</t>
  </si>
  <si>
    <t>CP-7.b.1</t>
  </si>
  <si>
    <t>Determine if the organization:
 - ensures that equipment and supplies required to transfer and resume operations are available at the alternate processing site</t>
  </si>
  <si>
    <t>CP-7.b.2</t>
  </si>
  <si>
    <t>Determine if the organization:
 - ensures that contracts are in place to support delivery to the site within the organization-defined time period for transfer/resumption; and</t>
  </si>
  <si>
    <t>Determine if the organization:
 - ensures that the alternate processing site provides information security safeguards equivalent to those of the primary site</t>
  </si>
  <si>
    <t>CP-7(1).1</t>
  </si>
  <si>
    <t>Contingency planning policy; procedures addressing alternate processing sites; contingency plan; alternate processing site; alternate processing site agreements; primary processing site agreements; other relevant documents or records</t>
  </si>
  <si>
    <t>Organizational personnel with contingency plan alternate processing site responsibilities; organizational personnel with information system recovery responsibilities; organizational personnel with information security responsibilities</t>
  </si>
  <si>
    <t>CP-7(2).1</t>
  </si>
  <si>
    <t>Determine if the organization:
 - identifies potential accessibility problems to the alternate processing site in the event of an area-wide disruption or disaster</t>
  </si>
  <si>
    <t>CP-7(2).2</t>
  </si>
  <si>
    <t>Determine if the organization:
 - outlines explicit mitigation actions for such potential accessibility problems to the alternate processing site in the event of an area-wide disruption or disaster</t>
  </si>
  <si>
    <t>CP-7(3).1</t>
  </si>
  <si>
    <t>Contingency planning policy; procedures addressing alternate processing sites; contingency plan; alternate processing site agreements; service-level agreements; other relevant documents or records</t>
  </si>
  <si>
    <t>Organizational personnel with contingency plan alternate processing site responsibilities; organizational personnel with information system recovery responsibilities; organizational personnel with information security responsibilities; organizational personnel with responsibility for acquisitions/contractual agreements</t>
  </si>
  <si>
    <t>CP-8.1</t>
  </si>
  <si>
    <t>Determine if the organization:
 - defines information system operations requiring alternate telecommunications services to be established to permit the resumption of such operations</t>
  </si>
  <si>
    <t>Contingency planning policy; procedures addressing alternate telecommunications services; contingency plan; primary and alternate telecommunications service agreements; other relevant documents or records</t>
  </si>
  <si>
    <t>CP-8.2</t>
  </si>
  <si>
    <t>Determine if the organization:
 - defines the time period to permit resumption of organization-defined information system operations for essential missions and business functions</t>
  </si>
  <si>
    <t>CP-8.3</t>
  </si>
  <si>
    <t>Determine if the organization:
 - establishes alternate telecommunications services including necessary agreements to permit the resumption of organization-defined information system operations for essential missions and business functions, within the organization-defined time period, when the primary telecommunications capabilities are unavailable at either the primary or alternate processing or storage sites</t>
  </si>
  <si>
    <t>CP-8(1).1</t>
  </si>
  <si>
    <t>Determine if the organization:
 - develops primary and alternate telecommunications service agreements that contain priority-of-service provisions in accordance with organizational availability requirements (including recovery time objectives as specified in the information system contingency plan)</t>
  </si>
  <si>
    <t>Contingency planning policy; procedures addressing primary and alternate telecommunications services; contingency plan; primary and alternate telecommunications service agreements; Telecommunications Service Priority documentation; other relevant documents or records</t>
  </si>
  <si>
    <t>CP-8(1).2</t>
  </si>
  <si>
    <t>Determine if the organization:
 - requests Telecommunications Service Priority for all telecommunications services used for national security emergency preparedness in the event that the primary and/or alternate telecommunications services are provided by a common carrier</t>
  </si>
  <si>
    <t>Organizational personnel with contingency plan telecommunications responsibilities; organizational personnel with information system recovery responsibilities; organizational personnel with information security responsibilities; organizational personnel with responsibility for acquisitions/contractual agreements</t>
  </si>
  <si>
    <t>CP-8(2).1</t>
  </si>
  <si>
    <t>Contingency planning policy; procedures addressing primary and alternate telecommunications services; contingency plan; primary and alternate telecommunications service agreements; other relevant documents or records</t>
  </si>
  <si>
    <t>Organizational personnel with contingency plan telecommunications responsibilities; organizational personnel with information system recovery responsibilities; primary and alternate telecommunications service providers; organizational personnel with information security responsibilities</t>
  </si>
  <si>
    <t>CP-9.a.1</t>
  </si>
  <si>
    <t>Determine if the organization:
 - defines a frequency, consistent with recovery time objectives and recovery point objectives as specified in the information system contingency plan, to conduct backups of user-level information contained in the information system</t>
  </si>
  <si>
    <t>Contingency planning policy; procedures addressing information system backup; contingency plan; backup storage location(s);information system backup logs or records; other relevant documents or records</t>
  </si>
  <si>
    <t>CP-9.a.2</t>
  </si>
  <si>
    <t>Determine if the organization:
 - conducts backups of user-level information contained in the information system with the organization-defined frequency</t>
  </si>
  <si>
    <t>Organizational processes for conducting information system backups; automated mechanisms supporting and/or implementing information system backups</t>
  </si>
  <si>
    <t>CP-9.b.1</t>
  </si>
  <si>
    <t>Determine if the organization:
 - defines a frequency, consistent with recovery time objectives and recovery point objectives as specified in the information system contingency plan, to conduct backups of system-level information contained in the information system</t>
  </si>
  <si>
    <t>CP-9.b.2</t>
  </si>
  <si>
    <t>Determine if the organization:
 - conducts backups of system-level information contained in the information system with the organization-defined frequency</t>
  </si>
  <si>
    <t>CP-9.c.1</t>
  </si>
  <si>
    <t>Determine if the organization:
 - defines a frequency, consistent with recovery time objectives and recovery point objectives as specified in the information system contingency plan, to conduct backups of information system documentation including security-related documentation</t>
  </si>
  <si>
    <t>CP-9.c.2</t>
  </si>
  <si>
    <t>Determine if the organization:
 - conducts backups of information system documentation, including security-related documentation, with the organization-defined frequency</t>
  </si>
  <si>
    <t>Determine if the organization:
 - protects the confidentiality, integrity, and availability of backup information at storage locations</t>
  </si>
  <si>
    <t>Organizational personnel with information system backup responsibilities; organizational personnel with information security responsibilities</t>
  </si>
  <si>
    <t>CP-9(1).1</t>
  </si>
  <si>
    <t>Determine if the organization:
 - defines the frequency to test backup information to verify media reliability and information integrity</t>
  </si>
  <si>
    <t>Contingency planning policy; procedures addressing information system backup; contingency plan; information system backup test results; contingency plan test documentation; contingency plan test results; other relevant documents or records</t>
  </si>
  <si>
    <t>CP-9(1).2</t>
  </si>
  <si>
    <t>Determine if the organization:
 - tests backup information with the organization-defined frequency to verify media reliability and information integrity</t>
  </si>
  <si>
    <t>CP-9(3).1.a</t>
  </si>
  <si>
    <t>Determine if the organization:
 - defines critical information system software and other security-related information requiring backup copies to be stored in a separate facility</t>
  </si>
  <si>
    <t>Contingency planning policy; procedures addressing information system backup; contingency plan; backup storage location(s);information system backup configurations and associated documentation; information system backup logs or records; other relevant documents or records</t>
  </si>
  <si>
    <t>CP-9(3).1.b</t>
  </si>
  <si>
    <t>Determine if the organization:
 - defines critical information system software and other security-related information requiring backup copies to be stored in a fire-rated container that is not collocated with the operational system</t>
  </si>
  <si>
    <t>CP-9(3).2</t>
  </si>
  <si>
    <t>Determine if the organization:
 - stores backup copies of organization-defined critical information system software and other security-related information in a separate facility or in a fire-rated container that is not collocated with the operational system</t>
  </si>
  <si>
    <t>Organizational personnel with contingency planning and plan implementation responsibilities; organizational personnel with information system backup responsibilities; organizational personnel with information security responsibilities</t>
  </si>
  <si>
    <t>CP-10.1</t>
  </si>
  <si>
    <t>Contingency planning policy; procedures addressing information system backup; contingency plan; information system backup test results; contingency plan test results; contingency plan test documentation; redundant secondary system for information system backups; location(s) of redundant secondary backup system(s);other relevant documents or records</t>
  </si>
  <si>
    <t>Organizational processes implementing information system recovery and reconstitution operations; automated mechanisms supporting and/or implementing information system recovery and reconstitution operations</t>
  </si>
  <si>
    <t>CP-10.2</t>
  </si>
  <si>
    <t>CP-10(2).1</t>
  </si>
  <si>
    <t>Contingency planning policy; procedures addressing information system recovery and reconstitution; contingency plan; information system design documentation; information system configuration settings and associated documentation; contingency plan test documentation; contingency plan test results; information system transaction recovery records; information system audit records; other relevant documents or records</t>
  </si>
  <si>
    <t>Organizational personnel with responsibility for transaction recovery; organizational personnel with information security responsibilities</t>
  </si>
  <si>
    <t>Automated mechanisms supporting and/or implementing transaction recovery capability</t>
  </si>
  <si>
    <t>Determine if the organization:
 - develops and documents an identification and authentication policy that addresses:
  - purpose;
  - scope;
  - roles;
  - responsibilities;
  - management commitment;
  - coordination among organizational entities;
  - compliance</t>
  </si>
  <si>
    <t>Identification and authentication policy and procedures; other relevant documents or records</t>
  </si>
  <si>
    <t>Determine if the organization:
 - defines personnel or roles to whom the identification and authentication policy is to be disseminated; and</t>
  </si>
  <si>
    <t>Determine if the organization:
 - disseminates the identification and authentication policy to organization-defined personnel or roles</t>
  </si>
  <si>
    <t>Organizational personnel with identification and authentication responsibilities; organizational personnel with information security responsibilities</t>
  </si>
  <si>
    <t>Determine if the organization:
 - defines the frequency to review and update the current identification and authentication policy</t>
  </si>
  <si>
    <t>Determine if the organization:
 - reviews and updates the current identification and authentication policy with the organization-defined frequency</t>
  </si>
  <si>
    <t>Determine if the organization:
 - defines the frequency to review and update the current identification and authentication procedures</t>
  </si>
  <si>
    <t>Determine if the organization:
 - reviews and updates the current identification and authentication procedures with the organization-defined frequency</t>
  </si>
  <si>
    <t>IA-2.1</t>
  </si>
  <si>
    <t>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t>
  </si>
  <si>
    <t>Organizational personnel with information system operations responsibilities; organizational personnel with information security responsibilities; system/network administrators; organizational personnel with account management responsibilities; system developers</t>
  </si>
  <si>
    <t>Organizational processes for uniquely identifying and authenticating users; automated mechanisms supporting and/or implementing identification and authentication capability</t>
  </si>
  <si>
    <t>IA-2(1).1</t>
  </si>
  <si>
    <t>Organizational personnel with information system operations responsibilities; organizational personnel with account management responsibilities; organizational personnel with information security responsibilities; system/network administrators; system developers</t>
  </si>
  <si>
    <t>IA-2(2).1</t>
  </si>
  <si>
    <t>IA-2(3).1</t>
  </si>
  <si>
    <t>IA-2(5).1</t>
  </si>
  <si>
    <t>IA-2(8).1</t>
  </si>
  <si>
    <t>Identification and authentication policy; procedures addressing user identification and authentication; information system design documentation; information system configuration settings and associated documentation; information system audit records; list of privileged information system accounts; other relevant documents or records</t>
  </si>
  <si>
    <t>Automated mechanisms supporting and/or implementing identification and authentication capability; automated mechanisms supporting and/or implementing replay resistant authentication mechanisms</t>
  </si>
  <si>
    <t>IA-2(11).1</t>
  </si>
  <si>
    <t>IA-2(11).2</t>
  </si>
  <si>
    <t>IA-2(11).3</t>
  </si>
  <si>
    <t>Identification and authentication policy; procedures addressing user identification and authentication; information system design documentation; information system configuration settings and associated documentation; information system audit records; list of privileged and non-privileged information system accounts; other relevant documents or records</t>
  </si>
  <si>
    <t>IA-2(11).4</t>
  </si>
  <si>
    <t>IA-2(11).5</t>
  </si>
  <si>
    <t>IA-2(11).6</t>
  </si>
  <si>
    <t>IA-2(12).1</t>
  </si>
  <si>
    <t>Determine if the information system:
 - accepts Personal Identity Verification (PIV) credentials</t>
  </si>
  <si>
    <t>Identification and authentication policy; procedures addressing user identification and authentication; information system design documentation; information system configuration settings and associated documentation; information system audit records; PIV verification records; evidence of PIV credentials; PIV credential authorizations; other relevant documents or records</t>
  </si>
  <si>
    <t>IA-2(12).2</t>
  </si>
  <si>
    <t>Determine if the information system:
 - electronically verifies Personal Identity Verification (PIV) credentials</t>
  </si>
  <si>
    <t>Identification and authentication policy; procedures addressing user identification and authentication; information system design documentation; information system configuration settings and associated documentation; information system audit  verification records; evidence of PIV  credential authorizations; other relevant documents or records</t>
  </si>
  <si>
    <t>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t>
  </si>
  <si>
    <t>Organizational personnel with operational responsibilities for device identification and authentication; organizational personnel with information security responsibilities; system/network administrators; system developers</t>
  </si>
  <si>
    <t>Identification and authentication policy; procedures addressing identifier management; procedures addressing account management; security plan; information system design documentation; information system configuration settings and associated documentation; list of information system accounts; list of identifiers generated from physical access control devices; other relevant documents or records</t>
  </si>
  <si>
    <t>Organizational personnel with identifier management responsibilities; organizational personnel with information security responsibilities; system/network administrators; system developers</t>
  </si>
  <si>
    <t>IA-4(4).1</t>
  </si>
  <si>
    <t>Determine if the organization:
 - defines a characteristic to be used to identify individual status</t>
  </si>
  <si>
    <t>Identification and authentication policy; procedures addressing identifier management; procedures addressing account management; list of characteristics identifying individual status; other relevant documents or records</t>
  </si>
  <si>
    <t>IA-4(4).2</t>
  </si>
  <si>
    <t>Determine if the organization:
 - manages individual identifiers by uniquely identifying each individual as the organization-defined characteristic identifying individual status</t>
  </si>
  <si>
    <t>Organizational personnel with identifier management responsibilities; organizational personnel with information security responsibilities; system/network administrators</t>
  </si>
  <si>
    <t>Organizational personnel with authenticator management responsibilities; organizational personnel with information security responsibilities; system/network administrators</t>
  </si>
  <si>
    <t>Identification and authentication policy; procedures addressing authenticator management; information system design documentation; information system configuration settings and associated documentation; list of information system authenticator types; change control records associated with managing information system authenticators; information system audit records; other relevant documents or records</t>
  </si>
  <si>
    <t>IA-5(1).a.1</t>
  </si>
  <si>
    <t>Identification and authentication policy; password policy; procedures addressing authenticator management; security plan; information system design documentation; information system configuration settings and associated documentation; password configurations and associated documentation; other relevant documents or records</t>
  </si>
  <si>
    <t>IA-5(1).a.2</t>
  </si>
  <si>
    <t>IA-5(1).a.3</t>
  </si>
  <si>
    <t>IA-5(1).a.4</t>
  </si>
  <si>
    <t>IA-5(1).a.5</t>
  </si>
  <si>
    <t>Organizational personnel with authenticator management responsibilities; organizational personnel with information security responsibilities; system/network administrators; system developers</t>
  </si>
  <si>
    <t>IA-5(1).b.1</t>
  </si>
  <si>
    <t>IA-5(1).b.2</t>
  </si>
  <si>
    <t>IA-5(1).c</t>
  </si>
  <si>
    <t>IA-5(1).d.1</t>
  </si>
  <si>
    <t>IA-5(1).d.2</t>
  </si>
  <si>
    <t>IA-5(1).d.3</t>
  </si>
  <si>
    <t>IA-5(1).d.4</t>
  </si>
  <si>
    <t>IA-5(1).e.1</t>
  </si>
  <si>
    <t>IA-5(1).e.2</t>
  </si>
  <si>
    <t>IA-5(1).f</t>
  </si>
  <si>
    <t>IA-5(2).a.1</t>
  </si>
  <si>
    <t>Determine if the information system, for PKI-based authentication:
 - validates certifications by constructing a certification path to an accepted trust anchor</t>
  </si>
  <si>
    <t>Organizational personnel with PKI-based, authenticator management responsibilities; organizational personnel with information security responsibilities; system/network administrators; system developers</t>
  </si>
  <si>
    <t>IA-5(2).a.2</t>
  </si>
  <si>
    <t>Determine if the information system, for PKI-based authentication:
 - validates certifications by verifying a certification path to an accepted trust anchor</t>
  </si>
  <si>
    <t>IA-5(2).a.3</t>
  </si>
  <si>
    <t>Determine if the information system, for PKI-based authentication:
 - includes checking certificate status information when constructing and verifying the certification path</t>
  </si>
  <si>
    <t>IA-5(2).b</t>
  </si>
  <si>
    <t>Determine if the information system, for PKI-based authentication:
 - enforces authorized access to the corresponding private key</t>
  </si>
  <si>
    <t>IA-5(2).c</t>
  </si>
  <si>
    <t>Determine if the information system, for PKI-based authentication:
 - maps the authenticated identity to the account of the individual or group</t>
  </si>
  <si>
    <t>IA-5(2).d</t>
  </si>
  <si>
    <t>Determine if the information system, for PKI-based authentication:
 - implements a local cache of revocation data to support path discovery and validation in case of inability to access revocation information via the network</t>
  </si>
  <si>
    <t>IA-5(3).1</t>
  </si>
  <si>
    <t>Determine if the organization:
 - defines types of and/or specific authenticators to be received in person or by a trusted third party</t>
  </si>
  <si>
    <t>Identification and authentication policy; procedures addressing authenticator management; registration process for receiving information system authenticators; list of authenticators requiring in-person registration; list of authenticators requiring trusted third party registration; authenticator registration documentation; other relevant documents or records</t>
  </si>
  <si>
    <t>IA-5(3).2</t>
  </si>
  <si>
    <t>Determine if the organization:
 - defines the registration authority with oversight of the registration process for receipt of organization-defined types of and/or specific authenticators</t>
  </si>
  <si>
    <t>IA-5(3).3</t>
  </si>
  <si>
    <t>Determine if the organization:
 - defines personnel or roles responsible for authorizing organization-defined registration authority</t>
  </si>
  <si>
    <t>IA-5(3).4</t>
  </si>
  <si>
    <t>IA-5(3).5</t>
  </si>
  <si>
    <t>Organizational personnel with authenticator management responsibilities; registration authority; organizational personnel with information security responsibilities</t>
  </si>
  <si>
    <t>IA-5(4).1</t>
  </si>
  <si>
    <t>Determine if the organization:
 - defines requirements to be satisfied by password authenticators</t>
  </si>
  <si>
    <t>Identification and authentication policy; procedures addressing authenticator management; information system design documentation; information system configuration settings and associated documentation; automated tools for evaluating password authenticators; password strength assessment results; other relevant documents or records</t>
  </si>
  <si>
    <t>IA-5(4).2</t>
  </si>
  <si>
    <t>Determine if the organization:
 - employs automated tools to determine if password authenticators are sufficiently strong to satisfy organization-defined requirements</t>
  </si>
  <si>
    <t>Automated mechanisms supporting and/or implementing password-based authenticator management capability; automated tools for determining password strength</t>
  </si>
  <si>
    <t>IA-5(6).1</t>
  </si>
  <si>
    <t>Identification and authentication policy; procedures addressing authenticator management; security categorization documentation for the information system; security assessments of authenticator protections; risk assessment results; security plan; other relevant documents or records</t>
  </si>
  <si>
    <t>Organizational personnel with authenticator management responsibilities; organizational personnel implementing and/or maintaining authenticator protections; organizational personnel with information security responsibilities; system/network administrators</t>
  </si>
  <si>
    <t>Automated mechanisms supporting and/or implementing authenticator management capability; automated mechanisms protecting authenticators</t>
  </si>
  <si>
    <t>IA-5(7).1</t>
  </si>
  <si>
    <t>Identification and authentication policy; procedures addressing authenticator management; information system design documentation; information system configuration settings and associated documentation; logical access scripts; application code reviews for detecting unencrypted static authenticators; other relevant documents or records</t>
  </si>
  <si>
    <t>Automated mechanisms supporting and/or implementing authenticator management capability; automated mechanisms implementing authentication in applications</t>
  </si>
  <si>
    <t>IA-5(11).1</t>
  </si>
  <si>
    <t>Identification and authentication policy; procedures addressing authenticator management; security plan; information system design documentation; automated mechanisms employing hardware token-based authentication for the information system; list of token quality requirements; information system configuration settings and associated documentation; information system audit records; other relevant documents or records</t>
  </si>
  <si>
    <t>IA-5(11).2</t>
  </si>
  <si>
    <t>IA-6.1</t>
  </si>
  <si>
    <t>Identification and authentication policy; procedures addressing authenticator feedback; information system design documentation; information system configuration settings and associated documentation; information system audit records; other relevant documents or records</t>
  </si>
  <si>
    <t>IA-7.1</t>
  </si>
  <si>
    <t>Identification and authentication policy; procedures addressing cryptographic module authentication; information system design documentation; information system configuration settings and associated documentation; information system audit records; other relevant documents or records</t>
  </si>
  <si>
    <t>Organizational personnel with responsibility for cryptographic module authentication; organizational personnel with information security responsibilities; system/network administrators; system developers</t>
  </si>
  <si>
    <t>IA-8.1</t>
  </si>
  <si>
    <t>Organizational personnel with information system operations responsibilities; organizational personnel with information security responsibilities; system/network administrators; organizational personnel with account management responsibilities</t>
  </si>
  <si>
    <t>IA-8(1).1</t>
  </si>
  <si>
    <t>Determine if the information system:
 - accepts Personal Identity Verification (PIV) credentials from other agencies</t>
  </si>
  <si>
    <t>Organizational personnel with information system operations responsibilities; organizational personnel with information security responsibilities; system/network administrators; system developers; organizational personnel with account management responsibilities</t>
  </si>
  <si>
    <t>Automated mechanisms supporting and/or implementing identification and authentication capability; automated mechanisms that accept and verify PIV credentials</t>
  </si>
  <si>
    <t>IA-8(1).2</t>
  </si>
  <si>
    <t>Determine if the information system:
 - electronically verifies Personal Identity Verification (PIV) credentials from other agencies</t>
  </si>
  <si>
    <t>IA-8(2).1</t>
  </si>
  <si>
    <t>Identification and authentication policy; procedures addressing user identification and authentication; information system design documentation; information system configuration settings and associated documentation; information system audit records; list of FICAM-approved, third-party credentialing products, components, or services procured and implemented by organization; third-party credential verification records; evidence of FICAM-approved third-party credentials; third-party credential authorizations; other relevant documents or records</t>
  </si>
  <si>
    <t>Automated mechanisms supporting and/or implementing identification and authentication capability; automated mechanisms that accept FICAM-approved credentials</t>
  </si>
  <si>
    <t>IA-8(3).1</t>
  </si>
  <si>
    <t>Determine if the organization:
 - defines information systems in which only FICAM-approved information system components are to be employed to accept third-party credentials</t>
  </si>
  <si>
    <t>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third-party credential validations; third-party credential authorizations; third-party credential records; list of FICAM-approved information system components procured and implemented by organization; acquisition documentation; acquisition contracts for information system procurements or services; other relevant documents or records</t>
  </si>
  <si>
    <t>IA-8(3).2</t>
  </si>
  <si>
    <t>Determine if the organization:
 - employs only FICAM-approved information system components in organization-defined information systems to accept third-party credentials</t>
  </si>
  <si>
    <t>Organizational personnel with information system operations responsibilities; system/network administrators; organizational personnel with account management responsibilities; organizational personnel with information system security, acquisition, and contracting responsibilities</t>
  </si>
  <si>
    <t>IA-8(4).1</t>
  </si>
  <si>
    <t>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list of FICAM-issued profiles and associated, approved protocols; acquisition documentation; acquisition contracts for information system procurements or services; other relevant documents or records</t>
  </si>
  <si>
    <t>Automated mechanisms supporting and/or implementing identification and authentication capability; automated mechanisms supporting and/or implementing conformance with FICAM-issued profiles</t>
  </si>
  <si>
    <t>Incident response policy and procedures; other relevant documents or records</t>
  </si>
  <si>
    <t xml:space="preserve">Determine if the organization:
 - disseminates the incident response policy to organization-defined personnel or roles
</t>
  </si>
  <si>
    <t>Organizational personnel with incident response responsibilities; organizational personnel with information security responsibilities</t>
  </si>
  <si>
    <t>Determine if the organization:
 - develops and documents procedures to facilitate the implementation of the incident response policy and associated awareness and training controls</t>
  </si>
  <si>
    <t>Determine if the organization: 
 - defines the frequency to review and update the current incident response policy</t>
  </si>
  <si>
    <t>Determine if the organization: 
 - reviews and updates the current incident response policy with the organization-defined frequency</t>
  </si>
  <si>
    <t>Determine if the organization: 
 - defines the frequency to review and update the current incident response procedures</t>
  </si>
  <si>
    <t>Determine if the organization: 
 - reviews and updates the current incident response procedures with the organization-defined frequency</t>
  </si>
  <si>
    <t>IR-2.a.1</t>
  </si>
  <si>
    <t>Determine if the organization:
 - defines a time period within which incident response training is to be provided to information system users assuming an incident response role or responsibility</t>
  </si>
  <si>
    <t>Incident response policy; procedures addressing incident response training; incident response training curriculum; incident response training materials; security plan; incident response plan; security plan; incident response training records; other relevant documents or records</t>
  </si>
  <si>
    <t>IR-2.a.2</t>
  </si>
  <si>
    <t>Determine if the organization:
 - provides incident response training to information system users consistent with assigned roles and responsibilities within the organization-defined time period of assuming an incident response role or responsibility</t>
  </si>
  <si>
    <t>Organizational personnel with incident response training and operational responsibilities; organizational personnel with information security responsibilities</t>
  </si>
  <si>
    <t>Determine if the organization:
 - provides incident response training to information system users consistent with assigned roles and responsibilities when required by information system changes</t>
  </si>
  <si>
    <t>Determine if the organization:
 - defines the frequency to provide refresher incident response training to information system users consistent with assigned roles or responsibilities</t>
  </si>
  <si>
    <t>IR-2.c.2</t>
  </si>
  <si>
    <t>Determine if the organization:
 - after the initial incident response training, provides refresher incident response training to information system users consistent with assigned roles and responsibilities in accordance with the organization-defined frequency to provide refresher training</t>
  </si>
  <si>
    <t>IR-3.1</t>
  </si>
  <si>
    <t>Determine if the organization:
 - defines incident response tests to test the incident response capability for the information system</t>
  </si>
  <si>
    <t>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</si>
  <si>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IR-3.2</t>
  </si>
  <si>
    <t>Determine if the organization:
 - defines the frequency to test the incident response capability for the information system</t>
  </si>
  <si>
    <t>IR-3.3</t>
  </si>
  <si>
    <t>Determine if the organization:
 - tests the incident response capability for the information system with the organization-defined frequency, using organization-defined tests to determine the incident response effectiveness and documents the results</t>
  </si>
  <si>
    <t>Organizational personnel with incident response testing responsibilities; organizational personnel with information security responsibilities</t>
  </si>
  <si>
    <t>Incident response policy; contingency planning policy; procedures addressing incident response testing; incident response testing documentation; incident response plan; business continuity plans; contingency plans; disaster recovery plans; continuity of operations plans; crisis communications plans; critical infrastructure plans; occupant emergency plans; security plan; other relevant documents or records</t>
  </si>
  <si>
    <t>Organizational personnel with incident response testing responsibilities; organizational personnel with responsibilities for testing organizational plans related to incident response testing; organizational personnel with information security responsibilities</t>
  </si>
  <si>
    <t>Incident response policy; contingency planning policy; procedures addressing incident handling; incident response plan; contingency plan; security plan; other relevant documents or records</t>
  </si>
  <si>
    <t>Determine if the organization:
 - coordinates incident handling activities with contingency planning activities</t>
  </si>
  <si>
    <t>Organizational personnel with incident handling responsibilities; organizational personnel with contingency planning responsibilities; organizational personnel with information security responsibilities</t>
  </si>
  <si>
    <t>IR-4.c.1</t>
  </si>
  <si>
    <t>IR-4.c.2</t>
  </si>
  <si>
    <t>IR-4(1).1</t>
  </si>
  <si>
    <t>Incident response policy; procedures addressing incident handling; automated mechanisms supporting incident handling; information system design documentation; information system configuration settings and associated documentation; information system audit records; incident response plan; security plan; other relevant documents or records</t>
  </si>
  <si>
    <t>Organizational personnel with incident handling responsibilities; organizational personnel with information security responsibilities</t>
  </si>
  <si>
    <t>Automated mechanisms that support and/or implement the incident handling process</t>
  </si>
  <si>
    <t>IR-5.1</t>
  </si>
  <si>
    <t>Determine if the organization:
 - tracks information system security incidents</t>
  </si>
  <si>
    <t>Incident response policy; procedures addressing incident monitoring; incident response records and documentation; incident response plan; security plan; other relevant documents or records</t>
  </si>
  <si>
    <t>Incident monitoring capability for the organization; automated mechanisms supporting and/or implementing tracking and documenting of system security incidents</t>
  </si>
  <si>
    <t>IR-5.2</t>
  </si>
  <si>
    <t>Determine if the organization:
 - documents information system security incidents</t>
  </si>
  <si>
    <t>IR-6.a.1</t>
  </si>
  <si>
    <t>Determine if the organization:
 - defines the time period within which personnel report suspected security incidents to the organizational incident response capability</t>
  </si>
  <si>
    <t>Incident response policy; procedures addressing incident reporting; incident reporting records and documentation; incident response plan; security plan; other relevant documents or records</t>
  </si>
  <si>
    <t>IR-6.a.2</t>
  </si>
  <si>
    <t>Determine if the organization:
 - requires personnel to report suspected security incidents to the organizational incident response capability within the organization-defined time period</t>
  </si>
  <si>
    <t>Organizational personnel with incident reporting responsibilities; organizational personnel with information security responsibilities; personnel who have/should have reported incidents; personnel (authorities) to whom incident information is to be reported</t>
  </si>
  <si>
    <t>Organizational processes for incident reporting; automated mechanisms supporting and/or implementing incident reporting</t>
  </si>
  <si>
    <t>IR-6.b.1</t>
  </si>
  <si>
    <t>Determine if the organization:
 - defines authorities to whom security incident information is to be reported</t>
  </si>
  <si>
    <t>IR-6.b.2</t>
  </si>
  <si>
    <t>Determine if the organization:
 - reports security incident information to organization-defined authorities</t>
  </si>
  <si>
    <t>Incident response policy; procedures addressing incident reporting; automated mechanisms supporting incident reporting; information system design documentation; information system configuration settings and associated documentation; incident response plan; security plan; other relevant documents or records</t>
  </si>
  <si>
    <t>Organizational personnel with incident reporting responsibilities; organizational personnel with information security responsibilities</t>
  </si>
  <si>
    <t>Organizational processes for incident reporting; automated mechanisms supporting and/or implementing reporting of security incidents</t>
  </si>
  <si>
    <t>IR-7.1</t>
  </si>
  <si>
    <t>Incident response policy; procedures addressing incident response assistance; incident response plan; security plan; other relevant documents or records</t>
  </si>
  <si>
    <t>Organizational processes for incident response assistance; automated mechanisms supporting and/or implementing incident response assistance</t>
  </si>
  <si>
    <t>IR-7.2</t>
  </si>
  <si>
    <t>Organizational personnel with incident response assistance and support responsibilities; organizational personnel with access to incident response support and assistance capability; organizational personnel with information security responsibilities</t>
  </si>
  <si>
    <t>IR-7(1).1</t>
  </si>
  <si>
    <t>Incident response policy; procedures addressing incident response assistance; automated mechanisms supporting incident response support and assistance; information system design documentation; information system configuration settings and associated documentation; incident response plan; security plan; other relevant documents or records</t>
  </si>
  <si>
    <t>Organizational personnel with incident response support and assistance responsibilities; organizational personnel with access to incident response support and assistance capability; organizational personnel with information security responsibilities</t>
  </si>
  <si>
    <t>Organizational processes for incident response assistance; automated mechanisms supporting and/or implementing an increase in the availability of incident response information and support</t>
  </si>
  <si>
    <t>Determine if the organization:
 - establishes a direct, cooperative relationship between its incident response capability and external providers of information system protection capability</t>
  </si>
  <si>
    <t>Incident response policy; procedures addressing incident response assistance; incident response plan; security plan; other relevant documents or record</t>
  </si>
  <si>
    <t>Organizational personnel with incident response support and assistance responsibilities; external providers of information system protection capability; organizational personnel with information security responsibilities</t>
  </si>
  <si>
    <t>Determine if the organization:
 - identifies organizational incident response team members to the external providers</t>
  </si>
  <si>
    <t>Incident response policy; procedures addressing incident response planning; incident response plan; records of incident response plan reviews and approvals; other relevant documents or records</t>
  </si>
  <si>
    <t>IR-8.a.8.1</t>
  </si>
  <si>
    <t>IR-8.a.8.2</t>
  </si>
  <si>
    <t>Organizational personnel with incident response planning responsibilities; organizational personnel with information security responsibilities</t>
  </si>
  <si>
    <t>IR-8.b.1.a</t>
  </si>
  <si>
    <t>Determine if the organization:
 - defines incident response personnel (identified by name and/or by role) to whom copies of the incident response plan are to be distributed</t>
  </si>
  <si>
    <t>IR-8.b.1.b</t>
  </si>
  <si>
    <t>Determine if the organization:
 - defines organizational elements to whom copies of the incident response plan are to be distributed</t>
  </si>
  <si>
    <t>IR-8.b.2</t>
  </si>
  <si>
    <t>Determine if the organization:
 - distributes copies of the incident response plan to organization-defined incident response personnel (identified by name and/or by role) and organizational elements</t>
  </si>
  <si>
    <t>IR-8.c.1</t>
  </si>
  <si>
    <t>Determine if the organization:
 - defines the frequency to review the incident response plan</t>
  </si>
  <si>
    <t>IR-8.c.2</t>
  </si>
  <si>
    <t>Determine if the organization:
 - reviews the incident response plan with the organization-defined frequency</t>
  </si>
  <si>
    <t>IR-8.e.1.a</t>
  </si>
  <si>
    <t>Determine if the organization:
 - defines incident response personnel (identified by name and/or by role) to whom incident response plan changes are to be communicated</t>
  </si>
  <si>
    <t>IR-8.e.1.b</t>
  </si>
  <si>
    <t>Determine if the organization:
 - defines organizational elements to whom incident response plan changes are to be communicated</t>
  </si>
  <si>
    <t>IR-8.e.2</t>
  </si>
  <si>
    <t>Determine if the organization:
 - communicates incident response plan changes to organization-defined incident response personnel (identified by name and/or by role) and organizational elements</t>
  </si>
  <si>
    <t>Determine if the organization:
 - protects the incident response plan from unauthorized disclosure and modification</t>
  </si>
  <si>
    <t>Determine if the organization:
 - responds to information spills by identifying the specific information involved in the information system contamination</t>
  </si>
  <si>
    <t>Organizational processes for information spillage response; automated mechanisms supporting and/or implementing information spillage response actions and related communications</t>
  </si>
  <si>
    <t>IR-9.b.1</t>
  </si>
  <si>
    <t>Determine if the organization:
 - defines personnel to be alerted of the information spillage</t>
  </si>
  <si>
    <t>Incident response policy; procedures addressing information spillage; incident response plan; records of information spillage alerts/notifications, list of personnel who should receive alerts of information spillage; list of actions to be performed regarding information spillage; other relevant documents or records</t>
  </si>
  <si>
    <t>IR-9.b.2</t>
  </si>
  <si>
    <t>Determine if the organization:
 - identifies a method of communication not associated with the information spill to use to alert organization-defined personnel of the spill</t>
  </si>
  <si>
    <t>IR-9.b.3</t>
  </si>
  <si>
    <t>Determine if the organization:
 - responds to information spills by alerting organization-defined personnel of the information spill using a method of communication not associated with the spill</t>
  </si>
  <si>
    <t>Determine if the organization:
 - responds to information spills by isolating the contaminated information system or system component</t>
  </si>
  <si>
    <t>Determine if the organization:
 - responds to information spills by eradicating the information from the contaminated information system</t>
  </si>
  <si>
    <t>Determine if the organization:
 - responds to information spills by identifying other information systems that may have been subsequently contaminated</t>
  </si>
  <si>
    <t>IR-9.f.1</t>
  </si>
  <si>
    <t>Determine if the organization:
 - defines other actions to be performed in response to information spills</t>
  </si>
  <si>
    <t>IR-9.f.2</t>
  </si>
  <si>
    <t>Determine if the organization:
 - responds to information spills by performing other organization-defined actions</t>
  </si>
  <si>
    <t>IR-9(1).1</t>
  </si>
  <si>
    <t>Determine if the organization:
 - defines personnel with responsibility for responding to information spills</t>
  </si>
  <si>
    <t>Incident response policy; procedures addressing information spillage; incident response plan; list of personnel responsible for responding to information spillage; other relevant documents or records</t>
  </si>
  <si>
    <t>IR-9(1).2</t>
  </si>
  <si>
    <t>Determine if the organization:
 - assigns organization-defined personnel with responsibility for responding to information spills</t>
  </si>
  <si>
    <t>IR-9(2).1</t>
  </si>
  <si>
    <t>Determine if the organization:
 - defines the frequency to provide information spillage response training</t>
  </si>
  <si>
    <t>Incident response policy; procedures addressing information spillage response training; information spillage response training curriculum; information spillage response training materials; incident response plan; information spillage response training records; other relevant documents or records</t>
  </si>
  <si>
    <t>IR-9(2).2</t>
  </si>
  <si>
    <t>Determine if the organization:
 - provides information spillage response training with the organization-defined frequency</t>
  </si>
  <si>
    <t>Organizational personnel with incident response training responsibilities; organizational personnel with information security responsibilities</t>
  </si>
  <si>
    <t>IR-9(3).1</t>
  </si>
  <si>
    <t>Determine if the organization:
 - defines procedures that ensure organizational personnel impacted by information spills can continue to carry out assigned tasks while contaminated systems are undergoing corrective actions</t>
  </si>
  <si>
    <t>Incident response policy; procedures addressing incident handling; procedures addressing information spillage; incident response plan; other relevant documents or records</t>
  </si>
  <si>
    <t>IR-9(3).2</t>
  </si>
  <si>
    <t>Determine if the organization:
 - implements organization-defined procedures to ensure that organizational personnel impacted by information spills can continue to carry out assigned tasks while contaminated systems are undergoing corrective actions</t>
  </si>
  <si>
    <t>Organizational processes for post-spill operations</t>
  </si>
  <si>
    <t>IR-9(4).1</t>
  </si>
  <si>
    <t>Determine if the organization:
 - defines security safeguards to be employed for personnel exposed to information not within assigned access authorizations</t>
  </si>
  <si>
    <t>Incident response policy; procedures addressing incident handling; procedures addressing information spillage; incident response plan; security safeguards regarding information spillage/exposure to unauthorized personnel; other relevant documents or records</t>
  </si>
  <si>
    <t>IR-9(4).2</t>
  </si>
  <si>
    <t>Determine if the organization:
 - employs organization-defined security safeguards for personnel exposed to information not within assigned access authorizations</t>
  </si>
  <si>
    <t>Organizational processes for dealing with information exposed to unauthorized personnel; automated mechanisms supporting and/or implementing safeguards for personnel exposed to information not within assigned access authorizations</t>
  </si>
  <si>
    <t>Determine if the organization:
 - defines personnel or roles to whom the incident response policy are to be disseminated</t>
  </si>
  <si>
    <t>Determine if the organization:
 - defines circumstances requiring visitor:
   - escorts
   - monitoring</t>
  </si>
  <si>
    <t>Determine if the organization:
 - in accordance with organization-defined circumstances requiring visitor escorts and monitoring:
   - escorts visitors
   - monitors visitor activities</t>
  </si>
  <si>
    <t>Determine if the organization:
 - changes combinations and keys with the organization-defined frequency and/or when:
   - keys are lost
   - combinations are compromised
   - individuals are transferred or terminated</t>
  </si>
  <si>
    <t>Determine if the organization:
 - controls physical access to information system output devices to prevent unauthorized individuals from obtaining the output</t>
  </si>
  <si>
    <t>Determine if the organization:
 - monitors physical intrusion alarms and surveillance equipment</t>
  </si>
  <si>
    <t>Determine if the organization:
 - protects power equipment and power cabling for the information system from damage and destruction</t>
  </si>
  <si>
    <t>Determine if the organization:
 - provides a short-term uninterruptible power supply to facilitate one or more of the following in the event of a primary power source loss:
   - an orderly shutdown of the information system; and/or
   - transition of the information system to long-term alternate power</t>
  </si>
  <si>
    <t>Determine if the organization:
 - employs and maintains automatic emergency lighting for the information system that:
   - activates in the event of a power outage or disruption</t>
  </si>
  <si>
    <t>Determine if the organization:
 - employs and maintains automatic emergency lighting for the information system that:
   - covers emergency exits and evacuation routes within the facility</t>
  </si>
  <si>
    <t>Determine if the organization:
 - employs fire suppression devices/systems for the information system that provide automatic notification of any activation to:
   - organization-defined personnel or roles
   - organization-defined emergency responders</t>
  </si>
  <si>
    <t>Determine if the organization:
 - employs an automatic fire suppression capability for the information system when the facility is not staffed on a continuous basis</t>
  </si>
  <si>
    <t>Determine if the organization:
 - employs temperature monitoring that provides an alarm of changes potentially harmful to personnel or equipment; and/or
 - employs temperature monitoring that provides notification of changes potentially harmful to personnel or equipment</t>
  </si>
  <si>
    <t>PE-14(2).1</t>
  </si>
  <si>
    <t>PE-14(2).2</t>
  </si>
  <si>
    <t>Determine if the organization:
 - employs humidity monitoring that provides an alarm of changes potentially harmful to personnel or equipment; and/or
 - employs humidity monitoring that provides notification of changes potentially harmful to personnel or equipment</t>
  </si>
  <si>
    <t>Determine if the organization:
 - protects the information system from damage resulting from water leakage by providing master shutoff or isolation valves that are:
   - accessible
   - working properly
   - known to key personnel</t>
  </si>
  <si>
    <t xml:space="preserve">Determine if the organization:
 - develops a contingency plan for the information system that:
   - provides recovery objectives
   - provides restoration priorities
   - provides metrics
</t>
  </si>
  <si>
    <t xml:space="preserve">Determine if the organization:
 - develops a contingency plan for the information system that:
  - addresses contingency roles
  - addresses contingency responsibilities
  - addresses assigned individuals with contact information
</t>
  </si>
  <si>
    <t xml:space="preserve">Determine if the organization:
 - develops a contingency plan for the information system that:
   - addresses maintaining essential missions and business functions despite an information system disruption, compromise, or failure
</t>
  </si>
  <si>
    <t xml:space="preserve">Determine if the organization:
 - develops a contingency plan for the information system that:
   - addresses eventual, full information system restoration without deterioration of the security safeguards originally planned and implemented
</t>
  </si>
  <si>
    <t xml:space="preserve">Determine if the organization:
 - develops a contingency plan for the information system that:
   - defines personnel or roles to review and approve the contingency plan for the information system
</t>
  </si>
  <si>
    <t xml:space="preserve">Determine if the organization:
 - develops a contingency plan for the information system that:
  - is reviewed and approved by organization-defined personnel or roles
</t>
  </si>
  <si>
    <t>Determine if the organization:
 - coordinates contingency planning activities with incident handling activities</t>
  </si>
  <si>
    <t>Determine if the organization:
 - updates the contingency plan to address:
   - changes to the organization, information system, or environment of operation</t>
  </si>
  <si>
    <t>Determine if the organization:
 - updates the contingency plan to address:
   - problems encountered during plan implementation, execution, and testing</t>
  </si>
  <si>
    <t>Determine if the organization:
 - coordinates contingency plan development with organizational elements responsible for related plans.</t>
  </si>
  <si>
    <t>Determine if the organization:
 - conducts capacity planning so that necessary capacity exists during contingency operations for:
   - information processing
   - telecommunications
   - environmental support</t>
  </si>
  <si>
    <t>Determine if the organization:
 - identifies critical information system assets supporting essential missions and business functions</t>
  </si>
  <si>
    <t>Determine if the organization:
 - reviews the contingency plan test results</t>
  </si>
  <si>
    <t>Determine if the organization:
 - initiates corrective actions, if needed</t>
  </si>
  <si>
    <t>Determine if the organization:
 - coordinates contingency plan testing with organizational elements responsible for related plans</t>
  </si>
  <si>
    <t>Contingency planning policy; procedures addressing alternate storage sites; contingency plan; alternate storage site agreements; primary storage site agreements; other relevant documents or records</t>
  </si>
  <si>
    <t>Determine if the organization:
 - identifies an alternate storage site that is separated from the primary storage site to reduce susceptibility to the same threats</t>
  </si>
  <si>
    <t>Determine if the organization:
 - identifies an alternate processing site that is separated from the primary processing site to reduce susceptibility to the same threats</t>
  </si>
  <si>
    <t>Determine if the organization:
 - develops alternate processing site agreements that contain priority-of-service provisions in accordance with organizational availability requirements (including recovery time objectives as specified in the information system contingency plan)</t>
  </si>
  <si>
    <t>Determine if the organization:
 - obtains alternate telecommunications services to reduce the likelihood of sharing a single point of failure with primary telecommunications services</t>
  </si>
  <si>
    <t>Determine if the organization:
 - provides for:
   - the recovery of the information system to a known state after:
     - a disruption;
     - a compromise; or
     - a failure</t>
  </si>
  <si>
    <t xml:space="preserve">Determine if the organization:
 - provides for:
   - the reconstitution of the information system to a known state after:
     - a disruption;
     - a compromise; or
     - a failure
</t>
  </si>
  <si>
    <t>Determine if the information system:
 - implements transaction recovery for systems that are transaction-based</t>
  </si>
  <si>
    <t>Determine if the organization:
 - develops and documents procedures to facilitate the implementation of the identification and authentication policy and associated identification and authentication controls</t>
  </si>
  <si>
    <t>Determine if the information system:
 - uniquely identifies and authenticates organizational users (or processes acting on behalf of organizational users)</t>
  </si>
  <si>
    <t>Determine if the information system:
 - implements multifactor authentication for network access to privileged accounts</t>
  </si>
  <si>
    <t>Determine if the information system:
 - implements multifactor authentication for network access to non-privileged accounts</t>
  </si>
  <si>
    <t>Determine if the information system:
 - implements multifactor authentication for local access to privileged accounts</t>
  </si>
  <si>
    <t>Determine if the organization:
 - requires individuals to be authenticated with an individual authenticator when a group authenticator is employed</t>
  </si>
  <si>
    <t>Determine if the information system:
 - implements replay-resistant authentication mechanisms for network access to privileged accounts</t>
  </si>
  <si>
    <t>Determine if the information system: 
 - implements multifactor authentication for remote access to privileged accounts such that one of the factors is provided by a device separate from the system gaining access</t>
  </si>
  <si>
    <t>Determine if the information system:
 - implements multifactor authentication for remote access to non-privileged accounts such that one of the factors is provided by a device separate from the system gaining access</t>
  </si>
  <si>
    <t>Determine if the organization:
 - defines strength of mechanism requirements to be enforced by a device separate from the system gaining remote access to privileged accounts</t>
  </si>
  <si>
    <t>Determine if the organization: 
 - defines strength of mechanism requirements to be enforced by a device separate from the system gaining remote access to non-privileged accounts;</t>
  </si>
  <si>
    <t>Determine if the information system:
 - implements multifactor authentication for remote access to privileged accounts such that a device, separate from the system gaining access, meets organization-defined strength of mechanism requirements</t>
  </si>
  <si>
    <t>Determine if the information system
 - implements multifactor authentication for remote access to non-privileged accounts such that a device, separate from the system gaining access, meets organization-defined strength of mechanism requirements</t>
  </si>
  <si>
    <t>Determine if the organization:
 - defines specific and/or types of devices that the information system uniquely identifies and authenticates before establishing one or more of the following:
   - a local connection;
   - a remote connection; and/or
   - a network connection</t>
  </si>
  <si>
    <t>Determine if the information system:
 - uniquely identifies and authenticates organization-defined devices before establishing one or more of the following:
   - a local connection;
   - a remote connection; and/or
   - a network connection</t>
  </si>
  <si>
    <t>Determine if the organization:
 - manages information system identifiers by:
   - defining personnel or roles from whom authorization must be received to assign:
     - an individual identifier;
     - a group identifier;
     - a role identifier; and/or
     - a device identifier</t>
  </si>
  <si>
    <t>Determine if the organization:
 - manages information system identifiers by:
   - receiving authorization from organization-defined personnel or roles to assign:
     - an individual identifier;
     - a group identifier;
     - a role identifier; and/or
     - a device identifier</t>
  </si>
  <si>
    <t>Determine if the organization:
 - manages information system identifiers by:
   - selecting an identifier that identifies:
     - an individual;
     - a group;
     - a role; and/or
     - a device</t>
  </si>
  <si>
    <t>Determine if the organization:
 - manages information system identifiers by:
   - assigning the identifier to the intended:
     - an individual;
     - a group;
     - a role; and/or
     - a device</t>
  </si>
  <si>
    <t>Determine if the organization:
 - manages information system identifiers by:
   - defining a time period for preventing reuse of identifiers</t>
  </si>
  <si>
    <t>Determine if the organization:
 - manages information system identifiers by:
   - preventing reuse of identifiers for the organization-defined time period</t>
  </si>
  <si>
    <t>Determine if the organization:
 - manages information system identifiers by:
   - defining a time period of inactivity to disable the identifier</t>
  </si>
  <si>
    <t>Determine if the organization:
 - manages information system identifiers by:
   - disabling the identifier after the organization-defined time period of inactivity</t>
  </si>
  <si>
    <t>Determine if the organization:
 - manages information system authenticators by:
   - verifying, as part of the initial authenticator distribution, the identity of:
     - the individual receiving the authenticator;
     - the group receiving the authenticator;
     - the role receiving the authenticator; and/or
     - the device receiving the authenticator</t>
  </si>
  <si>
    <t>Determine if the organization:
 - manages information system authenticators by:
   - establishing initial authenticator content for authenticators defined by the organization</t>
  </si>
  <si>
    <t>Determine if the organization:
 - manages information system authenticators by:
   - ensuring that authenticators have sufficient strength of mechanism for their intended use</t>
  </si>
  <si>
    <t>Determine if the organization:
 - manages information system authenticators by:
   - establishing and implementing administrative procedures for initial authenticator distribution</t>
  </si>
  <si>
    <t>Determine if the organization:
 - manages information system authenticators by:
   - establishing and implementing administrative procedures for lost/compromised or damaged authenticators</t>
  </si>
  <si>
    <t>Determine if the organization:
 - manages information system authenticators by:
   - establishing and implementing administrative procedures for revoking authenticators</t>
  </si>
  <si>
    <t>Determine if the organization:
 - manages information system authenticators by:
   - changing default content of authenticators prior to information system installation</t>
  </si>
  <si>
    <t>Determine if the organization: 
 - manages information system authenticators by:
   - establishing minimum lifetime restrictions for authenticators</t>
  </si>
  <si>
    <t>Determine if the organization:
 - manages information system authenticators by:
   - establishing maximum lifetime restrictions for authenticators</t>
  </si>
  <si>
    <t>Determine if the organization:
 - manages information system authenticators by:
   - establishing reuse conditions for authenticators</t>
  </si>
  <si>
    <t>Determine if the organization:
 - manages information system authenticators by:
   - defining a time period (by authenticator type) for changing/refreshing authenticators</t>
  </si>
  <si>
    <t>Determine if the organization:
 - manages information system authenticators by:
   - changing/refreshing authenticators with the organization-defined time period by authenticator type</t>
  </si>
  <si>
    <t>Determine if the organization: 
 - manages information system authenticators by:
   - protecting authenticator content from unauthorized:
      - disclosure
      - modification</t>
  </si>
  <si>
    <t>Determine if the organization: 
 - manages information system authenticators by:
   - requiring individuals to take specific security safeguards to protect authenticators</t>
  </si>
  <si>
    <t>Determine if the organization:
 - manages information system authenticators by:
   - having devices implement specific security safeguards to protect authenticators</t>
  </si>
  <si>
    <t>Determine if the organization: 
 - manages information system authenticators by:
   - changing authenticators for group/role accounts when membership to those accounts changes</t>
  </si>
  <si>
    <t>Determine if, for password-based authentication, the organization:
 - defines requirements for case sensitivity</t>
  </si>
  <si>
    <t>Determine if, for password-based authentication, the organization:
 - defines requirements for number of characters</t>
  </si>
  <si>
    <t>Determine if, for password-based authentication, the organization:
 - defines requirements for the mix of upper-case letters, lower-case letters, numbers and special characters</t>
  </si>
  <si>
    <t>Determine if, for password-based authentication, the organization:
 - defines minimum requirements for each type of character</t>
  </si>
  <si>
    <t>Determine if, for password-based authentication, the information system:
 - enforces minimum password complexity of organization-defined requirements for case sensitivity, number of characters, mix of upper-case letters, lower-case letters, numbers, and special characters, including minimum requirements for each type</t>
  </si>
  <si>
    <t>Determine if, for password-based authentication, the organization:
 - defines a minimum number of changed characters to be enforced when new passwords are created</t>
  </si>
  <si>
    <t>Determine if, for password-based authentication, the information system: 
 - enforces at least the organization-defined minimum number of characters that must be changed when new passwords are created</t>
  </si>
  <si>
    <t>Determine if, for password-based authentication, the information system: 
 - stores and transmits only encrypted representations of passwords</t>
  </si>
  <si>
    <t>Determine if, for password-based authentication, the organization: 
 - defines numbers for password minimum lifetime restrictions to be enforced for passwords</t>
  </si>
  <si>
    <t>Determine if, for password-based authentication, the organization: 
 - defines numbers for password maximum lifetime restrictions to be enforced for passwords</t>
  </si>
  <si>
    <t>Determine if, for password-based authentication, the information system: 
 - enforces password minimum lifetime restrictions of organization-defined numbers for lifetime minimum</t>
  </si>
  <si>
    <t>Determine if, for password-based authentication, the information system: 
 - enforces password maximum lifetime restrictions of organization-defined numbers for lifetime maximum</t>
  </si>
  <si>
    <t>Determine if, for password-based authentication, the organization: 
- defines the number of password generations to be prohibited from password reuse</t>
  </si>
  <si>
    <t>Determine if, for password-based authentication, the information system: 
 - prohibits password reuse for the organization-defined number of generations</t>
  </si>
  <si>
    <t>Determine if, for password-based authentication, the information system: 
 - allows the use of a temporary password for system logons with an immediate change to a permanent password</t>
  </si>
  <si>
    <t>Determine if the organization:
 - defines if the registration process is to be conducted:
  - in person; or
  - by a trusted third party</t>
  </si>
  <si>
    <t>Determine if the organization:
 - requires that the registration process to receive organization-defined types of and/or specific authenticators be conducted in person or by a trusted third party before organization-defined registration authority with authorization by organization-defined personnel or roles</t>
  </si>
  <si>
    <t>Determine if the organization
 - protects authenticators commensurate with the security category of the information to which use of the authenticator permits access</t>
  </si>
  <si>
    <t>Determine if the organization:
 - ensures that unencrypted static authenticators are not:
   - embedded in applications;
   - embedded in access scripts; or
   - stored on function keys.</t>
  </si>
  <si>
    <t>Determine if, for hardware token-based authentication, the organization:
 - defines token quality requirements to be satisfied</t>
  </si>
  <si>
    <t>Determine if, for hardware token-based authentication, the information system:
 - employs mechanisms that satisfy organization-defined token quality requirements</t>
  </si>
  <si>
    <t>Determine if the information system:
 - obscures feedback of authentication information during the authentication process to protect the information from possible exploitation/use by unauthorized individuals</t>
  </si>
  <si>
    <t>Determine if the information system:
 - implements mechanisms for authentication to a cryptographic module that meet the requirements of applicable federal laws, Executive Orders, directives, policies, regulations, standards, and guidance for such authentication</t>
  </si>
  <si>
    <t>Determine if the information system:
 - uniquely identifies and authenticates non-organizational users (or processes acting on behalf of non-organizational users)</t>
  </si>
  <si>
    <t>Determine if the information system:
 - accepts only FICAM-approved third-party credentials</t>
  </si>
  <si>
    <t>Determine if the information system: 
 - conforms to FICAM-issued profiles</t>
  </si>
  <si>
    <t>Determine if the organization:
 - develops and documents an incident response policy that addresses:
   - purpose;
   - scope;
   - roles;
   - responsibilities;
   - management commitment;
   - coordination among organizational entities;
   - compliance</t>
  </si>
  <si>
    <t>Determine if the organization:
 - coordinates incident response testing with organizational elements responsible for related plans</t>
  </si>
  <si>
    <t>Determine if the organization:
 - implements an incident handling capability for security incidents that includes:
    - preparation
    - detection and analysis
    - containment
    - eradication
    - recovery</t>
  </si>
  <si>
    <t>Determine if the organization:
 - incorporates lessons learned from ongoing incident handling activities into:
    - incident response procedures
    - training
   - testing/exercises</t>
  </si>
  <si>
    <t>Determine if the organization:
 - implements the resulting changes accordingly to:
    - incident response procedures
    - training
    - testing/exercises</t>
  </si>
  <si>
    <t>Determine if the organization:
 - employs automated mechanisms to support the incident handling process</t>
  </si>
  <si>
    <t>Determine if the organization:
 - employs automated mechanisms to assist in the reporting of security incidents</t>
  </si>
  <si>
    <t>Determine if the organization:
 - provides an incident response support resource:
   - that is integral to the organizational incident response capability</t>
  </si>
  <si>
    <t>Determine if the organization:
 - provides an incident response support resource:
   - that offers advice and assistance to users of the information system for the handling and reporting of security incidents</t>
  </si>
  <si>
    <t>Determine if the organization:
 - employs automated mechanisms to increase the availability of incident response-related information and support</t>
  </si>
  <si>
    <t>Physical and Environmental Protection Summary</t>
  </si>
  <si>
    <t>Determine if for publicly accessible systems:
 - the information system displays references, if any, to monitoring, recording, or auditing that are consistent with privacy accommodations for such systems that generally prohibit those activities</t>
  </si>
  <si>
    <t>Determine if for publicly accessible systems:
 - the information system includes a description of the authorized uses of the system</t>
  </si>
  <si>
    <t>Determine if the organization:
 - defines personnel or roles to whom the configuration management policy is to be disseminated;</t>
  </si>
  <si>
    <t>Determine if the organization:
 - disseminates the configuration management policy to organization-defined personnel or roles</t>
  </si>
  <si>
    <t>Determine if the organization:
 - develops and documents procedures to facilitate the implementation of the configuration management policy and associated audit and accountability controls</t>
  </si>
  <si>
    <t>Determine if the organization:
 - reviews and updates the current configuration management policy with the organization-defined frequency</t>
  </si>
  <si>
    <t>Determine if the organization:
 - defines the frequency to review and update the current configuration management procedures</t>
  </si>
  <si>
    <t>Determine if the organization:
 - reviews and updates the current configuration management procedures in accordance with the organization-defined frequency</t>
  </si>
  <si>
    <t>Determine if the organization:
 - develops an incident response plan that:   
   - provides the organization with a roadmap for implementing its incident response capability</t>
  </si>
  <si>
    <t>Determine if the organization:
 - develops an incident response plan that:   
   - describes the structure and organization of the incident response capability</t>
  </si>
  <si>
    <t>Determine if the organization:
 - develops an incident response plan that:   
   - provides a high-level approach for how the incident response capability fits into the overall organization</t>
  </si>
  <si>
    <t>Determine if the organization:
 - develops an incident response plan that:
   - defines reportable incidents</t>
  </si>
  <si>
    <t>Determine if the organization:
 - develops an incident response plan that: 
   - meets the unique requirements of the organization, which relate to:
      - mission
      - size
      - structure
      - functions</t>
  </si>
  <si>
    <t>Determine if the organization:
 - develops an incident response plan that:
   - provides metrics for measuring the incident response capability within the organization</t>
  </si>
  <si>
    <t>Determine if the organization:
 - develops an incident response plan that:
   - defines the resources and management support needed to effectively maintain and mature an incident response capability</t>
  </si>
  <si>
    <t>Determine if the organization:
 - develops an incident response plan that:
   - defines personnel or roles to review and approve the incident response plan</t>
  </si>
  <si>
    <t>Determine if the organization:
 - develops an incident response plan that:
   - is reviewed and approved by organization-defined personnel or roles</t>
  </si>
  <si>
    <t>Determine if the organization:
 - updates an incident response plan to address system/organizational changes or problems encountered during plan:
   - implementation;
   - execution; or
   - testing;</t>
  </si>
  <si>
    <t>MA-4.a.2</t>
  </si>
  <si>
    <t xml:space="preserve">Determine if the organization: 
 - schedules maintenance and repairs on information system components in accordance with:
   - manufacturer or vendor specifications; and/or organizational requirements </t>
  </si>
  <si>
    <t xml:space="preserve">Determine if the organization: 
 - performs maintenance and repairs on information system components in accordance with:
   - manufacturer or vendor specifications; and/or
organizational requirements
</t>
  </si>
  <si>
    <t xml:space="preserve">Determine if the organization: 
 - documents maintenance and repairs on information system components in accordance with:
   - manufacturer or vendor specifications; and/or
organizational requirements
</t>
  </si>
  <si>
    <t xml:space="preserve">Determine if the organization: 
 - reviews records of maintenance and repairs on information system components in accordance with:
   - manufacturer or vendor specifications; and/or
organizational requirements
</t>
  </si>
  <si>
    <t>SSP Imp. Statement Differential</t>
  </si>
  <si>
    <t>SSP Implementation Statement Differential</t>
  </si>
  <si>
    <t>Yes</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</si>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</sst>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indexed="8"/>
      <name val="Calibri"/>
      <family val="2"/>
    </font>
    <font>
      <sz val="11"/>
      <color theme="1"/>
      <name val="Calibri"/>
      <family val="2"/>
      <scheme val="minor"/>
    </font>
    <font>
      <sz val="11"/>
      <color theme="1"/>
      <name val="Calibri"/>
      <family val="2"/>
      <scheme val="minor"/>
    </font>
    <font>
      <sz val="10"/>
      <color indexed="8"/>
      <name val="Calibri"/>
      <family val="2"/>
    </font>
    <font>
      <sz val="10"/>
      <color theme="1"/>
      <name val="Calibri"/>
      <family val="2"/>
      <scheme val="minor"/>
    </font>
    <font>
      <sz val="11"/>
      <color indexed="8"/>
      <name val="Arial"/>
      <family val="2"/>
    </font>
    <font>
      <b/>
      <sz val="10"/>
      <color indexed="8"/>
      <name val="Calibri"/>
      <family val="2"/>
      <scheme val="minor"/>
    </font>
    <font>
      <sz val="10"/>
      <color indexed="8"/>
      <name val="Calibri"/>
      <family val="2"/>
      <scheme val="minor"/>
    </font>
    <font>
      <b/>
      <sz val="10"/>
      <color theme="1"/>
      <name val="Arial"/>
      <family val="2"/>
    </font>
    <font>
      <b/>
      <sz val="10"/>
      <color theme="1"/>
      <name val="Calibri"/>
      <family val="2"/>
      <scheme val="minor"/>
    </font>
    <font>
      <sz val="9"/>
      <color theme="1"/>
      <name val="Calibri"/>
      <family val="2"/>
      <scheme val="minor"/>
    </font>
    <font>
      <b/>
      <sz val="10"/>
      <name val="Calibri"/>
      <family val="2"/>
    </font>
    <font>
      <sz val="10"/>
      <name val="Calibri"/>
      <family val="2"/>
      <scheme val="minor"/>
    </font>
    <font>
      <b/>
      <sz val="10"/>
      <name val="Calibri"/>
      <family val="2"/>
      <scheme val="minor"/>
    </font>
    <font>
      <sz val="11"/>
      <color indexed="8"/>
      <name val="Garamond"/>
      <family val="2"/>
    </font>
    <font>
      <sz val="10"/>
      <name val="Calibri"/>
      <family val="2"/>
    </font>
  </fonts>
  <fills count="9">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A6A6A6"/>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59999389629810485"/>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6">
    <xf numFmtId="0" fontId="0" fillId="0" borderId="0"/>
    <xf numFmtId="0" fontId="2" fillId="0" borderId="0"/>
    <xf numFmtId="0" fontId="14" fillId="0" borderId="0"/>
    <xf numFmtId="0" fontId="14" fillId="0" borderId="0"/>
    <xf numFmtId="0" fontId="1" fillId="8" borderId="0" applyNumberFormat="0" applyBorder="0" applyAlignment="0" applyProtection="0"/>
    <xf numFmtId="0" fontId="1" fillId="0" borderId="0"/>
  </cellStyleXfs>
  <cellXfs count="204">
    <xf numFmtId="0" fontId="0" fillId="0" borderId="0" xfId="0"/>
    <xf numFmtId="0" fontId="4" fillId="0" borderId="0" xfId="0" applyFont="1" applyAlignment="1">
      <alignment vertical="top" wrapText="1"/>
    </xf>
    <xf numFmtId="0" fontId="4" fillId="0" borderId="0" xfId="0" applyFont="1" applyAlignment="1">
      <alignment horizontal="center" vertical="top" wrapText="1"/>
    </xf>
    <xf numFmtId="0" fontId="8" fillId="5" borderId="1" xfId="0" applyFont="1" applyFill="1" applyBorder="1" applyAlignment="1">
      <alignment horizontal="centerContinuous" vertical="top" wrapText="1"/>
    </xf>
    <xf numFmtId="0" fontId="8" fillId="5" borderId="5" xfId="0" applyFont="1" applyFill="1" applyBorder="1" applyAlignment="1">
      <alignment horizontal="centerContinuous" vertical="top" wrapText="1"/>
    </xf>
    <xf numFmtId="0" fontId="9" fillId="0" borderId="1" xfId="0" applyFont="1" applyFill="1" applyBorder="1" applyAlignment="1">
      <alignment vertical="top" wrapText="1"/>
    </xf>
    <xf numFmtId="0" fontId="9" fillId="0" borderId="5" xfId="0" applyFont="1" applyFill="1" applyBorder="1" applyAlignment="1">
      <alignment vertical="top" wrapText="1"/>
    </xf>
    <xf numFmtId="0" fontId="10" fillId="0" borderId="1" xfId="0" applyFont="1" applyFill="1" applyBorder="1" applyAlignment="1">
      <alignment horizontal="left" vertical="top" wrapText="1" indent="1"/>
    </xf>
    <xf numFmtId="0" fontId="10" fillId="0" borderId="5" xfId="0" applyFont="1" applyFill="1" applyBorder="1" applyAlignment="1">
      <alignment horizontal="left" vertical="top" wrapText="1" indent="1"/>
    </xf>
    <xf numFmtId="0" fontId="4" fillId="0" borderId="0" xfId="0" applyFont="1" applyFill="1" applyAlignment="1">
      <alignment vertical="top" wrapText="1"/>
    </xf>
    <xf numFmtId="0" fontId="8" fillId="5" borderId="1" xfId="0" applyFont="1" applyFill="1" applyBorder="1" applyAlignment="1">
      <alignment horizontal="center" vertical="top" wrapText="1"/>
    </xf>
    <xf numFmtId="0" fontId="4" fillId="0" borderId="2" xfId="0" applyFont="1" applyBorder="1" applyAlignment="1">
      <alignment vertical="top" wrapText="1"/>
    </xf>
    <xf numFmtId="0" fontId="4" fillId="0" borderId="0" xfId="0" applyFont="1" applyBorder="1" applyAlignment="1">
      <alignment vertical="top" wrapText="1"/>
    </xf>
    <xf numFmtId="0" fontId="11" fillId="7" borderId="1"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11" fillId="7"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left" vertical="top" wrapText="1"/>
      <protection locked="0"/>
    </xf>
    <xf numFmtId="0" fontId="4" fillId="4"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center" vertical="top" wrapText="1"/>
      <protection locked="0"/>
    </xf>
    <xf numFmtId="0" fontId="3" fillId="2" borderId="1" xfId="0" applyFont="1" applyFill="1" applyBorder="1" applyAlignment="1" applyProtection="1">
      <alignment vertical="top" wrapText="1"/>
      <protection locked="0"/>
    </xf>
    <xf numFmtId="0" fontId="11" fillId="7" borderId="1" xfId="0" applyFont="1" applyFill="1" applyBorder="1" applyAlignment="1" applyProtection="1">
      <alignment horizontal="center" vertical="center" wrapText="1"/>
    </xf>
    <xf numFmtId="0" fontId="3" fillId="3" borderId="1" xfId="0" applyFont="1" applyFill="1" applyBorder="1" applyAlignment="1" applyProtection="1">
      <alignment horizontal="left" vertical="top" wrapText="1"/>
    </xf>
    <xf numFmtId="0" fontId="3" fillId="3" borderId="1" xfId="0" applyFont="1" applyFill="1" applyBorder="1" applyAlignment="1" applyProtection="1">
      <alignment vertical="top" wrapText="1"/>
    </xf>
    <xf numFmtId="0" fontId="11" fillId="7" borderId="1" xfId="0" applyFont="1" applyFill="1" applyBorder="1" applyAlignment="1" applyProtection="1">
      <alignment horizontal="center" vertical="center" wrapText="1"/>
      <protection hidden="1"/>
    </xf>
    <xf numFmtId="0" fontId="3" fillId="3" borderId="1" xfId="0" applyFont="1" applyFill="1" applyBorder="1" applyAlignment="1" applyProtection="1">
      <alignment horizontal="center" vertical="top" wrapText="1"/>
      <protection hidden="1"/>
    </xf>
    <xf numFmtId="0" fontId="9" fillId="0" borderId="1" xfId="0" applyFont="1" applyFill="1" applyBorder="1" applyAlignment="1">
      <alignment horizontal="center" vertical="top" wrapText="1"/>
    </xf>
    <xf numFmtId="0" fontId="10" fillId="0" borderId="1" xfId="0" applyFont="1" applyFill="1" applyBorder="1" applyAlignment="1">
      <alignment horizontal="center" vertical="top" wrapText="1"/>
    </xf>
    <xf numFmtId="0" fontId="4" fillId="0" borderId="0" xfId="0" applyFont="1" applyBorder="1" applyAlignment="1">
      <alignment horizontal="center" vertical="top" wrapText="1"/>
    </xf>
    <xf numFmtId="0" fontId="8" fillId="5" borderId="1" xfId="0" applyFont="1" applyFill="1" applyBorder="1" applyAlignment="1">
      <alignment vertical="top" wrapText="1"/>
    </xf>
    <xf numFmtId="0" fontId="4" fillId="0" borderId="1" xfId="0" applyFont="1" applyFill="1" applyBorder="1" applyAlignment="1">
      <alignment horizontal="center" vertical="top" wrapText="1"/>
    </xf>
    <xf numFmtId="0" fontId="8" fillId="5" borderId="7" xfId="0" applyFont="1" applyFill="1" applyBorder="1" applyAlignment="1">
      <alignment horizontal="center" vertical="center" wrapText="1"/>
    </xf>
    <xf numFmtId="0" fontId="4"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4" fillId="0" borderId="0" xfId="0" applyFont="1" applyBorder="1" applyAlignment="1">
      <alignment horizontal="center" vertical="center" wrapText="1"/>
    </xf>
    <xf numFmtId="0" fontId="9" fillId="5" borderId="1" xfId="0" applyFont="1" applyFill="1" applyBorder="1" applyAlignment="1">
      <alignment horizontal="center" vertical="top" wrapText="1"/>
    </xf>
    <xf numFmtId="0" fontId="3" fillId="3" borderId="1" xfId="0" applyFont="1" applyFill="1" applyBorder="1" applyAlignment="1" applyProtection="1">
      <alignment horizontal="left" vertical="top" wrapText="1"/>
      <protection locked="0"/>
    </xf>
    <xf numFmtId="0" fontId="3"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xf>
    <xf numFmtId="0" fontId="3" fillId="0" borderId="0" xfId="0" applyFont="1" applyFill="1" applyBorder="1" applyAlignment="1" applyProtection="1">
      <alignment horizontal="center" vertical="top" wrapText="1"/>
      <protection locked="0"/>
    </xf>
    <xf numFmtId="0" fontId="3" fillId="0" borderId="0" xfId="0" applyFont="1" applyFill="1" applyBorder="1" applyAlignment="1" applyProtection="1">
      <alignment horizontal="center" vertical="top" wrapText="1"/>
      <protection hidden="1"/>
    </xf>
    <xf numFmtId="0" fontId="5" fillId="0" borderId="0" xfId="0" applyFont="1" applyFill="1" applyBorder="1" applyAlignment="1" applyProtection="1">
      <alignment vertical="top" wrapText="1"/>
      <protection locked="0"/>
    </xf>
    <xf numFmtId="0" fontId="5" fillId="0" borderId="0" xfId="0" applyFont="1" applyFill="1" applyBorder="1" applyAlignment="1" applyProtection="1">
      <alignment vertical="top" wrapText="1"/>
    </xf>
    <xf numFmtId="0" fontId="5" fillId="0" borderId="0"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hidden="1"/>
    </xf>
    <xf numFmtId="0" fontId="0" fillId="0" borderId="0" xfId="0" applyFill="1" applyBorder="1" applyProtection="1">
      <protection locked="0"/>
    </xf>
    <xf numFmtId="0" fontId="3" fillId="0" borderId="0" xfId="0" applyFont="1" applyFill="1" applyBorder="1" applyAlignment="1" applyProtection="1">
      <alignment horizontal="center" vertical="center" wrapText="1"/>
      <protection locked="0"/>
    </xf>
    <xf numFmtId="0" fontId="3" fillId="3" borderId="1" xfId="0" applyFont="1" applyFill="1" applyBorder="1" applyAlignment="1" applyProtection="1">
      <alignment vertical="top" wrapText="1"/>
      <protection locked="0"/>
    </xf>
    <xf numFmtId="0" fontId="3" fillId="3" borderId="2"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3"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3" borderId="4" xfId="0" applyFont="1" applyFill="1" applyBorder="1" applyAlignment="1" applyProtection="1">
      <alignment vertical="top" wrapText="1"/>
    </xf>
    <xf numFmtId="0" fontId="3" fillId="0"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xf>
    <xf numFmtId="0" fontId="4"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horizontal="center" vertical="top" wrapText="1"/>
      <protection hidden="1"/>
    </xf>
    <xf numFmtId="0" fontId="3"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vertical="top" wrapText="1"/>
    </xf>
    <xf numFmtId="0" fontId="13" fillId="7" borderId="1" xfId="0" applyFont="1" applyFill="1" applyBorder="1" applyAlignment="1" applyProtection="1">
      <alignment horizontal="center" vertical="center" wrapText="1"/>
      <protection locked="0"/>
    </xf>
    <xf numFmtId="0" fontId="13" fillId="7" borderId="1" xfId="0" applyFont="1" applyFill="1" applyBorder="1" applyAlignment="1" applyProtection="1">
      <alignment horizontal="center" vertical="center" wrapText="1"/>
    </xf>
    <xf numFmtId="0" fontId="13" fillId="7" borderId="1" xfId="0" applyFont="1" applyFill="1" applyBorder="1" applyAlignment="1" applyProtection="1">
      <alignment horizontal="center" vertical="center" wrapText="1"/>
      <protection hidden="1"/>
    </xf>
    <xf numFmtId="0" fontId="7" fillId="0" borderId="0" xfId="0" applyFont="1" applyFill="1" applyBorder="1" applyAlignment="1" applyProtection="1">
      <alignment horizontal="center" vertical="center" wrapText="1"/>
      <protection locked="0"/>
    </xf>
    <xf numFmtId="0" fontId="7"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0" xfId="0" applyFont="1" applyFill="1" applyBorder="1" applyAlignment="1" applyProtection="1">
      <alignment vertical="top" wrapText="1"/>
      <protection locked="0"/>
    </xf>
    <xf numFmtId="0" fontId="7" fillId="0" borderId="0" xfId="0" applyFont="1" applyFill="1" applyBorder="1" applyAlignment="1" applyProtection="1">
      <alignment vertical="top" wrapText="1"/>
    </xf>
    <xf numFmtId="0" fontId="7" fillId="0" borderId="0" xfId="0" applyFont="1" applyFill="1" applyBorder="1" applyAlignment="1" applyProtection="1">
      <alignment horizontal="center" vertical="top" wrapText="1"/>
      <protection locked="0"/>
    </xf>
    <xf numFmtId="0" fontId="7" fillId="0" borderId="0" xfId="0" applyFont="1" applyFill="1" applyBorder="1" applyAlignment="1" applyProtection="1">
      <alignment horizontal="center" vertical="top" wrapText="1"/>
      <protection hidden="1"/>
    </xf>
    <xf numFmtId="0" fontId="7" fillId="0" borderId="0" xfId="0" applyFont="1" applyFill="1" applyBorder="1" applyProtection="1">
      <protection locked="0"/>
    </xf>
    <xf numFmtId="0" fontId="3" fillId="0" borderId="1" xfId="0" applyFont="1" applyBorder="1" applyAlignment="1">
      <alignment horizontal="left" vertical="top" wrapText="1"/>
    </xf>
    <xf numFmtId="0" fontId="3" fillId="3" borderId="2" xfId="0" applyFont="1" applyFill="1" applyBorder="1" applyAlignment="1" applyProtection="1">
      <alignment vertical="top" wrapText="1"/>
    </xf>
    <xf numFmtId="0" fontId="3" fillId="0" borderId="2" xfId="0" applyFont="1" applyBorder="1" applyAlignment="1">
      <alignment horizontal="left" vertical="top" wrapText="1"/>
    </xf>
    <xf numFmtId="0" fontId="3" fillId="3" borderId="2" xfId="0" applyFont="1" applyFill="1" applyBorder="1" applyAlignment="1" applyProtection="1">
      <alignment horizontal="center" vertical="top" wrapText="1"/>
      <protection locked="0"/>
    </xf>
    <xf numFmtId="0" fontId="3" fillId="2" borderId="2" xfId="0" applyFont="1" applyFill="1" applyBorder="1" applyAlignment="1" applyProtection="1">
      <alignment vertical="top" wrapText="1"/>
      <protection locked="0"/>
    </xf>
    <xf numFmtId="0" fontId="3" fillId="0" borderId="1" xfId="0" applyFont="1" applyBorder="1" applyAlignment="1">
      <alignment vertical="top" wrapText="1"/>
    </xf>
    <xf numFmtId="0" fontId="3" fillId="3" borderId="4" xfId="0" applyFont="1" applyFill="1" applyBorder="1" applyAlignment="1" applyProtection="1">
      <alignment horizontal="center" vertical="top" wrapText="1"/>
      <protection locked="0"/>
    </xf>
    <xf numFmtId="0" fontId="3" fillId="2" borderId="4" xfId="0" applyFont="1" applyFill="1" applyBorder="1" applyAlignment="1" applyProtection="1">
      <alignment vertical="top" wrapText="1"/>
      <protection locked="0"/>
    </xf>
    <xf numFmtId="0" fontId="3" fillId="0" borderId="1" xfId="0" applyFont="1" applyFill="1" applyBorder="1" applyAlignment="1" applyProtection="1">
      <alignment vertical="top" wrapText="1"/>
      <protection locked="0"/>
    </xf>
    <xf numFmtId="0" fontId="5" fillId="0" borderId="1" xfId="0" applyFont="1" applyFill="1" applyBorder="1" applyAlignment="1" applyProtection="1">
      <alignment vertical="top" wrapText="1"/>
      <protection locked="0"/>
    </xf>
    <xf numFmtId="0" fontId="5" fillId="0" borderId="1" xfId="0" applyFont="1" applyFill="1" applyBorder="1" applyAlignment="1" applyProtection="1">
      <alignment horizontal="center" vertical="top" wrapText="1"/>
      <protection locked="0"/>
    </xf>
    <xf numFmtId="49" fontId="3" fillId="0" borderId="1" xfId="0" applyNumberFormat="1" applyFont="1" applyFill="1" applyBorder="1" applyAlignment="1">
      <alignment horizontal="left" vertical="top" wrapText="1"/>
    </xf>
    <xf numFmtId="0" fontId="12" fillId="0" borderId="1" xfId="0" applyFont="1" applyFill="1" applyBorder="1" applyAlignment="1" applyProtection="1">
      <alignment horizontal="left" vertical="top" wrapText="1"/>
      <protection locked="0"/>
    </xf>
    <xf numFmtId="0" fontId="12" fillId="0" borderId="1" xfId="0" applyFont="1" applyFill="1" applyBorder="1" applyAlignment="1" applyProtection="1">
      <alignment vertical="top" wrapText="1"/>
      <protection locked="0"/>
    </xf>
    <xf numFmtId="0" fontId="12" fillId="0" borderId="1" xfId="0" applyFont="1" applyFill="1" applyBorder="1" applyAlignment="1" applyProtection="1">
      <alignment horizontal="center" vertical="top" wrapText="1"/>
      <protection hidden="1"/>
    </xf>
    <xf numFmtId="0" fontId="12" fillId="0" borderId="0" xfId="0" applyFont="1" applyFill="1" applyBorder="1" applyAlignment="1" applyProtection="1">
      <alignment vertical="top" wrapText="1"/>
      <protection locked="0"/>
    </xf>
    <xf numFmtId="0" fontId="7" fillId="3" borderId="1" xfId="0" applyFont="1" applyFill="1" applyBorder="1" applyAlignment="1" applyProtection="1">
      <alignment horizontal="left" vertical="top" wrapText="1"/>
    </xf>
    <xf numFmtId="0" fontId="7" fillId="0" borderId="1" xfId="0" applyFont="1" applyFill="1" applyBorder="1" applyAlignment="1" applyProtection="1">
      <alignment vertical="top" wrapText="1"/>
      <protection locked="0"/>
    </xf>
    <xf numFmtId="0" fontId="7" fillId="0" borderId="1" xfId="3" applyFont="1" applyBorder="1" applyAlignment="1">
      <alignment horizontal="left" vertical="top" wrapText="1"/>
    </xf>
    <xf numFmtId="0" fontId="4" fillId="8" borderId="1" xfId="4" applyFont="1" applyBorder="1"/>
    <xf numFmtId="0" fontId="7" fillId="0" borderId="1" xfId="0" applyFont="1" applyFill="1" applyBorder="1" applyAlignment="1" applyProtection="1">
      <alignment horizontal="center" vertical="top" wrapText="1"/>
      <protection locked="0"/>
    </xf>
    <xf numFmtId="0" fontId="7" fillId="0" borderId="1" xfId="0" applyFont="1" applyFill="1" applyBorder="1" applyAlignment="1" applyProtection="1">
      <alignment horizontal="center" vertical="top" wrapText="1"/>
      <protection hidden="1"/>
    </xf>
    <xf numFmtId="0" fontId="7" fillId="3" borderId="1" xfId="0" applyFont="1" applyFill="1" applyBorder="1" applyAlignment="1" applyProtection="1">
      <alignment horizontal="left" vertical="top" wrapText="1"/>
      <protection locked="0"/>
    </xf>
    <xf numFmtId="0" fontId="7" fillId="0" borderId="1" xfId="0" applyFont="1" applyFill="1" applyBorder="1" applyAlignment="1" applyProtection="1">
      <alignment horizontal="left" vertical="top" wrapText="1"/>
      <protection locked="0"/>
    </xf>
    <xf numFmtId="0" fontId="7" fillId="0" borderId="1" xfId="0" applyFont="1" applyFill="1" applyBorder="1" applyAlignment="1" applyProtection="1">
      <alignment vertical="top" wrapText="1"/>
    </xf>
    <xf numFmtId="0" fontId="7"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left" vertical="top" wrapText="1"/>
      <protection locked="0"/>
    </xf>
    <xf numFmtId="0" fontId="3" fillId="3" borderId="2" xfId="0" applyFont="1" applyFill="1" applyBorder="1" applyAlignment="1" applyProtection="1">
      <alignment horizontal="left" vertical="top" wrapText="1"/>
      <protection locked="0"/>
    </xf>
    <xf numFmtId="0" fontId="3" fillId="3" borderId="2"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0" borderId="1" xfId="0" applyFont="1" applyFill="1" applyBorder="1" applyAlignment="1" applyProtection="1">
      <alignment horizontal="left" vertical="top" wrapText="1"/>
      <protection locked="0"/>
    </xf>
    <xf numFmtId="0" fontId="3" fillId="3" borderId="2" xfId="0" applyFont="1" applyFill="1" applyBorder="1" applyAlignment="1" applyProtection="1">
      <alignment vertical="top" wrapText="1"/>
    </xf>
    <xf numFmtId="0" fontId="4" fillId="0" borderId="1" xfId="0" applyFont="1" applyFill="1" applyBorder="1" applyAlignment="1">
      <alignment vertical="top" wrapText="1"/>
    </xf>
    <xf numFmtId="0" fontId="3" fillId="4" borderId="1" xfId="0" applyFont="1" applyFill="1" applyBorder="1" applyAlignment="1">
      <alignment horizontal="left" vertical="top" wrapText="1"/>
    </xf>
    <xf numFmtId="0" fontId="3" fillId="2" borderId="1" xfId="1" applyFont="1" applyFill="1" applyBorder="1" applyAlignment="1" applyProtection="1">
      <alignment vertical="top" wrapText="1"/>
      <protection locked="0"/>
    </xf>
    <xf numFmtId="0" fontId="2" fillId="2" borderId="1" xfId="1" applyFill="1" applyBorder="1" applyProtection="1">
      <protection locked="0"/>
    </xf>
    <xf numFmtId="0" fontId="3" fillId="0" borderId="0" xfId="0" applyFont="1" applyFill="1" applyBorder="1" applyAlignment="1">
      <alignment horizontal="left" vertical="top" wrapText="1"/>
    </xf>
    <xf numFmtId="49" fontId="3" fillId="2" borderId="1" xfId="0" applyNumberFormat="1" applyFont="1" applyFill="1" applyBorder="1" applyAlignment="1">
      <alignment horizontal="left" vertical="top" wrapText="1"/>
    </xf>
    <xf numFmtId="0" fontId="0" fillId="2" borderId="1" xfId="0" applyFill="1" applyBorder="1" applyProtection="1">
      <protection locked="0"/>
    </xf>
    <xf numFmtId="0" fontId="7" fillId="2" borderId="1" xfId="0" applyFont="1" applyFill="1" applyBorder="1" applyProtection="1">
      <protection locked="0"/>
    </xf>
    <xf numFmtId="0" fontId="3" fillId="3" borderId="4" xfId="0" applyFont="1" applyFill="1" applyBorder="1" applyAlignment="1" applyProtection="1">
      <alignment horizontal="left" vertical="top" wrapText="1"/>
      <protection locked="0"/>
    </xf>
    <xf numFmtId="0" fontId="3" fillId="3" borderId="2"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0"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locked="0"/>
    </xf>
    <xf numFmtId="0" fontId="7" fillId="3" borderId="1" xfId="0" applyFont="1" applyFill="1" applyBorder="1" applyAlignment="1" applyProtection="1">
      <alignment vertical="top" wrapText="1"/>
    </xf>
    <xf numFmtId="0" fontId="7" fillId="3" borderId="1" xfId="0" applyFont="1" applyFill="1" applyBorder="1" applyAlignment="1" applyProtection="1">
      <alignment vertical="top" wrapText="1"/>
      <protection locked="0"/>
    </xf>
    <xf numFmtId="0" fontId="7" fillId="0" borderId="1" xfId="0" applyFont="1" applyBorder="1" applyAlignment="1">
      <alignment vertical="top" wrapText="1"/>
    </xf>
    <xf numFmtId="0" fontId="7" fillId="3" borderId="1" xfId="0" applyFont="1" applyFill="1" applyBorder="1" applyAlignment="1" applyProtection="1">
      <alignment horizontal="center" vertical="top" wrapText="1"/>
      <protection locked="0"/>
    </xf>
    <xf numFmtId="0" fontId="7" fillId="2" borderId="1" xfId="0" applyFont="1" applyFill="1" applyBorder="1" applyAlignment="1" applyProtection="1">
      <alignment vertical="top" wrapText="1"/>
      <protection locked="0"/>
    </xf>
    <xf numFmtId="0" fontId="3" fillId="3" borderId="4" xfId="0" applyFont="1" applyFill="1" applyBorder="1" applyAlignment="1" applyProtection="1">
      <alignment horizontal="left" vertical="top" wrapText="1"/>
      <protection locked="0"/>
    </xf>
    <xf numFmtId="0" fontId="12"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center" vertical="top" wrapText="1"/>
      <protection locked="0"/>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pplyProtection="1">
      <alignment vertical="top" wrapText="1"/>
      <protection locked="0"/>
    </xf>
    <xf numFmtId="0" fontId="3" fillId="3" borderId="1" xfId="0" applyFont="1" applyFill="1" applyBorder="1" applyAlignment="1" applyProtection="1">
      <alignment horizontal="left" vertical="top" wrapText="1"/>
      <protection locked="0"/>
    </xf>
    <xf numFmtId="0" fontId="7" fillId="0" borderId="1" xfId="3" applyFont="1" applyFill="1" applyBorder="1" applyAlignment="1">
      <alignment horizontal="left" vertical="top" wrapText="1"/>
    </xf>
    <xf numFmtId="0" fontId="7" fillId="4" borderId="1" xfId="3" applyFont="1" applyFill="1" applyBorder="1" applyAlignment="1">
      <alignment horizontal="left" vertical="top" wrapText="1"/>
    </xf>
    <xf numFmtId="0" fontId="15" fillId="0" borderId="1" xfId="0" applyFont="1" applyFill="1" applyBorder="1" applyAlignment="1">
      <alignment horizontal="left" vertical="top" wrapText="1"/>
    </xf>
    <xf numFmtId="0" fontId="6" fillId="0" borderId="2" xfId="0" applyFont="1" applyBorder="1" applyAlignment="1" applyProtection="1">
      <alignment horizontal="right" wrapText="1"/>
    </xf>
    <xf numFmtId="0" fontId="7" fillId="0" borderId="0" xfId="0" applyFont="1" applyAlignment="1" applyProtection="1">
      <alignment wrapText="1"/>
    </xf>
    <xf numFmtId="0" fontId="6" fillId="0" borderId="3" xfId="0" applyFont="1" applyBorder="1" applyAlignment="1" applyProtection="1">
      <alignment horizontal="right" wrapText="1"/>
    </xf>
    <xf numFmtId="0" fontId="6" fillId="0" borderId="4" xfId="0" applyFont="1" applyBorder="1" applyAlignment="1" applyProtection="1">
      <alignment horizontal="right" wrapText="1"/>
    </xf>
    <xf numFmtId="0" fontId="7" fillId="0" borderId="8" xfId="0" applyFont="1" applyBorder="1" applyAlignment="1" applyProtection="1">
      <alignment wrapText="1"/>
    </xf>
    <xf numFmtId="0" fontId="7" fillId="0" borderId="0" xfId="0" applyFont="1" applyBorder="1" applyAlignment="1" applyProtection="1">
      <alignment wrapText="1"/>
    </xf>
    <xf numFmtId="0" fontId="7" fillId="0" borderId="9" xfId="0" applyFont="1" applyBorder="1" applyAlignment="1" applyProtection="1">
      <alignment wrapText="1"/>
    </xf>
    <xf numFmtId="0" fontId="7" fillId="6" borderId="12" xfId="0" applyFont="1" applyFill="1" applyBorder="1" applyAlignment="1" applyProtection="1">
      <alignment wrapText="1"/>
    </xf>
    <xf numFmtId="3" fontId="7" fillId="6" borderId="6" xfId="0" applyNumberFormat="1" applyFont="1" applyFill="1" applyBorder="1" applyAlignment="1" applyProtection="1">
      <alignment wrapText="1"/>
    </xf>
    <xf numFmtId="0" fontId="7" fillId="0" borderId="0" xfId="0" applyFont="1" applyFill="1" applyBorder="1" applyAlignment="1" applyProtection="1">
      <alignment wrapText="1"/>
    </xf>
    <xf numFmtId="10" fontId="7" fillId="0" borderId="0" xfId="0" applyNumberFormat="1" applyFont="1" applyFill="1" applyBorder="1" applyAlignment="1" applyProtection="1">
      <alignment wrapText="1"/>
    </xf>
    <xf numFmtId="0" fontId="7" fillId="7" borderId="5" xfId="0" applyFont="1" applyFill="1" applyBorder="1" applyAlignment="1" applyProtection="1">
      <alignment horizontal="center" wrapText="1"/>
    </xf>
    <xf numFmtId="0" fontId="7" fillId="7" borderId="12" xfId="0" applyFont="1" applyFill="1" applyBorder="1" applyAlignment="1" applyProtection="1">
      <alignment horizontal="center" wrapText="1"/>
    </xf>
    <xf numFmtId="0" fontId="7" fillId="7" borderId="6" xfId="0" applyFont="1" applyFill="1" applyBorder="1" applyAlignment="1" applyProtection="1">
      <alignment horizontal="center" wrapText="1"/>
    </xf>
    <xf numFmtId="10" fontId="7" fillId="0" borderId="9" xfId="0" applyNumberFormat="1" applyFont="1" applyBorder="1" applyAlignment="1" applyProtection="1">
      <alignment wrapText="1"/>
    </xf>
    <xf numFmtId="0" fontId="7" fillId="0" borderId="10" xfId="0" applyFont="1" applyBorder="1" applyAlignment="1" applyProtection="1">
      <alignment wrapText="1"/>
    </xf>
    <xf numFmtId="0" fontId="7" fillId="0" borderId="11" xfId="0" applyFont="1" applyBorder="1" applyAlignment="1" applyProtection="1">
      <alignment wrapText="1"/>
    </xf>
    <xf numFmtId="10" fontId="7" fillId="0" borderId="7" xfId="0" applyNumberFormat="1" applyFont="1" applyBorder="1" applyAlignment="1" applyProtection="1">
      <alignment wrapText="1"/>
    </xf>
    <xf numFmtId="0" fontId="7" fillId="0" borderId="7" xfId="0" applyFont="1" applyBorder="1" applyAlignment="1" applyProtection="1">
      <alignment wrapText="1"/>
    </xf>
    <xf numFmtId="0" fontId="7" fillId="7" borderId="1" xfId="0" applyFont="1" applyFill="1" applyBorder="1" applyAlignment="1" applyProtection="1">
      <alignment wrapText="1"/>
    </xf>
    <xf numFmtId="0" fontId="6" fillId="6" borderId="5" xfId="0" applyFont="1" applyFill="1" applyBorder="1" applyAlignment="1" applyProtection="1">
      <alignment wrapText="1"/>
    </xf>
    <xf numFmtId="10" fontId="6" fillId="6" borderId="12" xfId="0" applyNumberFormat="1" applyFont="1" applyFill="1" applyBorder="1" applyAlignment="1" applyProtection="1">
      <alignment wrapText="1"/>
    </xf>
    <xf numFmtId="10" fontId="6" fillId="6" borderId="6" xfId="0" applyNumberFormat="1" applyFont="1" applyFill="1" applyBorder="1" applyAlignment="1" applyProtection="1">
      <alignment wrapText="1"/>
    </xf>
    <xf numFmtId="0" fontId="6" fillId="4" borderId="1" xfId="0" applyFont="1" applyFill="1" applyBorder="1" applyAlignment="1" applyProtection="1">
      <alignment horizontal="center" vertical="center" wrapText="1"/>
    </xf>
    <xf numFmtId="0" fontId="3" fillId="3" borderId="4"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locked="0"/>
    </xf>
    <xf numFmtId="0" fontId="3" fillId="0" borderId="1" xfId="0" applyFont="1" applyFill="1" applyBorder="1" applyAlignment="1">
      <alignment horizontal="left" vertical="top" wrapText="1"/>
    </xf>
    <xf numFmtId="0" fontId="3" fillId="0" borderId="1" xfId="0" applyFont="1" applyFill="1" applyBorder="1" applyAlignment="1" applyProtection="1">
      <alignment horizontal="left" vertical="top" wrapText="1"/>
      <protection locked="0"/>
    </xf>
    <xf numFmtId="0" fontId="3" fillId="0" borderId="1" xfId="0" applyFont="1" applyFill="1" applyBorder="1" applyAlignment="1">
      <alignment horizontal="center" vertical="top" wrapText="1"/>
    </xf>
    <xf numFmtId="0" fontId="3" fillId="0" borderId="1" xfId="3" applyFont="1" applyFill="1" applyBorder="1" applyAlignment="1">
      <alignment horizontal="left" vertical="top" wrapText="1"/>
    </xf>
    <xf numFmtId="0" fontId="3" fillId="4" borderId="1" xfId="3" applyFont="1" applyFill="1" applyBorder="1" applyAlignment="1">
      <alignment horizontal="left" vertical="top" wrapText="1"/>
    </xf>
    <xf numFmtId="0" fontId="15" fillId="0" borderId="1" xfId="0" applyFont="1" applyFill="1" applyBorder="1" applyAlignment="1" applyProtection="1">
      <alignment vertical="top" wrapText="1"/>
      <protection locked="0"/>
    </xf>
    <xf numFmtId="0" fontId="3" fillId="0" borderId="0" xfId="0" applyFont="1" applyFill="1" applyBorder="1" applyProtection="1">
      <protection locked="0"/>
    </xf>
    <xf numFmtId="49" fontId="3" fillId="0" borderId="1" xfId="0" applyNumberFormat="1" applyFont="1" applyFill="1" applyBorder="1" applyAlignment="1">
      <alignment horizontal="center" vertical="top" wrapText="1"/>
    </xf>
    <xf numFmtId="0" fontId="3" fillId="0" borderId="1" xfId="0" applyFont="1" applyFill="1" applyBorder="1" applyAlignment="1">
      <alignment horizontal="center" vertical="top"/>
    </xf>
    <xf numFmtId="0" fontId="3" fillId="3" borderId="1" xfId="0" applyFont="1" applyFill="1" applyBorder="1" applyAlignment="1" applyProtection="1">
      <alignment horizontal="center" vertical="top" wrapText="1"/>
    </xf>
    <xf numFmtId="0" fontId="6" fillId="4" borderId="5"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12" xfId="0" applyFont="1" applyFill="1" applyBorder="1" applyAlignment="1" applyProtection="1">
      <alignment horizontal="center" vertical="center" wrapText="1"/>
    </xf>
    <xf numFmtId="0" fontId="3" fillId="3" borderId="2"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3" fillId="3" borderId="3" xfId="0" applyFont="1" applyFill="1" applyBorder="1" applyAlignment="1" applyProtection="1">
      <alignment vertical="top" wrapText="1"/>
      <protection locked="0"/>
    </xf>
    <xf numFmtId="0" fontId="3" fillId="3" borderId="2" xfId="0" applyFont="1" applyFill="1" applyBorder="1" applyAlignment="1" applyProtection="1">
      <alignment horizontal="left" vertical="top" wrapText="1"/>
      <protection locked="0"/>
    </xf>
    <xf numFmtId="0" fontId="3" fillId="3" borderId="4" xfId="0" applyFont="1" applyFill="1" applyBorder="1" applyAlignment="1" applyProtection="1">
      <alignment horizontal="left" vertical="top" wrapText="1"/>
      <protection locked="0"/>
    </xf>
    <xf numFmtId="0" fontId="3" fillId="3" borderId="3" xfId="0" applyFont="1" applyFill="1" applyBorder="1" applyAlignment="1" applyProtection="1">
      <alignment horizontal="left" vertical="top" wrapText="1"/>
      <protection locked="0"/>
    </xf>
    <xf numFmtId="0" fontId="7" fillId="0" borderId="1"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0" fontId="7" fillId="0" borderId="3" xfId="0" applyFont="1" applyFill="1" applyBorder="1" applyAlignment="1" applyProtection="1">
      <alignment horizontal="left" vertical="top" wrapText="1"/>
      <protection locked="0"/>
    </xf>
    <xf numFmtId="0" fontId="12" fillId="0" borderId="2" xfId="0" applyFont="1" applyFill="1" applyBorder="1" applyAlignment="1" applyProtection="1">
      <alignment horizontal="left" vertical="top" wrapText="1"/>
      <protection locked="0"/>
    </xf>
    <xf numFmtId="0" fontId="12" fillId="0" borderId="3" xfId="0" applyFont="1" applyFill="1" applyBorder="1" applyAlignment="1" applyProtection="1">
      <alignment horizontal="left" vertical="top" wrapText="1"/>
      <protection locked="0"/>
    </xf>
    <xf numFmtId="0" fontId="12" fillId="0" borderId="4" xfId="0" applyFont="1" applyFill="1" applyBorder="1" applyAlignment="1" applyProtection="1">
      <alignment horizontal="left" vertical="top" wrapText="1"/>
      <protection locked="0"/>
    </xf>
    <xf numFmtId="0" fontId="12" fillId="0" borderId="1" xfId="0" applyFont="1" applyFill="1" applyBorder="1" applyAlignment="1" applyProtection="1">
      <alignment horizontal="left" vertical="top" wrapText="1"/>
      <protection locked="0"/>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2" xfId="0" applyFont="1" applyFill="1" applyBorder="1" applyAlignment="1" applyProtection="1">
      <alignment horizontal="left" vertical="top" wrapText="1"/>
      <protection locked="0"/>
    </xf>
    <xf numFmtId="0" fontId="3" fillId="0" borderId="3" xfId="0" applyFont="1" applyFill="1" applyBorder="1" applyAlignment="1" applyProtection="1">
      <alignment horizontal="left" vertical="top" wrapText="1"/>
      <protection locked="0"/>
    </xf>
    <xf numFmtId="0" fontId="3" fillId="0" borderId="4" xfId="0" applyFont="1" applyFill="1" applyBorder="1" applyAlignment="1" applyProtection="1">
      <alignment horizontal="left" vertical="top" wrapText="1"/>
      <protection locked="0"/>
    </xf>
    <xf numFmtId="0" fontId="3" fillId="0" borderId="1" xfId="0" applyFont="1" applyFill="1" applyBorder="1" applyAlignment="1" applyProtection="1">
      <alignment horizontal="left" vertical="top" wrapText="1"/>
      <protection locked="0"/>
    </xf>
    <xf numFmtId="0" fontId="3" fillId="0" borderId="2" xfId="0" applyFont="1" applyFill="1" applyBorder="1" applyAlignment="1" applyProtection="1">
      <alignment horizontal="center" vertical="top" wrapText="1"/>
      <protection locked="0"/>
    </xf>
    <xf numFmtId="0" fontId="3" fillId="0" borderId="3" xfId="0" applyFont="1" applyFill="1" applyBorder="1" applyAlignment="1" applyProtection="1">
      <alignment horizontal="center" vertical="top" wrapText="1"/>
      <protection locked="0"/>
    </xf>
    <xf numFmtId="0" fontId="3" fillId="0" borderId="4" xfId="0" applyFont="1" applyFill="1" applyBorder="1" applyAlignment="1" applyProtection="1">
      <alignment horizontal="center" vertical="top" wrapText="1"/>
      <protection locked="0"/>
    </xf>
    <xf numFmtId="0" fontId="3" fillId="3" borderId="1" xfId="0" applyFont="1" applyFill="1" applyBorder="1" applyAlignment="1" applyProtection="1">
      <alignment horizontal="left" vertical="top" wrapText="1"/>
      <protection locked="0"/>
    </xf>
    <xf numFmtId="0" fontId="3" fillId="3" borderId="2" xfId="0" applyFont="1" applyFill="1" applyBorder="1" applyAlignment="1" applyProtection="1">
      <alignment vertical="top" wrapText="1"/>
    </xf>
    <xf numFmtId="0" fontId="3" fillId="3" borderId="4" xfId="0" applyFont="1" applyFill="1" applyBorder="1" applyAlignment="1" applyProtection="1">
      <alignment vertical="top" wrapText="1"/>
    </xf>
    <xf numFmtId="0" fontId="3" fillId="3" borderId="3" xfId="0" applyFont="1" applyFill="1" applyBorder="1" applyAlignment="1" applyProtection="1">
      <alignment vertical="top" wrapText="1"/>
    </xf>
    <xf numFmtId="0" fontId="3" fillId="3" borderId="2" xfId="0" applyFont="1" applyFill="1" applyBorder="1" applyAlignment="1" applyProtection="1">
      <alignment horizontal="left" vertical="top" wrapText="1"/>
    </xf>
    <xf numFmtId="0" fontId="3" fillId="3" borderId="3" xfId="0" applyFont="1" applyFill="1" applyBorder="1" applyAlignment="1" applyProtection="1">
      <alignment horizontal="left" vertical="top" wrapText="1"/>
    </xf>
    <xf numFmtId="0" fontId="3" fillId="3" borderId="4" xfId="0" applyFont="1" applyFill="1" applyBorder="1" applyAlignment="1" applyProtection="1">
      <alignment horizontal="left" vertical="top" wrapText="1"/>
    </xf>
    <xf numFmtId="0" fontId="4" fillId="0" borderId="1" xfId="0" applyFont="1" applyFill="1" applyBorder="1" applyAlignment="1">
      <alignment vertical="top" wrapText="1"/>
    </xf>
    <xf numFmtId="0" fontId="4" fillId="0" borderId="2" xfId="0" applyFont="1" applyFill="1" applyBorder="1" applyAlignment="1">
      <alignment vertical="top" wrapText="1"/>
    </xf>
    <xf numFmtId="0" fontId="4" fillId="0" borderId="4" xfId="0" applyFont="1" applyFill="1" applyBorder="1" applyAlignment="1">
      <alignment vertical="top" wrapText="1"/>
    </xf>
  </cellXfs>
  <cellStyles count="6">
    <cellStyle name="40% - Accent3 2" xfId="4"/>
    <cellStyle name="Normal" xfId="0" builtinId="0" customBuiltin="1"/>
    <cellStyle name="Normal 2" xfId="3"/>
    <cellStyle name="Normal 3" xfId="1"/>
    <cellStyle name="Normal 4" xfId="2"/>
    <cellStyle name="Normal 5" xfId="5"/>
  </cellStyles>
  <dxfs count="3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6F19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externalLinkPath" Target="/Users/JamesTRuffin/AppData/Local/Microsoft/Windows/Temporary%20Internet%20Files/Low/Content.IE5/6Z0K8KXW/Prototype_090612%5b1%5d.xls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H113"/>
  <sheetViews>
    <sheetView tabSelected="1" zoomScale="80" zoomScaleNormal="80" workbookViewId="0">
      <selection activeCell="B3" sqref="B3"/>
    </sheetView>
  </sheetViews>
  <sheetFormatPr defaultColWidth="9.140625" defaultRowHeight="12.75" x14ac:dyDescent="0.2"/>
  <cols>
    <col min="1" max="1" width="26.85546875" style="132" customWidth="1"/>
    <col min="2" max="2" width="17.5703125" style="132" customWidth="1"/>
    <col min="3" max="3" width="13.28515625" style="132" customWidth="1"/>
    <col min="4" max="4" width="27" style="132" customWidth="1"/>
    <col min="5" max="5" width="17.5703125" style="132" customWidth="1"/>
    <col min="6" max="6" width="13.28515625" style="132" customWidth="1"/>
    <col min="7" max="7" width="26.85546875" style="132" customWidth="1"/>
    <col min="8" max="8" width="17.5703125" style="132" customWidth="1"/>
    <col min="9" max="9" width="8.85546875" style="132" customWidth="1"/>
    <col min="10" max="16384" width="9.140625" style="132"/>
  </cols>
  <sheetData>
    <row r="1" spans="1:3" x14ac:dyDescent="0.2">
      <c r="A1" s="131" t="s">
        <v>31</v>
      </c>
      <c r="B1" s="150"/>
    </row>
    <row r="2" spans="1:3" x14ac:dyDescent="0.2">
      <c r="A2" s="133" t="s">
        <v>32</v>
      </c>
      <c r="B2" s="150"/>
    </row>
    <row r="3" spans="1:3" x14ac:dyDescent="0.2">
      <c r="A3" s="134" t="s">
        <v>525</v>
      </c>
      <c r="B3" s="150" t="s">
        <v>547</v>
      </c>
    </row>
    <row r="6" spans="1:3" ht="14.45" customHeight="1" x14ac:dyDescent="0.2">
      <c r="A6" s="168" t="s">
        <v>33</v>
      </c>
      <c r="B6" s="170"/>
      <c r="C6" s="169"/>
    </row>
    <row r="7" spans="1:3" x14ac:dyDescent="0.2">
      <c r="A7" s="135" t="s">
        <v>515</v>
      </c>
      <c r="B7" s="136"/>
      <c r="C7" s="137">
        <f>COUNTA(CtrlSummary!B2:B10000)</f>
        <v>325</v>
      </c>
    </row>
    <row r="8" spans="1:3" x14ac:dyDescent="0.2">
      <c r="A8" s="135" t="s">
        <v>516</v>
      </c>
      <c r="B8" s="136"/>
      <c r="C8" s="137">
        <f>COUNTIFS(CtrlSummary!D:D,A8)</f>
        <v>0</v>
      </c>
    </row>
    <row r="9" spans="1:3" x14ac:dyDescent="0.2">
      <c r="A9" s="135" t="s">
        <v>7</v>
      </c>
      <c r="B9" s="136"/>
      <c r="C9" s="137">
        <f>COUNTIFS(CtrlSummary!D:D,A9)</f>
        <v>0</v>
      </c>
    </row>
    <row r="10" spans="1:3" x14ac:dyDescent="0.2">
      <c r="A10" s="135" t="s">
        <v>517</v>
      </c>
      <c r="B10" s="136"/>
      <c r="C10" s="137">
        <f>COUNTIFS(CtrlSummary!D:D,A10)</f>
        <v>0</v>
      </c>
    </row>
    <row r="11" spans="1:3" x14ac:dyDescent="0.2">
      <c r="A11" s="135" t="s">
        <v>518</v>
      </c>
      <c r="B11" s="136"/>
      <c r="C11" s="137">
        <f>COUNTIFS(CtrlSummary!D:D,A11)</f>
        <v>0</v>
      </c>
    </row>
    <row r="12" spans="1:3" x14ac:dyDescent="0.2">
      <c r="A12" s="135" t="s">
        <v>519</v>
      </c>
      <c r="B12" s="136"/>
      <c r="C12" s="137">
        <f>COUNTIFS(CtrlSummary!D:D,A12)</f>
        <v>0</v>
      </c>
    </row>
    <row r="13" spans="1:3" x14ac:dyDescent="0.2">
      <c r="A13" s="151" t="s">
        <v>549</v>
      </c>
      <c r="B13" s="138"/>
      <c r="C13" s="139">
        <f>SUM(C8:C12)</f>
        <v>0</v>
      </c>
    </row>
    <row r="16" spans="1:3" ht="25.5" x14ac:dyDescent="0.2">
      <c r="A16" s="154" t="s">
        <v>23</v>
      </c>
      <c r="B16" s="154" t="s">
        <v>542</v>
      </c>
      <c r="C16" s="154" t="s">
        <v>543</v>
      </c>
    </row>
    <row r="17" spans="1:8" x14ac:dyDescent="0.2">
      <c r="A17" s="135" t="s">
        <v>520</v>
      </c>
      <c r="B17" s="136">
        <f>COUNTIFS(CtrlSummary!E:E,A17)</f>
        <v>0</v>
      </c>
      <c r="C17" s="137">
        <f>COUNTIFS(CtrlSummary!H:H,A17)</f>
        <v>0</v>
      </c>
    </row>
    <row r="18" spans="1:8" x14ac:dyDescent="0.2">
      <c r="A18" s="135" t="s">
        <v>8</v>
      </c>
      <c r="B18" s="136">
        <f>COUNTIFS(CtrlSummary!E:E,A18)</f>
        <v>0</v>
      </c>
      <c r="C18" s="137">
        <f>COUNTIFS(CtrlSummary!H:H,A18)</f>
        <v>0</v>
      </c>
    </row>
    <row r="19" spans="1:8" x14ac:dyDescent="0.2">
      <c r="A19" s="151" t="s">
        <v>521</v>
      </c>
      <c r="B19" s="152">
        <f>IF(B17=0,0,(B17/SUM(B17:B18)))</f>
        <v>0</v>
      </c>
      <c r="C19" s="153">
        <f>IF(C17=0,0,(C17/SUM(C17:C18)))</f>
        <v>0</v>
      </c>
    </row>
    <row r="20" spans="1:8" x14ac:dyDescent="0.2">
      <c r="A20" s="140"/>
      <c r="B20" s="141"/>
      <c r="C20" s="141"/>
    </row>
    <row r="22" spans="1:8" ht="14.45" customHeight="1" x14ac:dyDescent="0.2">
      <c r="A22" s="168" t="s">
        <v>529</v>
      </c>
      <c r="B22" s="170"/>
      <c r="C22" s="169"/>
    </row>
    <row r="23" spans="1:8" x14ac:dyDescent="0.2">
      <c r="A23" s="142" t="s">
        <v>26</v>
      </c>
      <c r="B23" s="143" t="s">
        <v>522</v>
      </c>
      <c r="C23" s="144" t="s">
        <v>523</v>
      </c>
    </row>
    <row r="24" spans="1:8" x14ac:dyDescent="0.2">
      <c r="A24" s="135" t="s">
        <v>546</v>
      </c>
      <c r="B24" s="136">
        <f>COUNTIFS(CtrlSummary!F:F,A24)</f>
        <v>0</v>
      </c>
      <c r="C24" s="145">
        <f>IF(B24=0,0,(B24/SUM(B24:B26)))</f>
        <v>0</v>
      </c>
    </row>
    <row r="25" spans="1:8" x14ac:dyDescent="0.2">
      <c r="A25" s="135" t="s">
        <v>547</v>
      </c>
      <c r="B25" s="136">
        <f>COUNTIFS(CtrlSummary!F:F,A25)</f>
        <v>0</v>
      </c>
      <c r="C25" s="145">
        <f>IF(B25=0,0,(B25/SUM(B24:B26)))</f>
        <v>0</v>
      </c>
    </row>
    <row r="26" spans="1:8" x14ac:dyDescent="0.2">
      <c r="A26" s="146" t="s">
        <v>9</v>
      </c>
      <c r="B26" s="147">
        <f>COUNTIFS(CtrlSummary!F:F,A26)</f>
        <v>0</v>
      </c>
      <c r="C26" s="148">
        <f>IF(B26=0,0,(B26/SUM(B24:B26)))</f>
        <v>0</v>
      </c>
    </row>
    <row r="27" spans="1:8" x14ac:dyDescent="0.2">
      <c r="C27" s="136"/>
      <c r="D27" s="136"/>
      <c r="E27" s="136"/>
    </row>
    <row r="29" spans="1:8" x14ac:dyDescent="0.2">
      <c r="A29" s="168" t="s">
        <v>528</v>
      </c>
      <c r="B29" s="169"/>
      <c r="D29" s="168" t="s">
        <v>527</v>
      </c>
      <c r="E29" s="169"/>
      <c r="G29" s="168" t="s">
        <v>530</v>
      </c>
      <c r="H29" s="169"/>
    </row>
    <row r="30" spans="1:8" x14ac:dyDescent="0.2">
      <c r="A30" s="142" t="s">
        <v>3916</v>
      </c>
      <c r="B30" s="144" t="s">
        <v>522</v>
      </c>
      <c r="D30" s="142" t="s">
        <v>3916</v>
      </c>
      <c r="E30" s="144" t="s">
        <v>522</v>
      </c>
      <c r="G30" s="142" t="s">
        <v>3916</v>
      </c>
      <c r="H30" s="144" t="s">
        <v>522</v>
      </c>
    </row>
    <row r="31" spans="1:8" x14ac:dyDescent="0.2">
      <c r="A31" s="135" t="s">
        <v>3918</v>
      </c>
      <c r="B31" s="137">
        <f>COUNTIFS(CtrlSummary!A:A,"AC",CtrlSummary!G:G,A31)</f>
        <v>0</v>
      </c>
      <c r="D31" s="135" t="s">
        <v>3918</v>
      </c>
      <c r="E31" s="137">
        <f>COUNTIFS(CtrlSummary!A:A,"AT",CtrlSummary!G:G,D31)</f>
        <v>0</v>
      </c>
      <c r="G31" s="135" t="s">
        <v>3918</v>
      </c>
      <c r="H31" s="137">
        <f>COUNTIFS(CtrlSummary!A:A,"CA",CtrlSummary!G:G,G31)</f>
        <v>0</v>
      </c>
    </row>
    <row r="32" spans="1:8" x14ac:dyDescent="0.2">
      <c r="A32" s="135" t="s">
        <v>3919</v>
      </c>
      <c r="B32" s="137">
        <f>COUNTIFS(CtrlSummary!A:A,"AC",CtrlSummary!G:G,A32)</f>
        <v>0</v>
      </c>
      <c r="D32" s="135" t="s">
        <v>3919</v>
      </c>
      <c r="E32" s="137">
        <f>COUNTIFS(CtrlSummary!A:A,"AT",CtrlSummary!G:G,D32)</f>
        <v>0</v>
      </c>
      <c r="G32" s="135" t="s">
        <v>3919</v>
      </c>
      <c r="H32" s="137">
        <f>COUNTIFS(CtrlSummary!A:A,"CA",CtrlSummary!G:G,G32)</f>
        <v>0</v>
      </c>
    </row>
    <row r="33" spans="1:8" x14ac:dyDescent="0.2">
      <c r="A33" s="142" t="s">
        <v>26</v>
      </c>
      <c r="B33" s="144" t="s">
        <v>522</v>
      </c>
      <c r="D33" s="142" t="s">
        <v>26</v>
      </c>
      <c r="E33" s="144" t="s">
        <v>522</v>
      </c>
      <c r="G33" s="142" t="s">
        <v>26</v>
      </c>
      <c r="H33" s="144" t="s">
        <v>522</v>
      </c>
    </row>
    <row r="34" spans="1:8" x14ac:dyDescent="0.2">
      <c r="A34" s="135" t="s">
        <v>546</v>
      </c>
      <c r="B34" s="137">
        <f>COUNTIFS(CtrlSummary!A:A,"AC",CtrlSummary!F:F,A34)</f>
        <v>0</v>
      </c>
      <c r="D34" s="135" t="s">
        <v>546</v>
      </c>
      <c r="E34" s="137">
        <f>COUNTIFS(CtrlSummary!A:A,"AT",CtrlSummary!F:F,D34)</f>
        <v>0</v>
      </c>
      <c r="G34" s="135" t="s">
        <v>546</v>
      </c>
      <c r="H34" s="137">
        <f>COUNTIFS(CtrlSummary!A:A,"CA",CtrlSummary!F:F,G34)</f>
        <v>0</v>
      </c>
    </row>
    <row r="35" spans="1:8" x14ac:dyDescent="0.2">
      <c r="A35" s="135" t="s">
        <v>547</v>
      </c>
      <c r="B35" s="137">
        <f>COUNTIFS(CtrlSummary!A:A,"AC",CtrlSummary!F:F,A35)</f>
        <v>0</v>
      </c>
      <c r="D35" s="135" t="s">
        <v>547</v>
      </c>
      <c r="E35" s="137">
        <f>COUNTIFS(CtrlSummary!A:A,"AT",CtrlSummary!F:F,D35)</f>
        <v>0</v>
      </c>
      <c r="G35" s="135" t="s">
        <v>547</v>
      </c>
      <c r="H35" s="137">
        <f>COUNTIFS(CtrlSummary!A:A,"CA",CtrlSummary!F:F,G35)</f>
        <v>0</v>
      </c>
    </row>
    <row r="36" spans="1:8" x14ac:dyDescent="0.2">
      <c r="A36" s="146" t="s">
        <v>9</v>
      </c>
      <c r="B36" s="149">
        <f>COUNTIFS(CtrlSummary!A:A,"AC",CtrlSummary!F:F,A36)</f>
        <v>0</v>
      </c>
      <c r="D36" s="146" t="s">
        <v>9</v>
      </c>
      <c r="E36" s="149">
        <f>COUNTIFS(CtrlSummary!A:A,"AT",CtrlSummary!F:F,D36)</f>
        <v>0</v>
      </c>
      <c r="G36" s="146" t="s">
        <v>9</v>
      </c>
      <c r="H36" s="149">
        <f>COUNTIFS(CtrlSummary!A:A,"CA",CtrlSummary!F:F,G36)</f>
        <v>0</v>
      </c>
    </row>
    <row r="37" spans="1:8" x14ac:dyDescent="0.2">
      <c r="A37" s="136"/>
      <c r="B37" s="136"/>
    </row>
    <row r="38" spans="1:8" ht="14.45" customHeight="1" x14ac:dyDescent="0.2">
      <c r="A38" s="168" t="s">
        <v>526</v>
      </c>
      <c r="B38" s="169"/>
      <c r="D38" s="168" t="s">
        <v>531</v>
      </c>
      <c r="E38" s="169"/>
      <c r="G38" s="168" t="s">
        <v>540</v>
      </c>
      <c r="H38" s="169"/>
    </row>
    <row r="39" spans="1:8" x14ac:dyDescent="0.2">
      <c r="A39" s="142" t="s">
        <v>3916</v>
      </c>
      <c r="B39" s="144" t="s">
        <v>522</v>
      </c>
      <c r="D39" s="142" t="s">
        <v>3916</v>
      </c>
      <c r="E39" s="144" t="s">
        <v>522</v>
      </c>
      <c r="G39" s="142" t="s">
        <v>3916</v>
      </c>
      <c r="H39" s="144" t="s">
        <v>522</v>
      </c>
    </row>
    <row r="40" spans="1:8" x14ac:dyDescent="0.2">
      <c r="A40" s="135" t="s">
        <v>3918</v>
      </c>
      <c r="B40" s="137">
        <f>COUNTIFS(CtrlSummary!A:A,"AU",CtrlSummary!G:G,A40)</f>
        <v>0</v>
      </c>
      <c r="D40" s="135" t="s">
        <v>3918</v>
      </c>
      <c r="E40" s="137">
        <f>COUNTIFS(CtrlSummary!A:A,"CM",CtrlSummary!G:G,D40)</f>
        <v>0</v>
      </c>
      <c r="G40" s="135" t="s">
        <v>3918</v>
      </c>
      <c r="H40" s="137">
        <f>COUNTIFS(CtrlSummary!A:A,"PL",CtrlSummary!G:G,G40)</f>
        <v>0</v>
      </c>
    </row>
    <row r="41" spans="1:8" x14ac:dyDescent="0.2">
      <c r="A41" s="135" t="s">
        <v>3919</v>
      </c>
      <c r="B41" s="137">
        <f>COUNTIFS(CtrlSummary!A:A,"AU",CtrlSummary!G:G,A41)</f>
        <v>0</v>
      </c>
      <c r="D41" s="135" t="s">
        <v>3919</v>
      </c>
      <c r="E41" s="137">
        <f>COUNTIFS(CtrlSummary!A:A,"CM",CtrlSummary!G:G,D41)</f>
        <v>0</v>
      </c>
      <c r="G41" s="135" t="s">
        <v>3919</v>
      </c>
      <c r="H41" s="137">
        <f>COUNTIFS(CtrlSummary!A:A,"PL",CtrlSummary!G:G,G41)</f>
        <v>0</v>
      </c>
    </row>
    <row r="42" spans="1:8" x14ac:dyDescent="0.2">
      <c r="A42" s="142" t="s">
        <v>26</v>
      </c>
      <c r="B42" s="144" t="s">
        <v>522</v>
      </c>
      <c r="D42" s="142" t="s">
        <v>26</v>
      </c>
      <c r="E42" s="144" t="s">
        <v>522</v>
      </c>
      <c r="G42" s="142" t="s">
        <v>26</v>
      </c>
      <c r="H42" s="144" t="s">
        <v>522</v>
      </c>
    </row>
    <row r="43" spans="1:8" x14ac:dyDescent="0.2">
      <c r="A43" s="135" t="s">
        <v>546</v>
      </c>
      <c r="B43" s="137">
        <f>COUNTIFS(CtrlSummary!A:A,"AU",CtrlSummary!F:F,A43)</f>
        <v>0</v>
      </c>
      <c r="D43" s="135" t="s">
        <v>546</v>
      </c>
      <c r="E43" s="137">
        <f>COUNTIFS(CtrlSummary!A:A,"CM",CtrlSummary!F:F,D43)</f>
        <v>0</v>
      </c>
      <c r="G43" s="135" t="s">
        <v>546</v>
      </c>
      <c r="H43" s="137">
        <f>COUNTIFS(CtrlSummary!A:A,"PL",CtrlSummary!F:F,G43)</f>
        <v>0</v>
      </c>
    </row>
    <row r="44" spans="1:8" x14ac:dyDescent="0.2">
      <c r="A44" s="135" t="s">
        <v>547</v>
      </c>
      <c r="B44" s="137">
        <f>COUNTIFS(CtrlSummary!A:A,"AU",CtrlSummary!F:F,A44)</f>
        <v>0</v>
      </c>
      <c r="D44" s="135" t="s">
        <v>547</v>
      </c>
      <c r="E44" s="137">
        <f>COUNTIFS(CtrlSummary!A:A,"CM",CtrlSummary!F:F,D44)</f>
        <v>0</v>
      </c>
      <c r="G44" s="135" t="s">
        <v>547</v>
      </c>
      <c r="H44" s="137">
        <f>COUNTIFS(CtrlSummary!A:A,"PL",CtrlSummary!F:F,G44)</f>
        <v>0</v>
      </c>
    </row>
    <row r="45" spans="1:8" x14ac:dyDescent="0.2">
      <c r="A45" s="146" t="s">
        <v>9</v>
      </c>
      <c r="B45" s="149">
        <f>COUNTIFS(CtrlSummary!A:A,"AU",CtrlSummary!F:F,A45)</f>
        <v>0</v>
      </c>
      <c r="D45" s="146" t="s">
        <v>9</v>
      </c>
      <c r="E45" s="149">
        <f>COUNTIFS(CtrlSummary!A:A,"CM",CtrlSummary!F:F,D45)</f>
        <v>0</v>
      </c>
      <c r="G45" s="146" t="s">
        <v>9</v>
      </c>
      <c r="H45" s="149">
        <f>COUNTIFS(CtrlSummary!A:A,"PL",CtrlSummary!F:F,G45)</f>
        <v>0</v>
      </c>
    </row>
    <row r="46" spans="1:8" x14ac:dyDescent="0.2">
      <c r="C46" s="136"/>
      <c r="D46" s="136"/>
      <c r="E46" s="136"/>
    </row>
    <row r="47" spans="1:8" ht="14.45" customHeight="1" x14ac:dyDescent="0.2">
      <c r="A47" s="168" t="s">
        <v>533</v>
      </c>
      <c r="B47" s="169"/>
      <c r="D47" s="168" t="s">
        <v>532</v>
      </c>
      <c r="E47" s="169"/>
      <c r="G47" s="168" t="s">
        <v>538</v>
      </c>
      <c r="H47" s="169"/>
    </row>
    <row r="48" spans="1:8" x14ac:dyDescent="0.2">
      <c r="A48" s="142" t="s">
        <v>3916</v>
      </c>
      <c r="B48" s="144" t="s">
        <v>522</v>
      </c>
      <c r="D48" s="142" t="s">
        <v>3916</v>
      </c>
      <c r="E48" s="144" t="s">
        <v>522</v>
      </c>
      <c r="G48" s="142" t="s">
        <v>3916</v>
      </c>
      <c r="H48" s="144" t="s">
        <v>522</v>
      </c>
    </row>
    <row r="49" spans="1:8" x14ac:dyDescent="0.2">
      <c r="A49" s="135" t="s">
        <v>3918</v>
      </c>
      <c r="B49" s="137">
        <f>COUNTIFS(CtrlSummary!A:A,"IA",CtrlSummary!G:G,A49)</f>
        <v>0</v>
      </c>
      <c r="D49" s="135" t="s">
        <v>3918</v>
      </c>
      <c r="E49" s="137">
        <f>COUNTIFS(CtrlSummary!A:A,"CP",CtrlSummary!G:G,D49)</f>
        <v>0</v>
      </c>
      <c r="G49" s="135" t="s">
        <v>3918</v>
      </c>
      <c r="H49" s="137">
        <f>COUNTIFS(CtrlSummary!A:A,"RA",CtrlSummary!G:G,G49)</f>
        <v>0</v>
      </c>
    </row>
    <row r="50" spans="1:8" x14ac:dyDescent="0.2">
      <c r="A50" s="135" t="s">
        <v>3919</v>
      </c>
      <c r="B50" s="137">
        <f>COUNTIFS(CtrlSummary!A:A,"IA",CtrlSummary!G:G,A50)</f>
        <v>0</v>
      </c>
      <c r="D50" s="135" t="s">
        <v>3919</v>
      </c>
      <c r="E50" s="137">
        <f>COUNTIFS(CtrlSummary!A:A,"CP",CtrlSummary!G:G,D50)</f>
        <v>0</v>
      </c>
      <c r="G50" s="135" t="s">
        <v>3919</v>
      </c>
      <c r="H50" s="137">
        <f>COUNTIFS(CtrlSummary!A:A,"RA",CtrlSummary!G:G,G50)</f>
        <v>0</v>
      </c>
    </row>
    <row r="51" spans="1:8" x14ac:dyDescent="0.2">
      <c r="A51" s="142" t="s">
        <v>26</v>
      </c>
      <c r="B51" s="144" t="s">
        <v>522</v>
      </c>
      <c r="D51" s="142" t="s">
        <v>26</v>
      </c>
      <c r="E51" s="144" t="s">
        <v>522</v>
      </c>
      <c r="G51" s="142" t="s">
        <v>26</v>
      </c>
      <c r="H51" s="144" t="s">
        <v>522</v>
      </c>
    </row>
    <row r="52" spans="1:8" x14ac:dyDescent="0.2">
      <c r="A52" s="135" t="s">
        <v>546</v>
      </c>
      <c r="B52" s="137">
        <f>COUNTIFS(CtrlSummary!A:A,"IA",CtrlSummary!F:F,A52)</f>
        <v>0</v>
      </c>
      <c r="D52" s="135" t="s">
        <v>546</v>
      </c>
      <c r="E52" s="137">
        <f>COUNTIFS(CtrlSummary!A:A,"CP",CtrlSummary!F:F,D52)</f>
        <v>0</v>
      </c>
      <c r="G52" s="135" t="s">
        <v>546</v>
      </c>
      <c r="H52" s="137">
        <f>COUNTIFS(CtrlSummary!A:A,"RA",CtrlSummary!F:F,G52)</f>
        <v>0</v>
      </c>
    </row>
    <row r="53" spans="1:8" x14ac:dyDescent="0.2">
      <c r="A53" s="135" t="s">
        <v>547</v>
      </c>
      <c r="B53" s="137">
        <f>COUNTIFS(CtrlSummary!A:A,"IA",CtrlSummary!F:F,A53)</f>
        <v>0</v>
      </c>
      <c r="D53" s="135" t="s">
        <v>547</v>
      </c>
      <c r="E53" s="137">
        <f>COUNTIFS(CtrlSummary!A:A,"CP",CtrlSummary!F:F,D53)</f>
        <v>0</v>
      </c>
      <c r="G53" s="135" t="s">
        <v>547</v>
      </c>
      <c r="H53" s="137">
        <f>COUNTIFS(CtrlSummary!A:A,"RA",CtrlSummary!F:F,G53)</f>
        <v>0</v>
      </c>
    </row>
    <row r="54" spans="1:8" x14ac:dyDescent="0.2">
      <c r="A54" s="146" t="s">
        <v>9</v>
      </c>
      <c r="B54" s="149">
        <f>COUNTIFS(CtrlSummary!A:A,"IA",CtrlSummary!F:F,A54)</f>
        <v>0</v>
      </c>
      <c r="D54" s="146" t="s">
        <v>9</v>
      </c>
      <c r="E54" s="149">
        <f>COUNTIFS(CtrlSummary!A:A,"CP",CtrlSummary!F:F,D54)</f>
        <v>0</v>
      </c>
      <c r="G54" s="146" t="s">
        <v>9</v>
      </c>
      <c r="H54" s="149">
        <f>COUNTIFS(CtrlSummary!A:A,"RA",CtrlSummary!F:F,G54)</f>
        <v>0</v>
      </c>
    </row>
    <row r="55" spans="1:8" x14ac:dyDescent="0.2">
      <c r="G55" s="136"/>
      <c r="H55" s="136"/>
    </row>
    <row r="56" spans="1:8" ht="14.45" customHeight="1" x14ac:dyDescent="0.2">
      <c r="A56" s="168" t="s">
        <v>536</v>
      </c>
      <c r="B56" s="169"/>
      <c r="D56" s="168" t="s">
        <v>544</v>
      </c>
      <c r="E56" s="169"/>
      <c r="G56" s="168" t="s">
        <v>537</v>
      </c>
      <c r="H56" s="169"/>
    </row>
    <row r="57" spans="1:8" x14ac:dyDescent="0.2">
      <c r="A57" s="142" t="s">
        <v>3916</v>
      </c>
      <c r="B57" s="144" t="s">
        <v>522</v>
      </c>
      <c r="D57" s="142" t="s">
        <v>3916</v>
      </c>
      <c r="E57" s="144" t="s">
        <v>522</v>
      </c>
      <c r="G57" s="142" t="s">
        <v>3916</v>
      </c>
      <c r="H57" s="144" t="s">
        <v>522</v>
      </c>
    </row>
    <row r="58" spans="1:8" x14ac:dyDescent="0.2">
      <c r="A58" s="135" t="s">
        <v>3918</v>
      </c>
      <c r="B58" s="137">
        <f>COUNTIFS(CtrlSummary!A:A,"SC",CtrlSummary!G:G,A58)</f>
        <v>0</v>
      </c>
      <c r="D58" s="135" t="s">
        <v>3918</v>
      </c>
      <c r="E58" s="137">
        <f>COUNTIFS(CtrlSummary!A:A,"IR",CtrlSummary!G:G,D58)</f>
        <v>0</v>
      </c>
      <c r="G58" s="135" t="s">
        <v>3918</v>
      </c>
      <c r="H58" s="137">
        <f>COUNTIFS(CtrlSummary!A:A,"SA",CtrlSummary!G:G,G58)</f>
        <v>0</v>
      </c>
    </row>
    <row r="59" spans="1:8" x14ac:dyDescent="0.2">
      <c r="A59" s="135" t="s">
        <v>3919</v>
      </c>
      <c r="B59" s="137">
        <f>COUNTIFS(CtrlSummary!A:A,"SC",CtrlSummary!G:G,A59)</f>
        <v>0</v>
      </c>
      <c r="D59" s="135" t="s">
        <v>3919</v>
      </c>
      <c r="E59" s="137">
        <f>COUNTIFS(CtrlSummary!A:A,"IR",CtrlSummary!G:G,D59)</f>
        <v>0</v>
      </c>
      <c r="G59" s="135" t="s">
        <v>3919</v>
      </c>
      <c r="H59" s="137">
        <f>COUNTIFS(CtrlSummary!A:A,"SA",CtrlSummary!G:G,G59)</f>
        <v>0</v>
      </c>
    </row>
    <row r="60" spans="1:8" x14ac:dyDescent="0.2">
      <c r="A60" s="142" t="s">
        <v>26</v>
      </c>
      <c r="B60" s="144" t="s">
        <v>522</v>
      </c>
      <c r="D60" s="142" t="s">
        <v>26</v>
      </c>
      <c r="E60" s="144" t="s">
        <v>522</v>
      </c>
      <c r="G60" s="142" t="s">
        <v>26</v>
      </c>
      <c r="H60" s="144" t="s">
        <v>522</v>
      </c>
    </row>
    <row r="61" spans="1:8" x14ac:dyDescent="0.2">
      <c r="A61" s="135" t="s">
        <v>546</v>
      </c>
      <c r="B61" s="137">
        <f>COUNTIFS(CtrlSummary!A:A,"SC",CtrlSummary!F:F,A61)</f>
        <v>0</v>
      </c>
      <c r="D61" s="135" t="s">
        <v>546</v>
      </c>
      <c r="E61" s="137">
        <f>COUNTIFS(CtrlSummary!A:A,"IR",CtrlSummary!F:F,D61)</f>
        <v>0</v>
      </c>
      <c r="G61" s="135" t="s">
        <v>546</v>
      </c>
      <c r="H61" s="137">
        <f>COUNTIFS(CtrlSummary!A:A,"SA",CtrlSummary!F:F,G61)</f>
        <v>0</v>
      </c>
    </row>
    <row r="62" spans="1:8" x14ac:dyDescent="0.2">
      <c r="A62" s="135" t="s">
        <v>547</v>
      </c>
      <c r="B62" s="137">
        <f>COUNTIFS(CtrlSummary!A:A,"SC",CtrlSummary!F:F,A62)</f>
        <v>0</v>
      </c>
      <c r="D62" s="135" t="s">
        <v>547</v>
      </c>
      <c r="E62" s="137">
        <f>COUNTIFS(CtrlSummary!A:A,"IR",CtrlSummary!F:F,D62)</f>
        <v>0</v>
      </c>
      <c r="G62" s="135" t="s">
        <v>547</v>
      </c>
      <c r="H62" s="137">
        <f>COUNTIFS(CtrlSummary!A:A,"SA",CtrlSummary!F:F,G62)</f>
        <v>0</v>
      </c>
    </row>
    <row r="63" spans="1:8" x14ac:dyDescent="0.2">
      <c r="A63" s="146" t="s">
        <v>9</v>
      </c>
      <c r="B63" s="149">
        <f>COUNTIFS(CtrlSummary!A:A,"SC",CtrlSummary!F:F,A63)</f>
        <v>0</v>
      </c>
      <c r="D63" s="146" t="s">
        <v>9</v>
      </c>
      <c r="E63" s="149">
        <f>COUNTIFS(CtrlSummary!A:A,"IR",CtrlSummary!F:F,D63)</f>
        <v>0</v>
      </c>
      <c r="G63" s="146" t="s">
        <v>9</v>
      </c>
      <c r="H63" s="149">
        <f>COUNTIFS(CtrlSummary!A:A,"SA",CtrlSummary!F:F,G63)</f>
        <v>0</v>
      </c>
    </row>
    <row r="64" spans="1:8" x14ac:dyDescent="0.2">
      <c r="C64" s="136"/>
      <c r="D64" s="136"/>
      <c r="E64" s="136"/>
    </row>
    <row r="65" spans="3:5" ht="14.45" customHeight="1" x14ac:dyDescent="0.2">
      <c r="D65" s="168" t="s">
        <v>534</v>
      </c>
      <c r="E65" s="169"/>
    </row>
    <row r="66" spans="3:5" x14ac:dyDescent="0.2">
      <c r="D66" s="142" t="s">
        <v>3916</v>
      </c>
      <c r="E66" s="144" t="s">
        <v>522</v>
      </c>
    </row>
    <row r="67" spans="3:5" x14ac:dyDescent="0.2">
      <c r="D67" s="135" t="s">
        <v>3918</v>
      </c>
      <c r="E67" s="137">
        <f>COUNTIFS(CtrlSummary!A:A,"MA",CtrlSummary!G:G,D67)</f>
        <v>0</v>
      </c>
    </row>
    <row r="68" spans="3:5" x14ac:dyDescent="0.2">
      <c r="D68" s="135" t="s">
        <v>3919</v>
      </c>
      <c r="E68" s="137">
        <f>COUNTIFS(CtrlSummary!A:A,"MA",CtrlSummary!G:G,D68)</f>
        <v>0</v>
      </c>
    </row>
    <row r="69" spans="3:5" x14ac:dyDescent="0.2">
      <c r="D69" s="142" t="s">
        <v>26</v>
      </c>
      <c r="E69" s="144" t="s">
        <v>522</v>
      </c>
    </row>
    <row r="70" spans="3:5" x14ac:dyDescent="0.2">
      <c r="D70" s="135" t="s">
        <v>546</v>
      </c>
      <c r="E70" s="137">
        <f>COUNTIFS(CtrlSummary!A:A,"MA",CtrlSummary!F:F,D70)</f>
        <v>0</v>
      </c>
    </row>
    <row r="71" spans="3:5" x14ac:dyDescent="0.2">
      <c r="D71" s="135" t="s">
        <v>547</v>
      </c>
      <c r="E71" s="137">
        <f>COUNTIFS(CtrlSummary!A:A,"MA",CtrlSummary!F:F,D71)</f>
        <v>0</v>
      </c>
    </row>
    <row r="72" spans="3:5" x14ac:dyDescent="0.2">
      <c r="D72" s="146" t="s">
        <v>9</v>
      </c>
      <c r="E72" s="149">
        <f>COUNTIFS(CtrlSummary!A:A,"MA",CtrlSummary!F:F,D72)</f>
        <v>0</v>
      </c>
    </row>
    <row r="73" spans="3:5" x14ac:dyDescent="0.2">
      <c r="C73" s="136"/>
      <c r="D73" s="136"/>
      <c r="E73" s="136"/>
    </row>
    <row r="74" spans="3:5" ht="14.45" customHeight="1" x14ac:dyDescent="0.2">
      <c r="D74" s="168" t="s">
        <v>541</v>
      </c>
      <c r="E74" s="169"/>
    </row>
    <row r="75" spans="3:5" x14ac:dyDescent="0.2">
      <c r="D75" s="142" t="s">
        <v>3916</v>
      </c>
      <c r="E75" s="144" t="s">
        <v>522</v>
      </c>
    </row>
    <row r="76" spans="3:5" x14ac:dyDescent="0.2">
      <c r="D76" s="135" t="s">
        <v>3918</v>
      </c>
      <c r="E76" s="137">
        <f>COUNTIFS(CtrlSummary!A:A,"MP",CtrlSummary!G:G,D76)</f>
        <v>0</v>
      </c>
    </row>
    <row r="77" spans="3:5" x14ac:dyDescent="0.2">
      <c r="D77" s="135" t="s">
        <v>3919</v>
      </c>
      <c r="E77" s="137">
        <f>COUNTIFS(CtrlSummary!A:A,"MP",CtrlSummary!G:G,D77)</f>
        <v>0</v>
      </c>
    </row>
    <row r="78" spans="3:5" x14ac:dyDescent="0.2">
      <c r="D78" s="142" t="s">
        <v>26</v>
      </c>
      <c r="E78" s="144" t="s">
        <v>522</v>
      </c>
    </row>
    <row r="79" spans="3:5" x14ac:dyDescent="0.2">
      <c r="D79" s="135" t="s">
        <v>546</v>
      </c>
      <c r="E79" s="137">
        <f>COUNTIFS(CtrlSummary!A:A,"MP",CtrlSummary!F:F,D79)</f>
        <v>0</v>
      </c>
    </row>
    <row r="80" spans="3:5" x14ac:dyDescent="0.2">
      <c r="D80" s="135" t="s">
        <v>547</v>
      </c>
      <c r="E80" s="137">
        <f>COUNTIFS(CtrlSummary!A:A,"MP",CtrlSummary!F:F,D80)</f>
        <v>0</v>
      </c>
    </row>
    <row r="81" spans="3:5" x14ac:dyDescent="0.2">
      <c r="D81" s="146" t="s">
        <v>9</v>
      </c>
      <c r="E81" s="149">
        <f>COUNTIFS(CtrlSummary!A:A,"MP",CtrlSummary!F:F,D81)</f>
        <v>0</v>
      </c>
    </row>
    <row r="82" spans="3:5" x14ac:dyDescent="0.2">
      <c r="D82" s="136"/>
      <c r="E82" s="136"/>
    </row>
    <row r="83" spans="3:5" ht="14.45" customHeight="1" x14ac:dyDescent="0.2">
      <c r="D83" s="168" t="s">
        <v>3892</v>
      </c>
      <c r="E83" s="169"/>
    </row>
    <row r="84" spans="3:5" x14ac:dyDescent="0.2">
      <c r="D84" s="142" t="s">
        <v>3916</v>
      </c>
      <c r="E84" s="144" t="s">
        <v>522</v>
      </c>
    </row>
    <row r="85" spans="3:5" x14ac:dyDescent="0.2">
      <c r="D85" s="135" t="s">
        <v>3918</v>
      </c>
      <c r="E85" s="137">
        <f>COUNTIFS(CtrlSummary!A:A,"PE",CtrlSummary!G:G,D85)</f>
        <v>0</v>
      </c>
    </row>
    <row r="86" spans="3:5" x14ac:dyDescent="0.2">
      <c r="D86" s="135" t="s">
        <v>3919</v>
      </c>
      <c r="E86" s="137">
        <f>COUNTIFS(CtrlSummary!A:A,"PE",CtrlSummary!G:G,D86)</f>
        <v>0</v>
      </c>
    </row>
    <row r="87" spans="3:5" x14ac:dyDescent="0.2">
      <c r="D87" s="142" t="s">
        <v>26</v>
      </c>
      <c r="E87" s="144" t="s">
        <v>522</v>
      </c>
    </row>
    <row r="88" spans="3:5" x14ac:dyDescent="0.2">
      <c r="D88" s="135" t="s">
        <v>546</v>
      </c>
      <c r="E88" s="137">
        <f>COUNTIFS(CtrlSummary!A:A,"PE",CtrlSummary!F:F,D88)</f>
        <v>0</v>
      </c>
    </row>
    <row r="89" spans="3:5" x14ac:dyDescent="0.2">
      <c r="D89" s="135" t="s">
        <v>547</v>
      </c>
      <c r="E89" s="137">
        <f>COUNTIFS(CtrlSummary!A:A,"PE",CtrlSummary!F:F,D89)</f>
        <v>0</v>
      </c>
    </row>
    <row r="90" spans="3:5" x14ac:dyDescent="0.2">
      <c r="D90" s="146" t="s">
        <v>9</v>
      </c>
      <c r="E90" s="149">
        <f>COUNTIFS(CtrlSummary!A:A,"PE",CtrlSummary!F:F,D90)</f>
        <v>0</v>
      </c>
    </row>
    <row r="92" spans="3:5" x14ac:dyDescent="0.2">
      <c r="D92" s="168" t="s">
        <v>539</v>
      </c>
      <c r="E92" s="169"/>
    </row>
    <row r="93" spans="3:5" x14ac:dyDescent="0.2">
      <c r="D93" s="142" t="s">
        <v>3916</v>
      </c>
      <c r="E93" s="144" t="s">
        <v>522</v>
      </c>
    </row>
    <row r="94" spans="3:5" x14ac:dyDescent="0.2">
      <c r="D94" s="135" t="s">
        <v>3918</v>
      </c>
      <c r="E94" s="137">
        <f>COUNTIFS(CtrlSummary!A:A,"PS",CtrlSummary!G:G,D94)</f>
        <v>0</v>
      </c>
    </row>
    <row r="95" spans="3:5" x14ac:dyDescent="0.2">
      <c r="D95" s="135" t="s">
        <v>3919</v>
      </c>
      <c r="E95" s="137">
        <f>COUNTIFS(CtrlSummary!A:A,"PS",CtrlSummary!G:G,D95)</f>
        <v>0</v>
      </c>
    </row>
    <row r="96" spans="3:5" x14ac:dyDescent="0.2">
      <c r="C96" s="136"/>
      <c r="D96" s="142" t="s">
        <v>26</v>
      </c>
      <c r="E96" s="144" t="s">
        <v>522</v>
      </c>
    </row>
    <row r="97" spans="3:5" ht="14.45" customHeight="1" x14ac:dyDescent="0.2">
      <c r="D97" s="135" t="s">
        <v>546</v>
      </c>
      <c r="E97" s="137">
        <f>COUNTIFS(CtrlSummary!A:A,"PS",CtrlSummary!F:F,D97)</f>
        <v>0</v>
      </c>
    </row>
    <row r="98" spans="3:5" x14ac:dyDescent="0.2">
      <c r="D98" s="135" t="s">
        <v>547</v>
      </c>
      <c r="E98" s="137">
        <f>COUNTIFS(CtrlSummary!A:A,"PS",CtrlSummary!F:F,D98)</f>
        <v>0</v>
      </c>
    </row>
    <row r="99" spans="3:5" x14ac:dyDescent="0.2">
      <c r="D99" s="146" t="s">
        <v>9</v>
      </c>
      <c r="E99" s="149">
        <f>COUNTIFS(CtrlSummary!A:A,"PS",CtrlSummary!F:F,D99)</f>
        <v>0</v>
      </c>
    </row>
    <row r="101" spans="3:5" x14ac:dyDescent="0.2">
      <c r="D101" s="168" t="s">
        <v>535</v>
      </c>
      <c r="E101" s="169"/>
    </row>
    <row r="102" spans="3:5" x14ac:dyDescent="0.2">
      <c r="D102" s="142" t="s">
        <v>3916</v>
      </c>
      <c r="E102" s="144" t="s">
        <v>522</v>
      </c>
    </row>
    <row r="103" spans="3:5" x14ac:dyDescent="0.2">
      <c r="D103" s="135" t="s">
        <v>3918</v>
      </c>
      <c r="E103" s="137">
        <f>COUNTIFS(CtrlSummary!A:A,"SI",CtrlSummary!G:G,D103)</f>
        <v>0</v>
      </c>
    </row>
    <row r="104" spans="3:5" x14ac:dyDescent="0.2">
      <c r="D104" s="135" t="s">
        <v>3919</v>
      </c>
      <c r="E104" s="137">
        <f>COUNTIFS(CtrlSummary!A:A,"SI",CtrlSummary!G:G,D104)</f>
        <v>0</v>
      </c>
    </row>
    <row r="105" spans="3:5" ht="14.45" customHeight="1" x14ac:dyDescent="0.2">
      <c r="D105" s="142" t="s">
        <v>26</v>
      </c>
      <c r="E105" s="144" t="s">
        <v>522</v>
      </c>
    </row>
    <row r="106" spans="3:5" x14ac:dyDescent="0.2">
      <c r="D106" s="135" t="s">
        <v>546</v>
      </c>
      <c r="E106" s="137">
        <f>COUNTIFS(CtrlSummary!A:A,"SI",CtrlSummary!F:F,D106)</f>
        <v>0</v>
      </c>
    </row>
    <row r="107" spans="3:5" x14ac:dyDescent="0.2">
      <c r="D107" s="135" t="s">
        <v>547</v>
      </c>
      <c r="E107" s="137">
        <f>COUNTIFS(CtrlSummary!A:A,"SI",CtrlSummary!F:F,D107)</f>
        <v>0</v>
      </c>
    </row>
    <row r="108" spans="3:5" x14ac:dyDescent="0.2">
      <c r="D108" s="146" t="s">
        <v>9</v>
      </c>
      <c r="E108" s="149">
        <f>COUNTIFS(CtrlSummary!A:A,"SI",CtrlSummary!F:F,D108)</f>
        <v>0</v>
      </c>
    </row>
    <row r="112" spans="3:5" x14ac:dyDescent="0.2">
      <c r="C112" s="136"/>
      <c r="D112" s="136"/>
    </row>
    <row r="113" ht="14.45" customHeight="1" x14ac:dyDescent="0.2"/>
  </sheetData>
  <mergeCells count="19">
    <mergeCell ref="A6:C6"/>
    <mergeCell ref="G38:H38"/>
    <mergeCell ref="G47:H47"/>
    <mergeCell ref="G56:H56"/>
    <mergeCell ref="A29:B29"/>
    <mergeCell ref="D29:E29"/>
    <mergeCell ref="A38:B38"/>
    <mergeCell ref="G29:H29"/>
    <mergeCell ref="D47:E47"/>
    <mergeCell ref="A47:B47"/>
    <mergeCell ref="A22:C22"/>
    <mergeCell ref="A56:B56"/>
    <mergeCell ref="D101:E101"/>
    <mergeCell ref="D38:E38"/>
    <mergeCell ref="D56:E56"/>
    <mergeCell ref="D65:E65"/>
    <mergeCell ref="D92:E92"/>
    <mergeCell ref="D74:E74"/>
    <mergeCell ref="D83:E8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Y73"/>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27.5" x14ac:dyDescent="0.25">
      <c r="A2" s="190" t="s">
        <v>258</v>
      </c>
      <c r="B2" s="88" t="s">
        <v>257</v>
      </c>
      <c r="C2" s="89" t="s">
        <v>1458</v>
      </c>
      <c r="D2" s="89" t="s">
        <v>3882</v>
      </c>
      <c r="E2" s="128" t="s">
        <v>3647</v>
      </c>
      <c r="F2" s="129"/>
      <c r="G2" s="129"/>
      <c r="H2" s="125"/>
      <c r="I2" s="124"/>
      <c r="J2" s="124"/>
      <c r="K2" s="126"/>
      <c r="L2" s="124"/>
      <c r="M2" s="124"/>
      <c r="N2" s="58" t="str">
        <f>IF(OR(L2="",M2=""),"",
IF(OR(L2="Low",M2="Low"),"Low",
IF(OR(L2="Moderate",M2="Moderate"),"Moderate",
"High")))</f>
        <v/>
      </c>
      <c r="O2" s="126"/>
      <c r="P2" s="126"/>
      <c r="Q2" s="124"/>
      <c r="R2" s="126"/>
      <c r="S2" s="20"/>
      <c r="T2" s="126"/>
      <c r="U2" s="126"/>
    </row>
    <row r="3" spans="1:21" s="37" customFormat="1" ht="38.25" x14ac:dyDescent="0.25">
      <c r="A3" s="190"/>
      <c r="B3" s="88" t="s">
        <v>257</v>
      </c>
      <c r="C3" s="89" t="s">
        <v>1459</v>
      </c>
      <c r="D3" s="89" t="s">
        <v>3777</v>
      </c>
      <c r="E3" s="128" t="s">
        <v>3647</v>
      </c>
      <c r="F3" s="129"/>
      <c r="G3" s="129"/>
      <c r="H3" s="125"/>
      <c r="I3" s="124"/>
      <c r="J3" s="124"/>
      <c r="K3" s="126"/>
      <c r="L3" s="124"/>
      <c r="M3" s="124"/>
      <c r="N3" s="58" t="str">
        <f t="shared" ref="N3:N56" si="0">IF(OR(L3="",M3=""),"",
IF(OR(L3="Low",M3="Low"),"Low",
IF(OR(L3="Moderate",M3="Moderate"),"Moderate",
"High")))</f>
        <v/>
      </c>
      <c r="O3" s="126"/>
      <c r="P3" s="126"/>
      <c r="Q3" s="124"/>
      <c r="R3" s="126"/>
      <c r="S3" s="20"/>
      <c r="T3" s="126"/>
      <c r="U3" s="126"/>
    </row>
    <row r="4" spans="1:21" s="37" customFormat="1" ht="51" x14ac:dyDescent="0.25">
      <c r="A4" s="190"/>
      <c r="B4" s="88" t="s">
        <v>257</v>
      </c>
      <c r="C4" s="89" t="s">
        <v>1460</v>
      </c>
      <c r="D4" s="89" t="s">
        <v>3648</v>
      </c>
      <c r="E4" s="128" t="s">
        <v>3647</v>
      </c>
      <c r="F4" s="128" t="s">
        <v>3649</v>
      </c>
      <c r="G4" s="129"/>
      <c r="H4" s="125"/>
      <c r="I4" s="124"/>
      <c r="J4" s="124"/>
      <c r="K4" s="126"/>
      <c r="L4" s="124"/>
      <c r="M4" s="124"/>
      <c r="N4" s="58" t="str">
        <f t="shared" si="0"/>
        <v/>
      </c>
      <c r="O4" s="126"/>
      <c r="P4" s="126"/>
      <c r="Q4" s="124"/>
      <c r="R4" s="126"/>
      <c r="S4" s="20"/>
      <c r="T4" s="126"/>
      <c r="U4" s="126"/>
    </row>
    <row r="5" spans="1:21" s="37" customFormat="1" ht="51" x14ac:dyDescent="0.25">
      <c r="A5" s="190"/>
      <c r="B5" s="88" t="s">
        <v>257</v>
      </c>
      <c r="C5" s="89" t="s">
        <v>1461</v>
      </c>
      <c r="D5" s="89" t="s">
        <v>3650</v>
      </c>
      <c r="E5" s="128" t="s">
        <v>3647</v>
      </c>
      <c r="F5" s="129"/>
      <c r="G5" s="129"/>
      <c r="H5" s="125"/>
      <c r="I5" s="124"/>
      <c r="J5" s="124"/>
      <c r="K5" s="126"/>
      <c r="L5" s="124"/>
      <c r="M5" s="124"/>
      <c r="N5" s="58" t="str">
        <f t="shared" si="0"/>
        <v/>
      </c>
      <c r="O5" s="126"/>
      <c r="P5" s="126"/>
      <c r="Q5" s="124"/>
      <c r="R5" s="126"/>
      <c r="S5" s="20"/>
      <c r="T5" s="126"/>
      <c r="U5" s="126"/>
    </row>
    <row r="6" spans="1:21" s="37" customFormat="1" ht="38.25" x14ac:dyDescent="0.25">
      <c r="A6" s="190"/>
      <c r="B6" s="88" t="s">
        <v>257</v>
      </c>
      <c r="C6" s="89" t="s">
        <v>1462</v>
      </c>
      <c r="D6" s="89" t="s">
        <v>931</v>
      </c>
      <c r="E6" s="128" t="s">
        <v>3647</v>
      </c>
      <c r="F6" s="129"/>
      <c r="G6" s="129"/>
      <c r="H6" s="125"/>
      <c r="I6" s="124"/>
      <c r="J6" s="124"/>
      <c r="K6" s="126"/>
      <c r="L6" s="124"/>
      <c r="M6" s="124"/>
      <c r="N6" s="58" t="str">
        <f t="shared" si="0"/>
        <v/>
      </c>
      <c r="O6" s="126"/>
      <c r="P6" s="126"/>
      <c r="Q6" s="124"/>
      <c r="R6" s="126"/>
      <c r="S6" s="20"/>
      <c r="T6" s="126"/>
      <c r="U6" s="126"/>
    </row>
    <row r="7" spans="1:21" s="37" customFormat="1" ht="51" x14ac:dyDescent="0.25">
      <c r="A7" s="190"/>
      <c r="B7" s="88" t="s">
        <v>257</v>
      </c>
      <c r="C7" s="89" t="s">
        <v>1463</v>
      </c>
      <c r="D7" s="89" t="s">
        <v>933</v>
      </c>
      <c r="E7" s="128" t="s">
        <v>3647</v>
      </c>
      <c r="F7" s="128" t="s">
        <v>3649</v>
      </c>
      <c r="G7" s="129"/>
      <c r="H7" s="125"/>
      <c r="I7" s="124"/>
      <c r="J7" s="124"/>
      <c r="K7" s="126"/>
      <c r="L7" s="124"/>
      <c r="M7" s="124"/>
      <c r="N7" s="58" t="str">
        <f t="shared" si="0"/>
        <v/>
      </c>
      <c r="O7" s="126"/>
      <c r="P7" s="126"/>
      <c r="Q7" s="124"/>
      <c r="R7" s="126"/>
      <c r="S7" s="20"/>
      <c r="T7" s="126"/>
      <c r="U7" s="126"/>
    </row>
    <row r="8" spans="1:21" s="37" customFormat="1" ht="38.25" x14ac:dyDescent="0.25">
      <c r="A8" s="190"/>
      <c r="B8" s="88" t="s">
        <v>257</v>
      </c>
      <c r="C8" s="89" t="s">
        <v>1464</v>
      </c>
      <c r="D8" s="89" t="s">
        <v>3651</v>
      </c>
      <c r="E8" s="128" t="s">
        <v>3647</v>
      </c>
      <c r="F8" s="129"/>
      <c r="G8" s="129"/>
      <c r="H8" s="125"/>
      <c r="I8" s="124"/>
      <c r="J8" s="124"/>
      <c r="K8" s="126"/>
      <c r="L8" s="124"/>
      <c r="M8" s="124"/>
      <c r="N8" s="58" t="str">
        <f t="shared" si="0"/>
        <v/>
      </c>
      <c r="O8" s="126"/>
      <c r="P8" s="126"/>
      <c r="Q8" s="124"/>
      <c r="R8" s="126"/>
      <c r="S8" s="20"/>
      <c r="T8" s="126"/>
      <c r="U8" s="126"/>
    </row>
    <row r="9" spans="1:21" s="37" customFormat="1" ht="38.25" x14ac:dyDescent="0.25">
      <c r="A9" s="190"/>
      <c r="B9" s="88" t="s">
        <v>257</v>
      </c>
      <c r="C9" s="89" t="s">
        <v>1465</v>
      </c>
      <c r="D9" s="89" t="s">
        <v>3652</v>
      </c>
      <c r="E9" s="128" t="s">
        <v>3647</v>
      </c>
      <c r="F9" s="129"/>
      <c r="G9" s="129"/>
      <c r="H9" s="125"/>
      <c r="I9" s="124"/>
      <c r="J9" s="124"/>
      <c r="K9" s="124"/>
      <c r="L9" s="124"/>
      <c r="M9" s="124"/>
      <c r="N9" s="58" t="str">
        <f t="shared" si="0"/>
        <v/>
      </c>
      <c r="O9" s="126"/>
      <c r="P9" s="126"/>
      <c r="Q9" s="124"/>
      <c r="R9" s="126"/>
      <c r="S9" s="20"/>
      <c r="T9" s="126"/>
      <c r="U9" s="124"/>
    </row>
    <row r="10" spans="1:21" s="37" customFormat="1" ht="38.25" x14ac:dyDescent="0.25">
      <c r="A10" s="190"/>
      <c r="B10" s="88" t="s">
        <v>257</v>
      </c>
      <c r="C10" s="89" t="s">
        <v>1466</v>
      </c>
      <c r="D10" s="89" t="s">
        <v>3653</v>
      </c>
      <c r="E10" s="128" t="s">
        <v>3647</v>
      </c>
      <c r="F10" s="129"/>
      <c r="G10" s="129"/>
      <c r="H10" s="125"/>
      <c r="I10" s="124"/>
      <c r="J10" s="124"/>
      <c r="K10" s="124"/>
      <c r="L10" s="124"/>
      <c r="M10" s="124"/>
      <c r="N10" s="58" t="str">
        <f t="shared" si="0"/>
        <v/>
      </c>
      <c r="O10" s="126"/>
      <c r="P10" s="126"/>
      <c r="Q10" s="124"/>
      <c r="R10" s="126"/>
      <c r="S10" s="20"/>
      <c r="T10" s="126"/>
      <c r="U10" s="124"/>
    </row>
    <row r="11" spans="1:21" s="37" customFormat="1" ht="38.25" x14ac:dyDescent="0.25">
      <c r="A11" s="190"/>
      <c r="B11" s="88" t="s">
        <v>257</v>
      </c>
      <c r="C11" s="89" t="s">
        <v>1467</v>
      </c>
      <c r="D11" s="89" t="s">
        <v>3654</v>
      </c>
      <c r="E11" s="128" t="s">
        <v>3647</v>
      </c>
      <c r="F11" s="129"/>
      <c r="G11" s="129"/>
      <c r="H11" s="125"/>
      <c r="I11" s="124"/>
      <c r="J11" s="124"/>
      <c r="K11" s="124"/>
      <c r="L11" s="124"/>
      <c r="M11" s="124"/>
      <c r="N11" s="58" t="str">
        <f t="shared" si="0"/>
        <v/>
      </c>
      <c r="O11" s="126"/>
      <c r="P11" s="126"/>
      <c r="Q11" s="124"/>
      <c r="R11" s="126"/>
      <c r="S11" s="20"/>
      <c r="T11" s="126"/>
      <c r="U11" s="124"/>
    </row>
    <row r="12" spans="1:21" s="37" customFormat="1" ht="114.75" x14ac:dyDescent="0.25">
      <c r="A12" s="191" t="s">
        <v>260</v>
      </c>
      <c r="B12" s="88" t="s">
        <v>259</v>
      </c>
      <c r="C12" s="89" t="s">
        <v>3655</v>
      </c>
      <c r="D12" s="89" t="s">
        <v>3656</v>
      </c>
      <c r="E12" s="128" t="s">
        <v>3657</v>
      </c>
      <c r="F12" s="129"/>
      <c r="G12" s="129"/>
      <c r="H12" s="126"/>
      <c r="I12" s="124"/>
      <c r="J12" s="124"/>
      <c r="K12" s="124"/>
      <c r="L12" s="124"/>
      <c r="M12" s="124"/>
      <c r="N12" s="58" t="str">
        <f t="shared" si="0"/>
        <v/>
      </c>
      <c r="O12" s="126"/>
      <c r="P12" s="126"/>
      <c r="Q12" s="124"/>
      <c r="R12" s="126"/>
      <c r="S12" s="20"/>
      <c r="T12" s="126"/>
      <c r="U12" s="126"/>
    </row>
    <row r="13" spans="1:21" s="37" customFormat="1" ht="114.75" x14ac:dyDescent="0.25">
      <c r="A13" s="192"/>
      <c r="B13" s="88" t="s">
        <v>259</v>
      </c>
      <c r="C13" s="89" t="s">
        <v>3658</v>
      </c>
      <c r="D13" s="89" t="s">
        <v>3659</v>
      </c>
      <c r="E13" s="128" t="s">
        <v>3657</v>
      </c>
      <c r="F13" s="128" t="s">
        <v>3660</v>
      </c>
      <c r="G13" s="129"/>
      <c r="H13" s="126"/>
      <c r="I13" s="124"/>
      <c r="J13" s="124"/>
      <c r="K13" s="124"/>
      <c r="L13" s="124"/>
      <c r="M13" s="124"/>
      <c r="N13" s="58" t="str">
        <f t="shared" si="0"/>
        <v/>
      </c>
      <c r="O13" s="126"/>
      <c r="P13" s="126"/>
      <c r="Q13" s="124"/>
      <c r="R13" s="126"/>
      <c r="S13" s="20"/>
      <c r="T13" s="126"/>
      <c r="U13" s="126"/>
    </row>
    <row r="14" spans="1:21" s="37" customFormat="1" ht="114.75" x14ac:dyDescent="0.25">
      <c r="A14" s="192"/>
      <c r="B14" s="88" t="s">
        <v>259</v>
      </c>
      <c r="C14" s="89" t="s">
        <v>1468</v>
      </c>
      <c r="D14" s="89" t="s">
        <v>3661</v>
      </c>
      <c r="E14" s="128" t="s">
        <v>3657</v>
      </c>
      <c r="F14" s="128" t="s">
        <v>3660</v>
      </c>
      <c r="G14" s="129"/>
      <c r="H14" s="126"/>
      <c r="I14" s="124"/>
      <c r="J14" s="124"/>
      <c r="K14" s="124"/>
      <c r="L14" s="124"/>
      <c r="M14" s="124"/>
      <c r="N14" s="58" t="str">
        <f t="shared" si="0"/>
        <v/>
      </c>
      <c r="O14" s="126"/>
      <c r="P14" s="126"/>
      <c r="Q14" s="124"/>
      <c r="R14" s="126"/>
      <c r="S14" s="20"/>
      <c r="T14" s="126"/>
      <c r="U14" s="126"/>
    </row>
    <row r="15" spans="1:21" s="37" customFormat="1" ht="114.75" x14ac:dyDescent="0.25">
      <c r="A15" s="192"/>
      <c r="B15" s="88" t="s">
        <v>259</v>
      </c>
      <c r="C15" s="89" t="s">
        <v>1469</v>
      </c>
      <c r="D15" s="89" t="s">
        <v>3662</v>
      </c>
      <c r="E15" s="128" t="s">
        <v>3657</v>
      </c>
      <c r="F15" s="129"/>
      <c r="G15" s="129"/>
      <c r="H15" s="126"/>
      <c r="I15" s="124"/>
      <c r="J15" s="124"/>
      <c r="K15" s="124"/>
      <c r="L15" s="124"/>
      <c r="M15" s="124"/>
      <c r="N15" s="58" t="str">
        <f t="shared" si="0"/>
        <v/>
      </c>
      <c r="O15" s="126"/>
      <c r="P15" s="126"/>
      <c r="Q15" s="124"/>
      <c r="R15" s="126"/>
      <c r="S15" s="20"/>
      <c r="T15" s="126"/>
      <c r="U15" s="126"/>
    </row>
    <row r="16" spans="1:21" s="37" customFormat="1" ht="114.75" x14ac:dyDescent="0.25">
      <c r="A16" s="193"/>
      <c r="B16" s="88" t="s">
        <v>259</v>
      </c>
      <c r="C16" s="89" t="s">
        <v>3663</v>
      </c>
      <c r="D16" s="89" t="s">
        <v>3664</v>
      </c>
      <c r="E16" s="128" t="s">
        <v>3657</v>
      </c>
      <c r="F16" s="128" t="s">
        <v>3660</v>
      </c>
      <c r="G16" s="129"/>
      <c r="H16" s="126"/>
      <c r="I16" s="124"/>
      <c r="J16" s="124"/>
      <c r="K16" s="124"/>
      <c r="L16" s="124"/>
      <c r="M16" s="124"/>
      <c r="N16" s="58" t="str">
        <f t="shared" si="0"/>
        <v/>
      </c>
      <c r="O16" s="126"/>
      <c r="P16" s="126"/>
      <c r="Q16" s="124"/>
      <c r="R16" s="126"/>
      <c r="S16" s="20"/>
      <c r="T16" s="126"/>
      <c r="U16" s="126"/>
    </row>
    <row r="17" spans="1:21" s="37" customFormat="1" ht="140.25" x14ac:dyDescent="0.25">
      <c r="A17" s="187" t="s">
        <v>262</v>
      </c>
      <c r="B17" s="88" t="s">
        <v>261</v>
      </c>
      <c r="C17" s="89" t="s">
        <v>3665</v>
      </c>
      <c r="D17" s="89" t="s">
        <v>3666</v>
      </c>
      <c r="E17" s="128" t="s">
        <v>3667</v>
      </c>
      <c r="F17" s="129"/>
      <c r="G17" s="129"/>
      <c r="H17" s="126"/>
      <c r="I17" s="124"/>
      <c r="J17" s="124"/>
      <c r="K17" s="124"/>
      <c r="L17" s="124"/>
      <c r="M17" s="124"/>
      <c r="N17" s="58" t="str">
        <f t="shared" si="0"/>
        <v/>
      </c>
      <c r="O17" s="126"/>
      <c r="P17" s="126"/>
      <c r="Q17" s="124"/>
      <c r="R17" s="126"/>
      <c r="S17" s="20"/>
      <c r="T17" s="126"/>
      <c r="U17" s="126"/>
    </row>
    <row r="18" spans="1:21" s="37" customFormat="1" ht="140.25" x14ac:dyDescent="0.25">
      <c r="A18" s="188"/>
      <c r="B18" s="88" t="s">
        <v>261</v>
      </c>
      <c r="C18" s="89" t="s">
        <v>3668</v>
      </c>
      <c r="D18" s="89" t="s">
        <v>3669</v>
      </c>
      <c r="E18" s="128" t="s">
        <v>3667</v>
      </c>
      <c r="F18" s="129"/>
      <c r="G18" s="129"/>
      <c r="H18" s="126"/>
      <c r="I18" s="124"/>
      <c r="J18" s="124"/>
      <c r="K18" s="124"/>
      <c r="L18" s="124"/>
      <c r="M18" s="124"/>
      <c r="N18" s="58" t="str">
        <f t="shared" si="0"/>
        <v/>
      </c>
      <c r="O18" s="126"/>
      <c r="P18" s="126"/>
      <c r="Q18" s="124"/>
      <c r="R18" s="126"/>
      <c r="S18" s="20"/>
      <c r="T18" s="126"/>
      <c r="U18" s="126"/>
    </row>
    <row r="19" spans="1:21" s="37" customFormat="1" ht="140.25" x14ac:dyDescent="0.25">
      <c r="A19" s="189"/>
      <c r="B19" s="88" t="s">
        <v>261</v>
      </c>
      <c r="C19" s="89" t="s">
        <v>3670</v>
      </c>
      <c r="D19" s="89" t="s">
        <v>3671</v>
      </c>
      <c r="E19" s="128" t="s">
        <v>3667</v>
      </c>
      <c r="F19" s="128" t="s">
        <v>3672</v>
      </c>
      <c r="G19" s="129"/>
      <c r="H19" s="126"/>
      <c r="I19" s="124"/>
      <c r="J19" s="124"/>
      <c r="K19" s="124"/>
      <c r="L19" s="124"/>
      <c r="M19" s="124"/>
      <c r="N19" s="58" t="str">
        <f t="shared" si="0"/>
        <v/>
      </c>
      <c r="O19" s="126"/>
      <c r="P19" s="126"/>
      <c r="Q19" s="124"/>
      <c r="R19" s="126"/>
      <c r="S19" s="20"/>
      <c r="T19" s="126"/>
      <c r="U19" s="126"/>
    </row>
    <row r="20" spans="1:21" s="37" customFormat="1" ht="165.75" x14ac:dyDescent="0.25">
      <c r="A20" s="126" t="s">
        <v>713</v>
      </c>
      <c r="B20" s="89" t="s">
        <v>704</v>
      </c>
      <c r="C20" s="89" t="s">
        <v>1470</v>
      </c>
      <c r="D20" s="89" t="s">
        <v>3883</v>
      </c>
      <c r="E20" s="128" t="s">
        <v>3673</v>
      </c>
      <c r="F20" s="128" t="s">
        <v>3674</v>
      </c>
      <c r="G20" s="129"/>
      <c r="H20" s="126"/>
      <c r="I20" s="124"/>
      <c r="J20" s="124"/>
      <c r="K20" s="124"/>
      <c r="L20" s="124"/>
      <c r="M20" s="124"/>
      <c r="N20" s="58" t="str">
        <f t="shared" si="0"/>
        <v/>
      </c>
      <c r="O20" s="126"/>
      <c r="P20" s="126"/>
      <c r="Q20" s="124"/>
      <c r="R20" s="126"/>
      <c r="S20" s="20"/>
      <c r="T20" s="126"/>
      <c r="U20" s="126"/>
    </row>
    <row r="21" spans="1:21" s="37" customFormat="1" ht="102" x14ac:dyDescent="0.25">
      <c r="A21" s="187" t="s">
        <v>264</v>
      </c>
      <c r="B21" s="88" t="s">
        <v>263</v>
      </c>
      <c r="C21" s="89" t="s">
        <v>1471</v>
      </c>
      <c r="D21" s="89" t="s">
        <v>3884</v>
      </c>
      <c r="E21" s="128" t="s">
        <v>3675</v>
      </c>
      <c r="F21" s="129"/>
      <c r="G21" s="129"/>
      <c r="H21" s="126"/>
      <c r="I21" s="124"/>
      <c r="J21" s="124"/>
      <c r="K21" s="124"/>
      <c r="L21" s="124"/>
      <c r="M21" s="124"/>
      <c r="N21" s="58" t="str">
        <f t="shared" si="0"/>
        <v/>
      </c>
      <c r="O21" s="126"/>
      <c r="P21" s="126"/>
      <c r="Q21" s="124"/>
      <c r="R21" s="126"/>
      <c r="S21" s="20"/>
      <c r="T21" s="126"/>
      <c r="U21" s="126"/>
    </row>
    <row r="22" spans="1:21" s="37" customFormat="1" ht="89.25" x14ac:dyDescent="0.25">
      <c r="A22" s="188"/>
      <c r="B22" s="88" t="s">
        <v>263</v>
      </c>
      <c r="C22" s="89" t="s">
        <v>1473</v>
      </c>
      <c r="D22" s="89" t="s">
        <v>3676</v>
      </c>
      <c r="E22" s="128" t="s">
        <v>3675</v>
      </c>
      <c r="F22" s="128" t="s">
        <v>3677</v>
      </c>
      <c r="G22" s="129"/>
      <c r="H22" s="126"/>
      <c r="I22" s="124"/>
      <c r="J22" s="124"/>
      <c r="K22" s="124"/>
      <c r="L22" s="124"/>
      <c r="M22" s="124"/>
      <c r="N22" s="58" t="str">
        <f t="shared" si="0"/>
        <v/>
      </c>
      <c r="O22" s="126"/>
      <c r="P22" s="126"/>
      <c r="Q22" s="124"/>
      <c r="R22" s="126"/>
      <c r="S22" s="20"/>
      <c r="T22" s="126"/>
      <c r="U22" s="126"/>
    </row>
    <row r="23" spans="1:21" s="37" customFormat="1" ht="76.5" x14ac:dyDescent="0.25">
      <c r="A23" s="188"/>
      <c r="B23" s="88" t="s">
        <v>263</v>
      </c>
      <c r="C23" s="89" t="s">
        <v>3678</v>
      </c>
      <c r="D23" s="89" t="s">
        <v>3885</v>
      </c>
      <c r="E23" s="128" t="s">
        <v>3675</v>
      </c>
      <c r="F23" s="129"/>
      <c r="G23" s="129"/>
      <c r="H23" s="126"/>
      <c r="I23" s="124"/>
      <c r="J23" s="124"/>
      <c r="K23" s="124"/>
      <c r="L23" s="124"/>
      <c r="M23" s="124"/>
      <c r="N23" s="58" t="str">
        <f t="shared" si="0"/>
        <v/>
      </c>
      <c r="O23" s="126"/>
      <c r="P23" s="126"/>
      <c r="Q23" s="124"/>
      <c r="R23" s="126"/>
      <c r="S23" s="20"/>
      <c r="T23" s="126"/>
      <c r="U23" s="126"/>
    </row>
    <row r="24" spans="1:21" s="37" customFormat="1" ht="63.75" x14ac:dyDescent="0.25">
      <c r="A24" s="189"/>
      <c r="B24" s="88" t="s">
        <v>263</v>
      </c>
      <c r="C24" s="89" t="s">
        <v>3679</v>
      </c>
      <c r="D24" s="89" t="s">
        <v>3886</v>
      </c>
      <c r="E24" s="129"/>
      <c r="F24" s="129"/>
      <c r="G24" s="128" t="s">
        <v>1472</v>
      </c>
      <c r="H24" s="126"/>
      <c r="I24" s="124"/>
      <c r="J24" s="124"/>
      <c r="K24" s="124"/>
      <c r="L24" s="124"/>
      <c r="M24" s="124"/>
      <c r="N24" s="58" t="str">
        <f t="shared" si="0"/>
        <v/>
      </c>
      <c r="O24" s="126"/>
      <c r="P24" s="126"/>
      <c r="Q24" s="124"/>
      <c r="R24" s="126"/>
      <c r="S24" s="20"/>
      <c r="T24" s="126"/>
      <c r="U24" s="126"/>
    </row>
    <row r="25" spans="1:21" s="37" customFormat="1" ht="140.25" x14ac:dyDescent="0.25">
      <c r="A25" s="126" t="s">
        <v>265</v>
      </c>
      <c r="B25" s="88" t="s">
        <v>705</v>
      </c>
      <c r="C25" s="89" t="s">
        <v>3680</v>
      </c>
      <c r="D25" s="89" t="s">
        <v>3887</v>
      </c>
      <c r="E25" s="128" t="s">
        <v>3681</v>
      </c>
      <c r="F25" s="128" t="s">
        <v>3682</v>
      </c>
      <c r="G25" s="128" t="s">
        <v>3683</v>
      </c>
      <c r="H25" s="126"/>
      <c r="I25" s="124"/>
      <c r="J25" s="124"/>
      <c r="K25" s="124"/>
      <c r="L25" s="124"/>
      <c r="M25" s="124"/>
      <c r="N25" s="58" t="str">
        <f t="shared" si="0"/>
        <v/>
      </c>
      <c r="O25" s="126"/>
      <c r="P25" s="126"/>
      <c r="Q25" s="124"/>
      <c r="R25" s="126"/>
      <c r="S25" s="20"/>
      <c r="T25" s="126"/>
      <c r="U25" s="126"/>
    </row>
    <row r="26" spans="1:21" s="37" customFormat="1" ht="76.5" x14ac:dyDescent="0.25">
      <c r="A26" s="187" t="s">
        <v>267</v>
      </c>
      <c r="B26" s="88" t="s">
        <v>266</v>
      </c>
      <c r="C26" s="89" t="s">
        <v>3684</v>
      </c>
      <c r="D26" s="89" t="s">
        <v>3685</v>
      </c>
      <c r="E26" s="128" t="s">
        <v>3686</v>
      </c>
      <c r="F26" s="129"/>
      <c r="G26" s="128" t="s">
        <v>3687</v>
      </c>
      <c r="H26" s="126"/>
      <c r="I26" s="124"/>
      <c r="J26" s="124"/>
      <c r="K26" s="124"/>
      <c r="L26" s="124"/>
      <c r="M26" s="124"/>
      <c r="N26" s="58" t="str">
        <f t="shared" si="0"/>
        <v/>
      </c>
      <c r="O26" s="126"/>
      <c r="P26" s="126"/>
      <c r="Q26" s="124"/>
      <c r="R26" s="126"/>
      <c r="S26" s="20"/>
      <c r="T26" s="126"/>
      <c r="U26" s="126"/>
    </row>
    <row r="27" spans="1:21" s="37" customFormat="1" ht="76.5" x14ac:dyDescent="0.25">
      <c r="A27" s="189"/>
      <c r="B27" s="88" t="s">
        <v>266</v>
      </c>
      <c r="C27" s="89" t="s">
        <v>3688</v>
      </c>
      <c r="D27" s="89" t="s">
        <v>3689</v>
      </c>
      <c r="E27" s="128" t="s">
        <v>3686</v>
      </c>
      <c r="F27" s="129"/>
      <c r="G27" s="128" t="s">
        <v>3687</v>
      </c>
      <c r="H27" s="126"/>
      <c r="I27" s="124"/>
      <c r="J27" s="124"/>
      <c r="K27" s="124"/>
      <c r="L27" s="124"/>
      <c r="M27" s="124"/>
      <c r="N27" s="58" t="str">
        <f t="shared" si="0"/>
        <v/>
      </c>
      <c r="O27" s="126"/>
      <c r="P27" s="126"/>
      <c r="Q27" s="124"/>
      <c r="R27" s="126"/>
      <c r="S27" s="20"/>
      <c r="T27" s="126"/>
      <c r="U27" s="126"/>
    </row>
    <row r="28" spans="1:21" s="37" customFormat="1" ht="76.5" x14ac:dyDescent="0.25">
      <c r="A28" s="187" t="s">
        <v>269</v>
      </c>
      <c r="B28" s="88" t="s">
        <v>268</v>
      </c>
      <c r="C28" s="89" t="s">
        <v>3690</v>
      </c>
      <c r="D28" s="89" t="s">
        <v>3691</v>
      </c>
      <c r="E28" s="128" t="s">
        <v>3692</v>
      </c>
      <c r="F28" s="129"/>
      <c r="G28" s="129"/>
      <c r="H28" s="126"/>
      <c r="I28" s="124"/>
      <c r="J28" s="124"/>
      <c r="K28" s="124"/>
      <c r="L28" s="124"/>
      <c r="M28" s="124"/>
      <c r="N28" s="58" t="str">
        <f t="shared" si="0"/>
        <v/>
      </c>
      <c r="O28" s="126"/>
      <c r="P28" s="126"/>
      <c r="Q28" s="124"/>
      <c r="R28" s="126"/>
      <c r="S28" s="20"/>
      <c r="T28" s="126"/>
      <c r="U28" s="126"/>
    </row>
    <row r="29" spans="1:21" s="37" customFormat="1" ht="114.75" x14ac:dyDescent="0.25">
      <c r="A29" s="188"/>
      <c r="B29" s="88" t="s">
        <v>268</v>
      </c>
      <c r="C29" s="89" t="s">
        <v>3693</v>
      </c>
      <c r="D29" s="89" t="s">
        <v>3694</v>
      </c>
      <c r="E29" s="129"/>
      <c r="F29" s="128" t="s">
        <v>3695</v>
      </c>
      <c r="G29" s="128" t="s">
        <v>3696</v>
      </c>
      <c r="H29" s="126"/>
      <c r="I29" s="124"/>
      <c r="J29" s="124"/>
      <c r="K29" s="124"/>
      <c r="L29" s="124"/>
      <c r="M29" s="124"/>
      <c r="N29" s="58" t="str">
        <f t="shared" si="0"/>
        <v/>
      </c>
      <c r="O29" s="126"/>
      <c r="P29" s="126"/>
      <c r="Q29" s="124"/>
      <c r="R29" s="126"/>
      <c r="S29" s="20"/>
      <c r="T29" s="126"/>
      <c r="U29" s="126"/>
    </row>
    <row r="30" spans="1:21" s="37" customFormat="1" ht="76.5" x14ac:dyDescent="0.25">
      <c r="A30" s="188"/>
      <c r="B30" s="88" t="s">
        <v>268</v>
      </c>
      <c r="C30" s="89" t="s">
        <v>3697</v>
      </c>
      <c r="D30" s="89" t="s">
        <v>3698</v>
      </c>
      <c r="E30" s="128" t="s">
        <v>3692</v>
      </c>
      <c r="F30" s="129"/>
      <c r="G30" s="129"/>
      <c r="H30" s="126"/>
      <c r="I30" s="124"/>
      <c r="J30" s="124"/>
      <c r="K30" s="124"/>
      <c r="L30" s="124"/>
      <c r="M30" s="124"/>
      <c r="N30" s="58" t="str">
        <f t="shared" si="0"/>
        <v/>
      </c>
      <c r="O30" s="126"/>
      <c r="P30" s="126"/>
      <c r="Q30" s="124"/>
      <c r="R30" s="126"/>
      <c r="S30" s="20"/>
      <c r="T30" s="126"/>
      <c r="U30" s="126"/>
    </row>
    <row r="31" spans="1:21" s="37" customFormat="1" ht="114.75" x14ac:dyDescent="0.25">
      <c r="A31" s="189"/>
      <c r="B31" s="88" t="s">
        <v>268</v>
      </c>
      <c r="C31" s="89" t="s">
        <v>3699</v>
      </c>
      <c r="D31" s="89" t="s">
        <v>3700</v>
      </c>
      <c r="E31" s="129"/>
      <c r="F31" s="128" t="s">
        <v>3695</v>
      </c>
      <c r="G31" s="128" t="s">
        <v>3696</v>
      </c>
      <c r="H31" s="126"/>
      <c r="I31" s="124"/>
      <c r="J31" s="124"/>
      <c r="K31" s="124"/>
      <c r="L31" s="124"/>
      <c r="M31" s="124"/>
      <c r="N31" s="58" t="str">
        <f t="shared" si="0"/>
        <v/>
      </c>
      <c r="O31" s="126"/>
      <c r="P31" s="126"/>
      <c r="Q31" s="124"/>
      <c r="R31" s="126"/>
      <c r="S31" s="20"/>
      <c r="T31" s="126"/>
      <c r="U31" s="126"/>
    </row>
    <row r="32" spans="1:21" s="37" customFormat="1" ht="127.5" x14ac:dyDescent="0.25">
      <c r="A32" s="126" t="s">
        <v>270</v>
      </c>
      <c r="B32" s="88" t="s">
        <v>706</v>
      </c>
      <c r="C32" s="89" t="s">
        <v>1474</v>
      </c>
      <c r="D32" s="89" t="s">
        <v>3888</v>
      </c>
      <c r="E32" s="128" t="s">
        <v>3701</v>
      </c>
      <c r="F32" s="128" t="s">
        <v>3702</v>
      </c>
      <c r="G32" s="128" t="s">
        <v>3703</v>
      </c>
      <c r="H32" s="126"/>
      <c r="I32" s="124"/>
      <c r="J32" s="124"/>
      <c r="K32" s="124"/>
      <c r="L32" s="124"/>
      <c r="M32" s="124"/>
      <c r="N32" s="58" t="str">
        <f t="shared" si="0"/>
        <v/>
      </c>
      <c r="O32" s="126"/>
      <c r="P32" s="126"/>
      <c r="Q32" s="124"/>
      <c r="R32" s="126"/>
      <c r="S32" s="20"/>
      <c r="T32" s="126"/>
      <c r="U32" s="126"/>
    </row>
    <row r="33" spans="1:21" s="37" customFormat="1" ht="102" x14ac:dyDescent="0.25">
      <c r="A33" s="187" t="s">
        <v>272</v>
      </c>
      <c r="B33" s="88" t="s">
        <v>271</v>
      </c>
      <c r="C33" s="89" t="s">
        <v>3704</v>
      </c>
      <c r="D33" s="89" t="s">
        <v>3889</v>
      </c>
      <c r="E33" s="128" t="s">
        <v>3705</v>
      </c>
      <c r="F33" s="128" t="s">
        <v>3708</v>
      </c>
      <c r="G33" s="128" t="s">
        <v>3706</v>
      </c>
      <c r="H33" s="126"/>
      <c r="I33" s="124"/>
      <c r="J33" s="124"/>
      <c r="K33" s="124"/>
      <c r="L33" s="124"/>
      <c r="M33" s="124"/>
      <c r="N33" s="58" t="str">
        <f t="shared" si="0"/>
        <v/>
      </c>
      <c r="O33" s="126"/>
      <c r="P33" s="126"/>
      <c r="Q33" s="124"/>
      <c r="R33" s="126"/>
      <c r="S33" s="20"/>
      <c r="T33" s="126"/>
      <c r="U33" s="126"/>
    </row>
    <row r="34" spans="1:21" s="37" customFormat="1" ht="102" x14ac:dyDescent="0.25">
      <c r="A34" s="189"/>
      <c r="B34" s="88" t="s">
        <v>271</v>
      </c>
      <c r="C34" s="89" t="s">
        <v>3707</v>
      </c>
      <c r="D34" s="89" t="s">
        <v>3890</v>
      </c>
      <c r="E34" s="128" t="s">
        <v>3705</v>
      </c>
      <c r="F34" s="128" t="s">
        <v>3708</v>
      </c>
      <c r="G34" s="128" t="s">
        <v>3706</v>
      </c>
      <c r="H34" s="126"/>
      <c r="I34" s="124"/>
      <c r="J34" s="124"/>
      <c r="K34" s="124"/>
      <c r="L34" s="124"/>
      <c r="M34" s="124"/>
      <c r="N34" s="58" t="str">
        <f t="shared" si="0"/>
        <v/>
      </c>
      <c r="O34" s="126"/>
      <c r="P34" s="126"/>
      <c r="Q34" s="124"/>
      <c r="R34" s="126"/>
      <c r="S34" s="20"/>
      <c r="T34" s="126"/>
      <c r="U34" s="126"/>
    </row>
    <row r="35" spans="1:21" s="37" customFormat="1" ht="140.25" x14ac:dyDescent="0.25">
      <c r="A35" s="126" t="s">
        <v>714</v>
      </c>
      <c r="B35" s="88" t="s">
        <v>707</v>
      </c>
      <c r="C35" s="89" t="s">
        <v>3709</v>
      </c>
      <c r="D35" s="89" t="s">
        <v>3891</v>
      </c>
      <c r="E35" s="128" t="s">
        <v>3710</v>
      </c>
      <c r="F35" s="128" t="s">
        <v>3711</v>
      </c>
      <c r="G35" s="128" t="s">
        <v>3712</v>
      </c>
      <c r="H35" s="126"/>
      <c r="I35" s="124"/>
      <c r="J35" s="124"/>
      <c r="K35" s="124"/>
      <c r="L35" s="124"/>
      <c r="M35" s="124"/>
      <c r="N35" s="58" t="str">
        <f t="shared" si="0"/>
        <v/>
      </c>
      <c r="O35" s="126"/>
      <c r="P35" s="126"/>
      <c r="Q35" s="124"/>
      <c r="R35" s="126"/>
      <c r="S35" s="20"/>
      <c r="T35" s="126"/>
      <c r="U35" s="126"/>
    </row>
    <row r="36" spans="1:21" s="37" customFormat="1" ht="89.25" x14ac:dyDescent="0.25">
      <c r="A36" s="187" t="s">
        <v>273</v>
      </c>
      <c r="B36" s="88" t="s">
        <v>708</v>
      </c>
      <c r="C36" s="89" t="s">
        <v>1475</v>
      </c>
      <c r="D36" s="89" t="s">
        <v>3713</v>
      </c>
      <c r="E36" s="128" t="s">
        <v>3714</v>
      </c>
      <c r="F36" s="128" t="s">
        <v>3715</v>
      </c>
      <c r="G36" s="129"/>
      <c r="H36" s="126"/>
      <c r="I36" s="124"/>
      <c r="J36" s="124"/>
      <c r="K36" s="124"/>
      <c r="L36" s="124"/>
      <c r="M36" s="124"/>
      <c r="N36" s="58" t="str">
        <f t="shared" si="0"/>
        <v/>
      </c>
      <c r="O36" s="126"/>
      <c r="P36" s="126"/>
      <c r="Q36" s="124"/>
      <c r="R36" s="126"/>
      <c r="S36" s="20"/>
      <c r="T36" s="126"/>
      <c r="U36" s="126"/>
    </row>
    <row r="37" spans="1:21" s="37" customFormat="1" ht="89.25" x14ac:dyDescent="0.25">
      <c r="A37" s="189"/>
      <c r="B37" s="88" t="s">
        <v>708</v>
      </c>
      <c r="C37" s="89" t="s">
        <v>1476</v>
      </c>
      <c r="D37" s="89" t="s">
        <v>3716</v>
      </c>
      <c r="E37" s="128" t="s">
        <v>3714</v>
      </c>
      <c r="F37" s="128" t="s">
        <v>3715</v>
      </c>
      <c r="G37" s="129"/>
      <c r="H37" s="126"/>
      <c r="I37" s="124"/>
      <c r="J37" s="124"/>
      <c r="K37" s="124"/>
      <c r="L37" s="124"/>
      <c r="M37" s="124"/>
      <c r="N37" s="58" t="str">
        <f t="shared" si="0"/>
        <v/>
      </c>
      <c r="O37" s="126"/>
      <c r="P37" s="126"/>
      <c r="Q37" s="124"/>
      <c r="R37" s="126"/>
      <c r="S37" s="20"/>
      <c r="T37" s="126"/>
      <c r="U37" s="126"/>
    </row>
    <row r="38" spans="1:21" s="37" customFormat="1" ht="76.5" x14ac:dyDescent="0.25">
      <c r="A38" s="190" t="s">
        <v>275</v>
      </c>
      <c r="B38" s="88" t="s">
        <v>274</v>
      </c>
      <c r="C38" s="89" t="s">
        <v>1477</v>
      </c>
      <c r="D38" s="89" t="s">
        <v>3901</v>
      </c>
      <c r="E38" s="128" t="s">
        <v>3717</v>
      </c>
      <c r="F38" s="129"/>
      <c r="G38" s="129"/>
      <c r="H38" s="126"/>
      <c r="I38" s="124"/>
      <c r="J38" s="124"/>
      <c r="K38" s="124"/>
      <c r="L38" s="124"/>
      <c r="M38" s="124"/>
      <c r="N38" s="58" t="str">
        <f t="shared" si="0"/>
        <v/>
      </c>
      <c r="O38" s="126"/>
      <c r="P38" s="126"/>
      <c r="Q38" s="124"/>
      <c r="R38" s="126"/>
      <c r="S38" s="20"/>
      <c r="T38" s="126"/>
      <c r="U38" s="126"/>
    </row>
    <row r="39" spans="1:21" s="37" customFormat="1" ht="76.5" x14ac:dyDescent="0.25">
      <c r="A39" s="190"/>
      <c r="B39" s="88" t="s">
        <v>274</v>
      </c>
      <c r="C39" s="89" t="s">
        <v>1479</v>
      </c>
      <c r="D39" s="89" t="s">
        <v>3902</v>
      </c>
      <c r="E39" s="128" t="s">
        <v>3717</v>
      </c>
      <c r="F39" s="129"/>
      <c r="G39" s="129"/>
      <c r="H39" s="126"/>
      <c r="I39" s="124"/>
      <c r="J39" s="124"/>
      <c r="K39" s="124"/>
      <c r="L39" s="124"/>
      <c r="M39" s="124"/>
      <c r="N39" s="58" t="str">
        <f t="shared" si="0"/>
        <v/>
      </c>
      <c r="O39" s="126"/>
      <c r="P39" s="126"/>
      <c r="Q39" s="124"/>
      <c r="R39" s="126"/>
      <c r="S39" s="20"/>
      <c r="T39" s="126"/>
      <c r="U39" s="126"/>
    </row>
    <row r="40" spans="1:21" s="37" customFormat="1" ht="76.5" x14ac:dyDescent="0.25">
      <c r="A40" s="190"/>
      <c r="B40" s="88" t="s">
        <v>274</v>
      </c>
      <c r="C40" s="89" t="s">
        <v>1480</v>
      </c>
      <c r="D40" s="89" t="s">
        <v>3903</v>
      </c>
      <c r="E40" s="128" t="s">
        <v>3717</v>
      </c>
      <c r="F40" s="129"/>
      <c r="G40" s="129"/>
      <c r="H40" s="126"/>
      <c r="I40" s="124"/>
      <c r="J40" s="124"/>
      <c r="K40" s="124"/>
      <c r="L40" s="124"/>
      <c r="M40" s="124"/>
      <c r="N40" s="58" t="str">
        <f t="shared" si="0"/>
        <v/>
      </c>
      <c r="O40" s="126"/>
      <c r="P40" s="126"/>
      <c r="Q40" s="124"/>
      <c r="R40" s="126"/>
      <c r="S40" s="20"/>
      <c r="T40" s="126"/>
      <c r="U40" s="126"/>
    </row>
    <row r="41" spans="1:21" s="37" customFormat="1" ht="102" x14ac:dyDescent="0.25">
      <c r="A41" s="190"/>
      <c r="B41" s="88" t="s">
        <v>274</v>
      </c>
      <c r="C41" s="89" t="s">
        <v>1481</v>
      </c>
      <c r="D41" s="89" t="s">
        <v>3905</v>
      </c>
      <c r="E41" s="128" t="s">
        <v>3717</v>
      </c>
      <c r="F41" s="129"/>
      <c r="G41" s="129"/>
      <c r="H41" s="126"/>
      <c r="I41" s="124"/>
      <c r="J41" s="124"/>
      <c r="K41" s="124"/>
      <c r="L41" s="124"/>
      <c r="M41" s="124"/>
      <c r="N41" s="58" t="str">
        <f t="shared" si="0"/>
        <v/>
      </c>
      <c r="O41" s="126"/>
      <c r="P41" s="126"/>
      <c r="Q41" s="124"/>
      <c r="R41" s="126"/>
      <c r="S41" s="20"/>
      <c r="T41" s="126"/>
      <c r="U41" s="126"/>
    </row>
    <row r="42" spans="1:21" s="37" customFormat="1" ht="76.5" x14ac:dyDescent="0.25">
      <c r="A42" s="190"/>
      <c r="B42" s="88" t="s">
        <v>274</v>
      </c>
      <c r="C42" s="89" t="s">
        <v>1482</v>
      </c>
      <c r="D42" s="89" t="s">
        <v>3904</v>
      </c>
      <c r="E42" s="128" t="s">
        <v>3717</v>
      </c>
      <c r="F42" s="129"/>
      <c r="G42" s="129"/>
      <c r="H42" s="126"/>
      <c r="I42" s="124"/>
      <c r="J42" s="124"/>
      <c r="K42" s="124"/>
      <c r="L42" s="124"/>
      <c r="M42" s="124"/>
      <c r="N42" s="58" t="str">
        <f t="shared" si="0"/>
        <v/>
      </c>
      <c r="O42" s="126"/>
      <c r="P42" s="126"/>
      <c r="Q42" s="124"/>
      <c r="R42" s="126"/>
      <c r="S42" s="20"/>
      <c r="T42" s="126"/>
      <c r="U42" s="126"/>
    </row>
    <row r="43" spans="1:21" s="37" customFormat="1" ht="51" x14ac:dyDescent="0.25">
      <c r="A43" s="190"/>
      <c r="B43" s="88" t="s">
        <v>274</v>
      </c>
      <c r="C43" s="89" t="s">
        <v>1483</v>
      </c>
      <c r="D43" s="89" t="s">
        <v>3906</v>
      </c>
      <c r="E43" s="129"/>
      <c r="F43" s="129"/>
      <c r="G43" s="128" t="s">
        <v>1478</v>
      </c>
      <c r="H43" s="126"/>
      <c r="I43" s="124"/>
      <c r="J43" s="124"/>
      <c r="K43" s="124"/>
      <c r="L43" s="124"/>
      <c r="M43" s="124"/>
      <c r="N43" s="58" t="str">
        <f t="shared" si="0"/>
        <v/>
      </c>
      <c r="O43" s="126"/>
      <c r="P43" s="126"/>
      <c r="Q43" s="124"/>
      <c r="R43" s="126"/>
      <c r="S43" s="20"/>
      <c r="T43" s="126"/>
      <c r="U43" s="126"/>
    </row>
    <row r="44" spans="1:21" s="37" customFormat="1" ht="76.5" x14ac:dyDescent="0.25">
      <c r="A44" s="190"/>
      <c r="B44" s="88" t="s">
        <v>274</v>
      </c>
      <c r="C44" s="89" t="s">
        <v>1484</v>
      </c>
      <c r="D44" s="89" t="s">
        <v>3907</v>
      </c>
      <c r="E44" s="128" t="s">
        <v>3717</v>
      </c>
      <c r="F44" s="129"/>
      <c r="G44" s="129"/>
      <c r="H44" s="126"/>
      <c r="I44" s="124"/>
      <c r="J44" s="124"/>
      <c r="K44" s="124"/>
      <c r="L44" s="124"/>
      <c r="M44" s="124"/>
      <c r="N44" s="58" t="str">
        <f t="shared" si="0"/>
        <v/>
      </c>
      <c r="O44" s="126"/>
      <c r="P44" s="126"/>
      <c r="Q44" s="124"/>
      <c r="R44" s="126"/>
      <c r="S44" s="20"/>
      <c r="T44" s="126"/>
      <c r="U44" s="126"/>
    </row>
    <row r="45" spans="1:21" s="37" customFormat="1" ht="76.5" x14ac:dyDescent="0.25">
      <c r="A45" s="190"/>
      <c r="B45" s="88" t="s">
        <v>274</v>
      </c>
      <c r="C45" s="89" t="s">
        <v>3718</v>
      </c>
      <c r="D45" s="89" t="s">
        <v>3908</v>
      </c>
      <c r="E45" s="128" t="s">
        <v>3717</v>
      </c>
      <c r="F45" s="129"/>
      <c r="G45" s="129"/>
      <c r="H45" s="126"/>
      <c r="I45" s="124"/>
      <c r="J45" s="124"/>
      <c r="K45" s="124"/>
      <c r="L45" s="124"/>
      <c r="M45" s="124"/>
      <c r="N45" s="58" t="str">
        <f t="shared" si="0"/>
        <v/>
      </c>
      <c r="O45" s="126"/>
      <c r="P45" s="126"/>
      <c r="Q45" s="124"/>
      <c r="R45" s="126"/>
      <c r="S45" s="20"/>
      <c r="T45" s="126"/>
      <c r="U45" s="126"/>
    </row>
    <row r="46" spans="1:21" s="37" customFormat="1" ht="76.5" x14ac:dyDescent="0.25">
      <c r="A46" s="190"/>
      <c r="B46" s="88" t="s">
        <v>274</v>
      </c>
      <c r="C46" s="89" t="s">
        <v>3719</v>
      </c>
      <c r="D46" s="89" t="s">
        <v>3909</v>
      </c>
      <c r="E46" s="128" t="s">
        <v>3717</v>
      </c>
      <c r="F46" s="128" t="s">
        <v>3720</v>
      </c>
      <c r="G46" s="129"/>
      <c r="H46" s="126"/>
      <c r="I46" s="124"/>
      <c r="J46" s="124"/>
      <c r="K46" s="124"/>
      <c r="L46" s="124"/>
      <c r="M46" s="124"/>
      <c r="N46" s="58" t="str">
        <f t="shared" si="0"/>
        <v/>
      </c>
      <c r="O46" s="126"/>
      <c r="P46" s="126"/>
      <c r="Q46" s="124"/>
      <c r="R46" s="126"/>
      <c r="S46" s="20"/>
      <c r="T46" s="126"/>
      <c r="U46" s="126"/>
    </row>
    <row r="47" spans="1:21" s="37" customFormat="1" ht="76.5" x14ac:dyDescent="0.25">
      <c r="A47" s="190"/>
      <c r="B47" s="88" t="s">
        <v>274</v>
      </c>
      <c r="C47" s="89" t="s">
        <v>3721</v>
      </c>
      <c r="D47" s="89" t="s">
        <v>3722</v>
      </c>
      <c r="E47" s="128" t="s">
        <v>3717</v>
      </c>
      <c r="F47" s="129"/>
      <c r="G47" s="129"/>
      <c r="H47" s="126"/>
      <c r="I47" s="124"/>
      <c r="J47" s="124"/>
      <c r="K47" s="124"/>
      <c r="L47" s="124"/>
      <c r="M47" s="124"/>
      <c r="N47" s="58" t="str">
        <f t="shared" si="0"/>
        <v/>
      </c>
      <c r="O47" s="126"/>
      <c r="P47" s="126"/>
      <c r="Q47" s="124"/>
      <c r="R47" s="126"/>
      <c r="S47" s="20"/>
      <c r="T47" s="126"/>
      <c r="U47" s="126"/>
    </row>
    <row r="48" spans="1:21" s="37" customFormat="1" ht="76.5" x14ac:dyDescent="0.25">
      <c r="A48" s="190"/>
      <c r="B48" s="88" t="s">
        <v>274</v>
      </c>
      <c r="C48" s="89" t="s">
        <v>3723</v>
      </c>
      <c r="D48" s="89" t="s">
        <v>3724</v>
      </c>
      <c r="E48" s="128" t="s">
        <v>3717</v>
      </c>
      <c r="F48" s="129"/>
      <c r="G48" s="129"/>
      <c r="H48" s="126"/>
      <c r="I48" s="124"/>
      <c r="J48" s="124"/>
      <c r="K48" s="124"/>
      <c r="L48" s="124"/>
      <c r="M48" s="124"/>
      <c r="N48" s="58" t="str">
        <f t="shared" si="0"/>
        <v/>
      </c>
      <c r="O48" s="126"/>
      <c r="P48" s="126"/>
      <c r="Q48" s="124"/>
      <c r="R48" s="126"/>
      <c r="S48" s="20"/>
      <c r="T48" s="126"/>
      <c r="U48" s="126"/>
    </row>
    <row r="49" spans="1:25" s="37" customFormat="1" ht="63.75" x14ac:dyDescent="0.25">
      <c r="A49" s="190"/>
      <c r="B49" s="88" t="s">
        <v>274</v>
      </c>
      <c r="C49" s="89" t="s">
        <v>3725</v>
      </c>
      <c r="D49" s="89" t="s">
        <v>3726</v>
      </c>
      <c r="E49" s="129"/>
      <c r="F49" s="128" t="s">
        <v>3720</v>
      </c>
      <c r="G49" s="128" t="s">
        <v>1478</v>
      </c>
      <c r="H49" s="126"/>
      <c r="I49" s="124"/>
      <c r="J49" s="124"/>
      <c r="K49" s="124"/>
      <c r="L49" s="124"/>
      <c r="M49" s="124"/>
      <c r="N49" s="58" t="str">
        <f t="shared" si="0"/>
        <v/>
      </c>
      <c r="O49" s="126"/>
      <c r="P49" s="126"/>
      <c r="Q49" s="124"/>
      <c r="R49" s="126"/>
      <c r="S49" s="20"/>
      <c r="T49" s="126"/>
      <c r="U49" s="126"/>
    </row>
    <row r="50" spans="1:25" s="37" customFormat="1" ht="76.5" x14ac:dyDescent="0.25">
      <c r="A50" s="190"/>
      <c r="B50" s="88" t="s">
        <v>274</v>
      </c>
      <c r="C50" s="89" t="s">
        <v>3727</v>
      </c>
      <c r="D50" s="89" t="s">
        <v>3728</v>
      </c>
      <c r="E50" s="128" t="s">
        <v>3717</v>
      </c>
      <c r="F50" s="129"/>
      <c r="G50" s="129"/>
      <c r="H50" s="126"/>
      <c r="I50" s="124"/>
      <c r="J50" s="124"/>
      <c r="K50" s="124"/>
      <c r="L50" s="124"/>
      <c r="M50" s="124"/>
      <c r="N50" s="58" t="str">
        <f t="shared" si="0"/>
        <v/>
      </c>
      <c r="O50" s="126"/>
      <c r="P50" s="126"/>
      <c r="Q50" s="124"/>
      <c r="R50" s="126"/>
      <c r="S50" s="20"/>
      <c r="T50" s="126"/>
      <c r="U50" s="126"/>
    </row>
    <row r="51" spans="1:25" s="37" customFormat="1" ht="76.5" x14ac:dyDescent="0.25">
      <c r="A51" s="190"/>
      <c r="B51" s="88" t="s">
        <v>274</v>
      </c>
      <c r="C51" s="89" t="s">
        <v>3729</v>
      </c>
      <c r="D51" s="89" t="s">
        <v>3730</v>
      </c>
      <c r="E51" s="128" t="s">
        <v>3717</v>
      </c>
      <c r="F51" s="128" t="s">
        <v>3720</v>
      </c>
      <c r="G51" s="129"/>
      <c r="H51" s="126"/>
      <c r="I51" s="124"/>
      <c r="J51" s="124"/>
      <c r="K51" s="124"/>
      <c r="L51" s="124"/>
      <c r="M51" s="124"/>
      <c r="N51" s="58" t="str">
        <f t="shared" si="0"/>
        <v/>
      </c>
      <c r="O51" s="126"/>
      <c r="P51" s="126"/>
      <c r="Q51" s="124"/>
      <c r="R51" s="126"/>
      <c r="S51" s="20"/>
      <c r="T51" s="126"/>
      <c r="U51" s="126"/>
    </row>
    <row r="52" spans="1:25" s="37" customFormat="1" ht="89.25" x14ac:dyDescent="0.25">
      <c r="A52" s="190"/>
      <c r="B52" s="88" t="s">
        <v>274</v>
      </c>
      <c r="C52" s="89" t="s">
        <v>1485</v>
      </c>
      <c r="D52" s="89" t="s">
        <v>3910</v>
      </c>
      <c r="E52" s="129"/>
      <c r="F52" s="129"/>
      <c r="G52" s="128" t="s">
        <v>1478</v>
      </c>
      <c r="H52" s="126"/>
      <c r="I52" s="124"/>
      <c r="J52" s="124"/>
      <c r="K52" s="124"/>
      <c r="L52" s="124"/>
      <c r="M52" s="124"/>
      <c r="N52" s="58" t="str">
        <f t="shared" si="0"/>
        <v/>
      </c>
      <c r="O52" s="126"/>
      <c r="P52" s="126"/>
      <c r="Q52" s="124"/>
      <c r="R52" s="126"/>
      <c r="S52" s="20"/>
      <c r="T52" s="126"/>
      <c r="U52" s="126"/>
    </row>
    <row r="53" spans="1:25" s="37" customFormat="1" ht="76.5" x14ac:dyDescent="0.25">
      <c r="A53" s="190"/>
      <c r="B53" s="88" t="s">
        <v>274</v>
      </c>
      <c r="C53" s="89" t="s">
        <v>3731</v>
      </c>
      <c r="D53" s="89" t="s">
        <v>3732</v>
      </c>
      <c r="E53" s="128" t="s">
        <v>3717</v>
      </c>
      <c r="F53" s="129"/>
      <c r="G53" s="129"/>
      <c r="H53" s="126"/>
      <c r="I53" s="124"/>
      <c r="J53" s="124"/>
      <c r="K53" s="124"/>
      <c r="L53" s="124"/>
      <c r="M53" s="124"/>
      <c r="N53" s="58" t="str">
        <f t="shared" si="0"/>
        <v/>
      </c>
      <c r="O53" s="126"/>
      <c r="P53" s="126"/>
      <c r="Q53" s="124"/>
      <c r="R53" s="126"/>
      <c r="S53" s="20"/>
      <c r="T53" s="126"/>
      <c r="U53" s="126"/>
    </row>
    <row r="54" spans="1:25" s="37" customFormat="1" ht="38.25" x14ac:dyDescent="0.25">
      <c r="A54" s="190"/>
      <c r="B54" s="88" t="s">
        <v>274</v>
      </c>
      <c r="C54" s="89" t="s">
        <v>3733</v>
      </c>
      <c r="D54" s="89" t="s">
        <v>3734</v>
      </c>
      <c r="E54" s="129"/>
      <c r="F54" s="129"/>
      <c r="G54" s="128" t="s">
        <v>1478</v>
      </c>
      <c r="H54" s="126"/>
      <c r="I54" s="124"/>
      <c r="J54" s="124"/>
      <c r="K54" s="124"/>
      <c r="L54" s="124"/>
      <c r="M54" s="124"/>
      <c r="N54" s="58" t="str">
        <f t="shared" si="0"/>
        <v/>
      </c>
      <c r="O54" s="126"/>
      <c r="P54" s="126"/>
      <c r="Q54" s="124"/>
      <c r="R54" s="126"/>
      <c r="S54" s="20"/>
      <c r="T54" s="126"/>
      <c r="U54" s="126"/>
    </row>
    <row r="55" spans="1:25" s="37" customFormat="1" ht="63.75" x14ac:dyDescent="0.25">
      <c r="A55" s="190"/>
      <c r="B55" s="88" t="s">
        <v>274</v>
      </c>
      <c r="C55" s="89" t="s">
        <v>3735</v>
      </c>
      <c r="D55" s="89" t="s">
        <v>3736</v>
      </c>
      <c r="E55" s="129"/>
      <c r="F55" s="129"/>
      <c r="G55" s="128" t="s">
        <v>1478</v>
      </c>
      <c r="H55" s="126"/>
      <c r="I55" s="124"/>
      <c r="J55" s="124"/>
      <c r="K55" s="124"/>
      <c r="L55" s="124"/>
      <c r="M55" s="124"/>
      <c r="N55" s="58" t="str">
        <f t="shared" si="0"/>
        <v/>
      </c>
      <c r="O55" s="126"/>
      <c r="P55" s="126"/>
      <c r="Q55" s="124"/>
      <c r="R55" s="126"/>
      <c r="S55" s="20"/>
      <c r="T55" s="126"/>
      <c r="U55" s="126"/>
    </row>
    <row r="56" spans="1:25" s="37" customFormat="1" ht="38.25" x14ac:dyDescent="0.25">
      <c r="A56" s="190"/>
      <c r="B56" s="88" t="s">
        <v>274</v>
      </c>
      <c r="C56" s="89" t="s">
        <v>1486</v>
      </c>
      <c r="D56" s="89" t="s">
        <v>3737</v>
      </c>
      <c r="E56" s="129"/>
      <c r="F56" s="129"/>
      <c r="G56" s="128" t="s">
        <v>1478</v>
      </c>
      <c r="H56" s="126"/>
      <c r="I56" s="124"/>
      <c r="J56" s="124"/>
      <c r="K56" s="124"/>
      <c r="L56" s="124"/>
      <c r="M56" s="124"/>
      <c r="N56" s="58" t="str">
        <f t="shared" si="0"/>
        <v/>
      </c>
      <c r="O56" s="126"/>
      <c r="P56" s="126"/>
      <c r="Q56" s="124"/>
      <c r="R56" s="126"/>
      <c r="S56" s="20"/>
      <c r="T56" s="126"/>
      <c r="U56" s="126"/>
    </row>
    <row r="57" spans="1:25" s="37" customFormat="1" ht="76.5" x14ac:dyDescent="0.25">
      <c r="A57" s="187" t="s">
        <v>277</v>
      </c>
      <c r="B57" s="88" t="s">
        <v>276</v>
      </c>
      <c r="C57" s="89" t="s">
        <v>1487</v>
      </c>
      <c r="D57" s="89" t="s">
        <v>3738</v>
      </c>
      <c r="E57" s="129"/>
      <c r="F57" s="129"/>
      <c r="G57" s="128" t="s">
        <v>3739</v>
      </c>
      <c r="H57" s="81"/>
      <c r="I57" s="82"/>
      <c r="J57" s="82"/>
      <c r="K57" s="82"/>
      <c r="L57" s="82"/>
      <c r="M57" s="82"/>
      <c r="N57" s="58" t="str">
        <f t="shared" ref="N57:N73" si="1">IF(OR(L57="",M57=""),"",
IF(OR(L57="Low",M57="Low"),"Low",
IF(OR(L57="Moderate",M57="Moderate"),"Moderate",
"High")))</f>
        <v/>
      </c>
      <c r="O57" s="81"/>
      <c r="P57" s="81"/>
      <c r="Q57" s="82"/>
      <c r="R57" s="81"/>
      <c r="S57" s="110"/>
      <c r="T57" s="81"/>
      <c r="U57" s="81"/>
      <c r="V57" s="41"/>
      <c r="W57" s="41"/>
      <c r="X57" s="41"/>
      <c r="Y57" s="41"/>
    </row>
    <row r="58" spans="1:25" ht="127.5" x14ac:dyDescent="0.25">
      <c r="A58" s="188"/>
      <c r="B58" s="88" t="s">
        <v>276</v>
      </c>
      <c r="C58" s="89" t="s">
        <v>3740</v>
      </c>
      <c r="D58" s="89" t="s">
        <v>3741</v>
      </c>
      <c r="E58" s="128" t="s">
        <v>3742</v>
      </c>
      <c r="F58" s="129"/>
      <c r="G58" s="129"/>
      <c r="H58" s="81"/>
      <c r="I58" s="82"/>
      <c r="J58" s="82"/>
      <c r="K58" s="82"/>
      <c r="L58" s="82"/>
      <c r="M58" s="82"/>
      <c r="N58" s="58" t="str">
        <f t="shared" si="1"/>
        <v/>
      </c>
      <c r="O58" s="81"/>
      <c r="P58" s="81"/>
      <c r="Q58" s="82"/>
      <c r="R58" s="81"/>
      <c r="S58" s="110"/>
      <c r="T58" s="81"/>
      <c r="U58" s="81"/>
    </row>
    <row r="59" spans="1:25" ht="127.5" x14ac:dyDescent="0.25">
      <c r="A59" s="188"/>
      <c r="B59" s="88" t="s">
        <v>276</v>
      </c>
      <c r="C59" s="89" t="s">
        <v>3743</v>
      </c>
      <c r="D59" s="89" t="s">
        <v>3744</v>
      </c>
      <c r="E59" s="128" t="s">
        <v>3742</v>
      </c>
      <c r="F59" s="128" t="s">
        <v>3649</v>
      </c>
      <c r="G59" s="129"/>
      <c r="H59" s="81"/>
      <c r="I59" s="82"/>
      <c r="J59" s="82"/>
      <c r="K59" s="82"/>
      <c r="L59" s="82"/>
      <c r="M59" s="82"/>
      <c r="N59" s="58" t="str">
        <f t="shared" si="1"/>
        <v/>
      </c>
      <c r="O59" s="81"/>
      <c r="P59" s="81"/>
      <c r="Q59" s="82"/>
      <c r="R59" s="81"/>
      <c r="S59" s="110"/>
      <c r="T59" s="81"/>
      <c r="U59" s="81"/>
    </row>
    <row r="60" spans="1:25" ht="76.5" x14ac:dyDescent="0.25">
      <c r="A60" s="188"/>
      <c r="B60" s="88" t="s">
        <v>276</v>
      </c>
      <c r="C60" s="89" t="s">
        <v>3745</v>
      </c>
      <c r="D60" s="89" t="s">
        <v>3746</v>
      </c>
      <c r="E60" s="129"/>
      <c r="F60" s="129"/>
      <c r="G60" s="128" t="s">
        <v>3739</v>
      </c>
      <c r="H60" s="81"/>
      <c r="I60" s="82"/>
      <c r="J60" s="82"/>
      <c r="K60" s="82"/>
      <c r="L60" s="82"/>
      <c r="M60" s="82"/>
      <c r="N60" s="58" t="str">
        <f t="shared" si="1"/>
        <v/>
      </c>
      <c r="O60" s="81"/>
      <c r="P60" s="81"/>
      <c r="Q60" s="82"/>
      <c r="R60" s="81"/>
      <c r="S60" s="110"/>
      <c r="T60" s="81"/>
      <c r="U60" s="81"/>
    </row>
    <row r="61" spans="1:25" ht="76.5" x14ac:dyDescent="0.25">
      <c r="A61" s="188"/>
      <c r="B61" s="88" t="s">
        <v>276</v>
      </c>
      <c r="C61" s="89" t="s">
        <v>1488</v>
      </c>
      <c r="D61" s="89" t="s">
        <v>3747</v>
      </c>
      <c r="E61" s="129"/>
      <c r="F61" s="129"/>
      <c r="G61" s="128" t="s">
        <v>3739</v>
      </c>
      <c r="H61" s="81"/>
      <c r="I61" s="82"/>
      <c r="J61" s="82"/>
      <c r="K61" s="82"/>
      <c r="L61" s="82"/>
      <c r="M61" s="82"/>
      <c r="N61" s="58" t="str">
        <f t="shared" si="1"/>
        <v/>
      </c>
      <c r="O61" s="81"/>
      <c r="P61" s="81"/>
      <c r="Q61" s="82"/>
      <c r="R61" s="81"/>
      <c r="S61" s="110"/>
      <c r="T61" s="81"/>
      <c r="U61" s="81"/>
    </row>
    <row r="62" spans="1:25" ht="76.5" x14ac:dyDescent="0.25">
      <c r="A62" s="188"/>
      <c r="B62" s="88" t="s">
        <v>276</v>
      </c>
      <c r="C62" s="89" t="s">
        <v>1489</v>
      </c>
      <c r="D62" s="89" t="s">
        <v>3748</v>
      </c>
      <c r="E62" s="129"/>
      <c r="F62" s="129"/>
      <c r="G62" s="128" t="s">
        <v>3739</v>
      </c>
      <c r="H62" s="81"/>
      <c r="I62" s="82"/>
      <c r="J62" s="82"/>
      <c r="K62" s="82"/>
      <c r="L62" s="82"/>
      <c r="M62" s="82"/>
      <c r="N62" s="58" t="str">
        <f t="shared" si="1"/>
        <v/>
      </c>
      <c r="O62" s="81"/>
      <c r="P62" s="81"/>
      <c r="Q62" s="82"/>
      <c r="R62" s="81"/>
      <c r="S62" s="110"/>
      <c r="T62" s="81"/>
      <c r="U62" s="81"/>
    </row>
    <row r="63" spans="1:25" ht="76.5" x14ac:dyDescent="0.25">
      <c r="A63" s="188"/>
      <c r="B63" s="88" t="s">
        <v>276</v>
      </c>
      <c r="C63" s="89" t="s">
        <v>1490</v>
      </c>
      <c r="D63" s="89" t="s">
        <v>3749</v>
      </c>
      <c r="E63" s="129"/>
      <c r="F63" s="129"/>
      <c r="G63" s="128" t="s">
        <v>3739</v>
      </c>
      <c r="H63" s="81"/>
      <c r="I63" s="82"/>
      <c r="J63" s="82"/>
      <c r="K63" s="82"/>
      <c r="L63" s="82"/>
      <c r="M63" s="82"/>
      <c r="N63" s="58" t="str">
        <f t="shared" si="1"/>
        <v/>
      </c>
      <c r="O63" s="81"/>
      <c r="P63" s="81"/>
      <c r="Q63" s="82"/>
      <c r="R63" s="81"/>
      <c r="S63" s="110"/>
      <c r="T63" s="81"/>
      <c r="U63" s="81"/>
    </row>
    <row r="64" spans="1:25" ht="127.5" x14ac:dyDescent="0.25">
      <c r="A64" s="188"/>
      <c r="B64" s="88" t="s">
        <v>276</v>
      </c>
      <c r="C64" s="89" t="s">
        <v>3750</v>
      </c>
      <c r="D64" s="89" t="s">
        <v>3751</v>
      </c>
      <c r="E64" s="128" t="s">
        <v>3742</v>
      </c>
      <c r="F64" s="129"/>
      <c r="G64" s="129"/>
      <c r="H64" s="81"/>
      <c r="I64" s="82"/>
      <c r="J64" s="82"/>
      <c r="K64" s="82"/>
      <c r="L64" s="82"/>
      <c r="M64" s="82"/>
      <c r="N64" s="58" t="str">
        <f t="shared" si="1"/>
        <v/>
      </c>
      <c r="O64" s="81"/>
      <c r="P64" s="81"/>
      <c r="Q64" s="82"/>
      <c r="R64" s="81"/>
      <c r="S64" s="110"/>
      <c r="T64" s="81"/>
      <c r="U64" s="81"/>
    </row>
    <row r="65" spans="1:21" ht="76.5" x14ac:dyDescent="0.25">
      <c r="A65" s="189"/>
      <c r="B65" s="88" t="s">
        <v>276</v>
      </c>
      <c r="C65" s="89" t="s">
        <v>3752</v>
      </c>
      <c r="D65" s="89" t="s">
        <v>3753</v>
      </c>
      <c r="E65" s="129"/>
      <c r="F65" s="129"/>
      <c r="G65" s="128" t="s">
        <v>3739</v>
      </c>
      <c r="H65" s="81"/>
      <c r="I65" s="82"/>
      <c r="J65" s="82"/>
      <c r="K65" s="82"/>
      <c r="L65" s="82"/>
      <c r="M65" s="82"/>
      <c r="N65" s="58" t="str">
        <f t="shared" si="1"/>
        <v/>
      </c>
      <c r="O65" s="81"/>
      <c r="P65" s="81"/>
      <c r="Q65" s="82"/>
      <c r="R65" s="81"/>
      <c r="S65" s="110"/>
      <c r="T65" s="81"/>
      <c r="U65" s="81"/>
    </row>
    <row r="66" spans="1:21" ht="76.5" x14ac:dyDescent="0.25">
      <c r="A66" s="187" t="s">
        <v>278</v>
      </c>
      <c r="B66" s="88" t="s">
        <v>709</v>
      </c>
      <c r="C66" s="89" t="s">
        <v>3754</v>
      </c>
      <c r="D66" s="89" t="s">
        <v>3755</v>
      </c>
      <c r="E66" s="128" t="s">
        <v>3756</v>
      </c>
      <c r="F66" s="129"/>
      <c r="G66" s="129"/>
      <c r="H66" s="81"/>
      <c r="I66" s="82"/>
      <c r="J66" s="82"/>
      <c r="K66" s="82"/>
      <c r="L66" s="82"/>
      <c r="M66" s="82"/>
      <c r="N66" s="58" t="str">
        <f t="shared" si="1"/>
        <v/>
      </c>
      <c r="O66" s="81"/>
      <c r="P66" s="81"/>
      <c r="Q66" s="82"/>
      <c r="R66" s="81"/>
      <c r="S66" s="110"/>
      <c r="T66" s="81"/>
      <c r="U66" s="81"/>
    </row>
    <row r="67" spans="1:21" ht="76.5" x14ac:dyDescent="0.25">
      <c r="A67" s="189"/>
      <c r="B67" s="88" t="s">
        <v>709</v>
      </c>
      <c r="C67" s="89" t="s">
        <v>3757</v>
      </c>
      <c r="D67" s="89" t="s">
        <v>3758</v>
      </c>
      <c r="E67" s="128" t="s">
        <v>3756</v>
      </c>
      <c r="F67" s="128" t="s">
        <v>3649</v>
      </c>
      <c r="G67" s="129"/>
      <c r="H67" s="81"/>
      <c r="I67" s="82"/>
      <c r="J67" s="82"/>
      <c r="K67" s="82"/>
      <c r="L67" s="82"/>
      <c r="M67" s="82"/>
      <c r="N67" s="58" t="str">
        <f t="shared" si="1"/>
        <v/>
      </c>
      <c r="O67" s="81"/>
      <c r="P67" s="81"/>
      <c r="Q67" s="82"/>
      <c r="R67" s="81"/>
      <c r="S67" s="110"/>
      <c r="T67" s="81"/>
      <c r="U67" s="81"/>
    </row>
    <row r="68" spans="1:21" ht="114.75" x14ac:dyDescent="0.25">
      <c r="A68" s="187" t="s">
        <v>279</v>
      </c>
      <c r="B68" s="88" t="s">
        <v>710</v>
      </c>
      <c r="C68" s="89" t="s">
        <v>3759</v>
      </c>
      <c r="D68" s="89" t="s">
        <v>3760</v>
      </c>
      <c r="E68" s="128" t="s">
        <v>3761</v>
      </c>
      <c r="F68" s="129"/>
      <c r="G68" s="129"/>
      <c r="H68" s="81"/>
      <c r="I68" s="82"/>
      <c r="J68" s="82"/>
      <c r="K68" s="82"/>
      <c r="L68" s="82"/>
      <c r="M68" s="82"/>
      <c r="N68" s="58" t="str">
        <f t="shared" si="1"/>
        <v/>
      </c>
      <c r="O68" s="81"/>
      <c r="P68" s="81"/>
      <c r="Q68" s="82"/>
      <c r="R68" s="81"/>
      <c r="S68" s="110"/>
      <c r="T68" s="81"/>
      <c r="U68" s="81"/>
    </row>
    <row r="69" spans="1:21" ht="114.75" x14ac:dyDescent="0.25">
      <c r="A69" s="189"/>
      <c r="B69" s="88" t="s">
        <v>710</v>
      </c>
      <c r="C69" s="89" t="s">
        <v>3762</v>
      </c>
      <c r="D69" s="89" t="s">
        <v>3763</v>
      </c>
      <c r="E69" s="128" t="s">
        <v>3761</v>
      </c>
      <c r="F69" s="128" t="s">
        <v>3764</v>
      </c>
      <c r="G69" s="129"/>
      <c r="H69" s="81"/>
      <c r="I69" s="82"/>
      <c r="J69" s="82"/>
      <c r="K69" s="82"/>
      <c r="L69" s="82"/>
      <c r="M69" s="82"/>
      <c r="N69" s="58" t="str">
        <f t="shared" si="1"/>
        <v/>
      </c>
      <c r="O69" s="81"/>
      <c r="P69" s="81"/>
      <c r="Q69" s="82"/>
      <c r="R69" s="81"/>
      <c r="S69" s="110"/>
      <c r="T69" s="81"/>
      <c r="U69" s="81"/>
    </row>
    <row r="70" spans="1:21" ht="76.5" x14ac:dyDescent="0.25">
      <c r="A70" s="187" t="s">
        <v>280</v>
      </c>
      <c r="B70" s="88" t="s">
        <v>711</v>
      </c>
      <c r="C70" s="89" t="s">
        <v>3765</v>
      </c>
      <c r="D70" s="89" t="s">
        <v>3766</v>
      </c>
      <c r="E70" s="128" t="s">
        <v>3767</v>
      </c>
      <c r="F70" s="129"/>
      <c r="G70" s="129"/>
      <c r="H70" s="81"/>
      <c r="I70" s="82"/>
      <c r="J70" s="82"/>
      <c r="K70" s="82"/>
      <c r="L70" s="82"/>
      <c r="M70" s="82"/>
      <c r="N70" s="58" t="str">
        <f t="shared" si="1"/>
        <v/>
      </c>
      <c r="O70" s="81"/>
      <c r="P70" s="81"/>
      <c r="Q70" s="82"/>
      <c r="R70" s="81"/>
      <c r="S70" s="110"/>
      <c r="T70" s="81"/>
      <c r="U70" s="81"/>
    </row>
    <row r="71" spans="1:21" ht="76.5" x14ac:dyDescent="0.25">
      <c r="A71" s="189"/>
      <c r="B71" s="88" t="s">
        <v>711</v>
      </c>
      <c r="C71" s="89" t="s">
        <v>3768</v>
      </c>
      <c r="D71" s="89" t="s">
        <v>3769</v>
      </c>
      <c r="E71" s="129"/>
      <c r="F71" s="128" t="s">
        <v>3649</v>
      </c>
      <c r="G71" s="128" t="s">
        <v>3770</v>
      </c>
      <c r="H71" s="81"/>
      <c r="I71" s="82"/>
      <c r="J71" s="82"/>
      <c r="K71" s="82"/>
      <c r="L71" s="82"/>
      <c r="M71" s="82"/>
      <c r="N71" s="58" t="str">
        <f t="shared" si="1"/>
        <v/>
      </c>
      <c r="O71" s="81"/>
      <c r="P71" s="81"/>
      <c r="Q71" s="82"/>
      <c r="R71" s="81"/>
      <c r="S71" s="110"/>
      <c r="T71" s="81"/>
      <c r="U71" s="81"/>
    </row>
    <row r="72" spans="1:21" ht="102" x14ac:dyDescent="0.25">
      <c r="A72" s="187" t="s">
        <v>281</v>
      </c>
      <c r="B72" s="88" t="s">
        <v>712</v>
      </c>
      <c r="C72" s="89" t="s">
        <v>3771</v>
      </c>
      <c r="D72" s="89" t="s">
        <v>3772</v>
      </c>
      <c r="E72" s="128" t="s">
        <v>3773</v>
      </c>
      <c r="F72" s="129"/>
      <c r="G72" s="129"/>
      <c r="H72" s="81"/>
      <c r="I72" s="82"/>
      <c r="J72" s="82"/>
      <c r="K72" s="82"/>
      <c r="L72" s="82"/>
      <c r="M72" s="82"/>
      <c r="N72" s="58" t="str">
        <f t="shared" si="1"/>
        <v/>
      </c>
      <c r="O72" s="81"/>
      <c r="P72" s="81"/>
      <c r="Q72" s="82"/>
      <c r="R72" s="81"/>
      <c r="S72" s="110"/>
      <c r="T72" s="81"/>
      <c r="U72" s="81"/>
    </row>
    <row r="73" spans="1:21" ht="102" x14ac:dyDescent="0.25">
      <c r="A73" s="189"/>
      <c r="B73" s="88" t="s">
        <v>712</v>
      </c>
      <c r="C73" s="89" t="s">
        <v>3774</v>
      </c>
      <c r="D73" s="89" t="s">
        <v>3775</v>
      </c>
      <c r="E73" s="129"/>
      <c r="F73" s="128" t="s">
        <v>3649</v>
      </c>
      <c r="G73" s="128" t="s">
        <v>3776</v>
      </c>
      <c r="H73" s="81"/>
      <c r="I73" s="82"/>
      <c r="J73" s="82"/>
      <c r="K73" s="82"/>
      <c r="L73" s="82"/>
      <c r="M73" s="82"/>
      <c r="N73" s="58" t="str">
        <f t="shared" si="1"/>
        <v/>
      </c>
      <c r="O73" s="81"/>
      <c r="P73" s="81"/>
      <c r="Q73" s="82"/>
      <c r="R73" s="81"/>
      <c r="S73" s="110"/>
      <c r="T73" s="81"/>
      <c r="U73" s="81"/>
    </row>
  </sheetData>
  <sheetProtection sort="0" autoFilter="0"/>
  <autoFilter ref="A1:U1"/>
  <mergeCells count="14">
    <mergeCell ref="A72:A73"/>
    <mergeCell ref="A38:A56"/>
    <mergeCell ref="A57:A65"/>
    <mergeCell ref="A66:A67"/>
    <mergeCell ref="A68:A69"/>
    <mergeCell ref="A70:A71"/>
    <mergeCell ref="A28:A31"/>
    <mergeCell ref="A33:A34"/>
    <mergeCell ref="A36:A37"/>
    <mergeCell ref="A2:A11"/>
    <mergeCell ref="A12:A16"/>
    <mergeCell ref="A17:A19"/>
    <mergeCell ref="A21:A24"/>
    <mergeCell ref="A26:A27"/>
  </mergeCells>
  <conditionalFormatting sqref="N2:N73">
    <cfRule type="expression" dxfId="9" priority="1">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70"/>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174" t="s">
        <v>2723</v>
      </c>
      <c r="B2" s="22" t="s">
        <v>283</v>
      </c>
      <c r="C2" s="36" t="s">
        <v>1435</v>
      </c>
      <c r="D2" s="36" t="s">
        <v>2735</v>
      </c>
      <c r="E2" s="72" t="s">
        <v>1438</v>
      </c>
      <c r="F2" s="17"/>
      <c r="G2" s="17"/>
      <c r="H2" s="18"/>
      <c r="I2" s="19"/>
      <c r="J2" s="19"/>
      <c r="K2" s="47"/>
      <c r="L2" s="19"/>
      <c r="M2" s="19"/>
      <c r="N2" s="25" t="str">
        <f>IF(OR(L2="",M2=""),"",
IF(OR(L2="Low",M2="Low"),"Low",
IF(OR(L2="Moderate",M2="Moderate"),"Moderate",
"High")))</f>
        <v/>
      </c>
      <c r="O2" s="47"/>
      <c r="P2" s="47"/>
      <c r="Q2" s="19"/>
      <c r="R2" s="47"/>
      <c r="S2" s="20"/>
      <c r="T2" s="47"/>
      <c r="U2" s="47"/>
    </row>
    <row r="3" spans="1:21" s="37" customFormat="1" ht="51" x14ac:dyDescent="0.25">
      <c r="A3" s="176"/>
      <c r="B3" s="22" t="s">
        <v>283</v>
      </c>
      <c r="C3" s="36" t="s">
        <v>1437</v>
      </c>
      <c r="D3" s="36" t="s">
        <v>2753</v>
      </c>
      <c r="E3" s="16" t="s">
        <v>1438</v>
      </c>
      <c r="F3" s="17"/>
      <c r="G3" s="17"/>
      <c r="H3" s="18"/>
      <c r="I3" s="19"/>
      <c r="J3" s="19"/>
      <c r="K3" s="47"/>
      <c r="L3" s="19"/>
      <c r="M3" s="19"/>
      <c r="N3" s="25" t="str">
        <f t="shared" ref="N3:N48" si="0">IF(OR(L3="",M3=""),"",
IF(OR(L3="Low",M3="Low"),"Low",
IF(OR(L3="Moderate",M3="Moderate"),"Moderate",
"High")))</f>
        <v/>
      </c>
      <c r="O3" s="47"/>
      <c r="P3" s="47"/>
      <c r="Q3" s="19"/>
      <c r="R3" s="47"/>
      <c r="S3" s="20"/>
      <c r="T3" s="47"/>
      <c r="U3" s="47"/>
    </row>
    <row r="4" spans="1:21" s="37" customFormat="1" ht="63.75" x14ac:dyDescent="0.25">
      <c r="A4" s="176"/>
      <c r="B4" s="22" t="s">
        <v>283</v>
      </c>
      <c r="C4" s="36" t="s">
        <v>1439</v>
      </c>
      <c r="D4" s="72" t="s">
        <v>2633</v>
      </c>
      <c r="E4" s="16" t="s">
        <v>1440</v>
      </c>
      <c r="F4" s="16" t="s">
        <v>1441</v>
      </c>
      <c r="G4" s="17"/>
      <c r="H4" s="18"/>
      <c r="I4" s="19"/>
      <c r="J4" s="19"/>
      <c r="K4" s="47"/>
      <c r="L4" s="19"/>
      <c r="M4" s="19"/>
      <c r="N4" s="25" t="str">
        <f t="shared" si="0"/>
        <v/>
      </c>
      <c r="O4" s="47"/>
      <c r="P4" s="47"/>
      <c r="Q4" s="19"/>
      <c r="R4" s="47"/>
      <c r="S4" s="20"/>
      <c r="T4" s="47"/>
      <c r="U4" s="47"/>
    </row>
    <row r="5" spans="1:21" s="37" customFormat="1" ht="51" x14ac:dyDescent="0.25">
      <c r="A5" s="176"/>
      <c r="B5" s="22" t="s">
        <v>283</v>
      </c>
      <c r="C5" s="36" t="s">
        <v>1442</v>
      </c>
      <c r="D5" s="36" t="s">
        <v>2634</v>
      </c>
      <c r="E5" s="16" t="s">
        <v>1438</v>
      </c>
      <c r="F5" s="17"/>
      <c r="G5" s="17"/>
      <c r="H5" s="18"/>
      <c r="I5" s="19"/>
      <c r="J5" s="19"/>
      <c r="K5" s="47"/>
      <c r="L5" s="19"/>
      <c r="M5" s="19"/>
      <c r="N5" s="25" t="str">
        <f t="shared" si="0"/>
        <v/>
      </c>
      <c r="O5" s="47"/>
      <c r="P5" s="47"/>
      <c r="Q5" s="19"/>
      <c r="R5" s="47"/>
      <c r="S5" s="20"/>
      <c r="T5" s="47"/>
      <c r="U5" s="47"/>
    </row>
    <row r="6" spans="1:21" s="37" customFormat="1" ht="38.25" x14ac:dyDescent="0.25">
      <c r="A6" s="176"/>
      <c r="B6" s="22" t="s">
        <v>283</v>
      </c>
      <c r="C6" s="36" t="s">
        <v>1443</v>
      </c>
      <c r="D6" s="36" t="s">
        <v>931</v>
      </c>
      <c r="E6" s="16" t="s">
        <v>1438</v>
      </c>
      <c r="F6" s="17"/>
      <c r="G6" s="17"/>
      <c r="H6" s="18"/>
      <c r="I6" s="19"/>
      <c r="J6" s="19"/>
      <c r="K6" s="47"/>
      <c r="L6" s="19"/>
      <c r="M6" s="19"/>
      <c r="N6" s="25" t="str">
        <f t="shared" si="0"/>
        <v/>
      </c>
      <c r="O6" s="47"/>
      <c r="P6" s="47"/>
      <c r="Q6" s="19"/>
      <c r="R6" s="47"/>
      <c r="S6" s="20"/>
      <c r="T6" s="47"/>
      <c r="U6" s="47"/>
    </row>
    <row r="7" spans="1:21" s="37" customFormat="1" ht="51" x14ac:dyDescent="0.25">
      <c r="A7" s="176"/>
      <c r="B7" s="22" t="s">
        <v>283</v>
      </c>
      <c r="C7" s="36" t="s">
        <v>1444</v>
      </c>
      <c r="D7" s="36" t="s">
        <v>933</v>
      </c>
      <c r="E7" s="16" t="s">
        <v>1438</v>
      </c>
      <c r="F7" s="16" t="s">
        <v>1436</v>
      </c>
      <c r="G7" s="17"/>
      <c r="H7" s="18"/>
      <c r="I7" s="19"/>
      <c r="J7" s="19"/>
      <c r="K7" s="47"/>
      <c r="L7" s="19"/>
      <c r="M7" s="19"/>
      <c r="N7" s="25" t="str">
        <f t="shared" si="0"/>
        <v/>
      </c>
      <c r="O7" s="47"/>
      <c r="P7" s="47"/>
      <c r="Q7" s="19"/>
      <c r="R7" s="47"/>
      <c r="S7" s="20"/>
      <c r="T7" s="47"/>
      <c r="U7" s="47"/>
    </row>
    <row r="8" spans="1:21" s="37" customFormat="1" ht="38.25" x14ac:dyDescent="0.25">
      <c r="A8" s="176"/>
      <c r="B8" s="22" t="s">
        <v>283</v>
      </c>
      <c r="C8" s="36" t="s">
        <v>1445</v>
      </c>
      <c r="D8" s="36" t="s">
        <v>2635</v>
      </c>
      <c r="E8" s="16" t="s">
        <v>1438</v>
      </c>
      <c r="F8" s="17"/>
      <c r="G8" s="17"/>
      <c r="H8" s="18"/>
      <c r="I8" s="19"/>
      <c r="J8" s="19"/>
      <c r="K8" s="47"/>
      <c r="L8" s="19"/>
      <c r="M8" s="19"/>
      <c r="N8" s="25" t="str">
        <f t="shared" si="0"/>
        <v/>
      </c>
      <c r="O8" s="47"/>
      <c r="P8" s="47"/>
      <c r="Q8" s="19"/>
      <c r="R8" s="47"/>
      <c r="S8" s="20"/>
      <c r="T8" s="47"/>
      <c r="U8" s="47"/>
    </row>
    <row r="9" spans="1:21" s="37" customFormat="1" ht="38.25" x14ac:dyDescent="0.25">
      <c r="A9" s="176"/>
      <c r="B9" s="22" t="s">
        <v>283</v>
      </c>
      <c r="C9" s="36" t="s">
        <v>1446</v>
      </c>
      <c r="D9" s="36" t="s">
        <v>2636</v>
      </c>
      <c r="E9" s="16" t="s">
        <v>1438</v>
      </c>
      <c r="F9" s="17"/>
      <c r="G9" s="17"/>
      <c r="H9" s="18"/>
      <c r="I9" s="19"/>
      <c r="J9" s="19"/>
      <c r="K9" s="19"/>
      <c r="L9" s="19"/>
      <c r="M9" s="19"/>
      <c r="N9" s="25" t="str">
        <f t="shared" si="0"/>
        <v/>
      </c>
      <c r="O9" s="47"/>
      <c r="P9" s="47"/>
      <c r="Q9" s="19"/>
      <c r="R9" s="47"/>
      <c r="S9" s="20"/>
      <c r="T9" s="47"/>
      <c r="U9" s="19"/>
    </row>
    <row r="10" spans="1:21" s="37" customFormat="1" ht="38.25" x14ac:dyDescent="0.25">
      <c r="A10" s="176"/>
      <c r="B10" s="22" t="s">
        <v>283</v>
      </c>
      <c r="C10" s="36" t="s">
        <v>1447</v>
      </c>
      <c r="D10" s="36" t="s">
        <v>2637</v>
      </c>
      <c r="E10" s="16" t="s">
        <v>1438</v>
      </c>
      <c r="F10" s="17"/>
      <c r="G10" s="17"/>
      <c r="H10" s="18"/>
      <c r="I10" s="19"/>
      <c r="J10" s="19"/>
      <c r="K10" s="19"/>
      <c r="L10" s="19"/>
      <c r="M10" s="19"/>
      <c r="N10" s="25" t="str">
        <f t="shared" si="0"/>
        <v/>
      </c>
      <c r="O10" s="47"/>
      <c r="P10" s="47"/>
      <c r="Q10" s="19"/>
      <c r="R10" s="47"/>
      <c r="S10" s="20"/>
      <c r="T10" s="47"/>
      <c r="U10" s="19"/>
    </row>
    <row r="11" spans="1:21" s="37" customFormat="1" ht="38.25" x14ac:dyDescent="0.25">
      <c r="A11" s="175"/>
      <c r="B11" s="22" t="s">
        <v>283</v>
      </c>
      <c r="C11" s="36" t="s">
        <v>1448</v>
      </c>
      <c r="D11" s="36" t="s">
        <v>2638</v>
      </c>
      <c r="E11" s="16" t="s">
        <v>1438</v>
      </c>
      <c r="F11" s="17"/>
      <c r="G11" s="17"/>
      <c r="H11" s="18"/>
      <c r="I11" s="19"/>
      <c r="J11" s="19"/>
      <c r="K11" s="19"/>
      <c r="L11" s="19"/>
      <c r="M11" s="19"/>
      <c r="N11" s="25" t="str">
        <f t="shared" si="0"/>
        <v/>
      </c>
      <c r="O11" s="47"/>
      <c r="P11" s="47"/>
      <c r="Q11" s="19"/>
      <c r="R11" s="47"/>
      <c r="S11" s="20"/>
      <c r="T11" s="47"/>
      <c r="U11" s="19"/>
    </row>
    <row r="12" spans="1:21" s="37" customFormat="1" ht="114.75" x14ac:dyDescent="0.25">
      <c r="A12" s="174" t="s">
        <v>286</v>
      </c>
      <c r="B12" s="23" t="s">
        <v>285</v>
      </c>
      <c r="C12" s="47" t="s">
        <v>1449</v>
      </c>
      <c r="D12" s="47" t="s">
        <v>3912</v>
      </c>
      <c r="E12" s="72" t="s">
        <v>2655</v>
      </c>
      <c r="F12" s="17"/>
      <c r="G12" s="17"/>
      <c r="H12" s="47"/>
      <c r="I12" s="19"/>
      <c r="J12" s="19"/>
      <c r="K12" s="19"/>
      <c r="L12" s="19"/>
      <c r="M12" s="19"/>
      <c r="N12" s="25" t="str">
        <f t="shared" si="0"/>
        <v/>
      </c>
      <c r="O12" s="47"/>
      <c r="P12" s="47"/>
      <c r="Q12" s="19"/>
      <c r="R12" s="47"/>
      <c r="S12" s="20"/>
      <c r="T12" s="47"/>
      <c r="U12" s="47"/>
    </row>
    <row r="13" spans="1:21" s="37" customFormat="1" ht="114.75" x14ac:dyDescent="0.25">
      <c r="A13" s="176"/>
      <c r="B13" s="23" t="s">
        <v>285</v>
      </c>
      <c r="C13" s="47" t="s">
        <v>1450</v>
      </c>
      <c r="D13" s="47" t="s">
        <v>3913</v>
      </c>
      <c r="E13" s="72" t="s">
        <v>2655</v>
      </c>
      <c r="F13" s="72" t="s">
        <v>2656</v>
      </c>
      <c r="G13" s="17"/>
      <c r="H13" s="47"/>
      <c r="I13" s="19"/>
      <c r="J13" s="19"/>
      <c r="K13" s="19"/>
      <c r="L13" s="19"/>
      <c r="M13" s="19"/>
      <c r="N13" s="25" t="str">
        <f t="shared" si="0"/>
        <v/>
      </c>
      <c r="O13" s="47"/>
      <c r="P13" s="47"/>
      <c r="Q13" s="19"/>
      <c r="R13" s="47"/>
      <c r="S13" s="20"/>
      <c r="T13" s="47"/>
      <c r="U13" s="47"/>
    </row>
    <row r="14" spans="1:21" s="37" customFormat="1" ht="114.75" x14ac:dyDescent="0.25">
      <c r="A14" s="176"/>
      <c r="B14" s="23" t="s">
        <v>285</v>
      </c>
      <c r="C14" s="47" t="s">
        <v>1451</v>
      </c>
      <c r="D14" s="47" t="s">
        <v>3914</v>
      </c>
      <c r="E14" s="72" t="s">
        <v>2655</v>
      </c>
      <c r="F14" s="17"/>
      <c r="G14" s="17"/>
      <c r="H14" s="47"/>
      <c r="I14" s="19"/>
      <c r="J14" s="19"/>
      <c r="K14" s="19"/>
      <c r="L14" s="19"/>
      <c r="M14" s="19"/>
      <c r="N14" s="25" t="str">
        <f t="shared" si="0"/>
        <v/>
      </c>
      <c r="O14" s="47"/>
      <c r="P14" s="47"/>
      <c r="Q14" s="19"/>
      <c r="R14" s="47"/>
      <c r="S14" s="20"/>
      <c r="T14" s="47"/>
      <c r="U14" s="47"/>
    </row>
    <row r="15" spans="1:21" s="37" customFormat="1" ht="114.75" x14ac:dyDescent="0.25">
      <c r="A15" s="176"/>
      <c r="B15" s="23" t="s">
        <v>285</v>
      </c>
      <c r="C15" s="47" t="s">
        <v>1452</v>
      </c>
      <c r="D15" s="47" t="s">
        <v>3915</v>
      </c>
      <c r="E15" s="72" t="s">
        <v>2655</v>
      </c>
      <c r="F15" s="72" t="s">
        <v>2656</v>
      </c>
      <c r="G15" s="17"/>
      <c r="H15" s="47"/>
      <c r="I15" s="19"/>
      <c r="J15" s="19"/>
      <c r="K15" s="19"/>
      <c r="L15" s="19"/>
      <c r="M15" s="19"/>
      <c r="N15" s="25" t="str">
        <f t="shared" si="0"/>
        <v/>
      </c>
      <c r="O15" s="47"/>
      <c r="P15" s="47"/>
      <c r="Q15" s="19"/>
      <c r="R15" s="47"/>
      <c r="S15" s="20"/>
      <c r="T15" s="47"/>
      <c r="U15" s="47"/>
    </row>
    <row r="16" spans="1:21" s="37" customFormat="1" ht="114.75" x14ac:dyDescent="0.25">
      <c r="A16" s="176"/>
      <c r="B16" s="23" t="s">
        <v>285</v>
      </c>
      <c r="C16" s="47" t="s">
        <v>1453</v>
      </c>
      <c r="D16" s="47" t="s">
        <v>2639</v>
      </c>
      <c r="E16" s="72" t="s">
        <v>2655</v>
      </c>
      <c r="F16" s="72" t="s">
        <v>2656</v>
      </c>
      <c r="G16" s="17"/>
      <c r="H16" s="47"/>
      <c r="I16" s="19"/>
      <c r="J16" s="19"/>
      <c r="K16" s="19"/>
      <c r="L16" s="19"/>
      <c r="M16" s="19"/>
      <c r="N16" s="25" t="str">
        <f t="shared" si="0"/>
        <v/>
      </c>
      <c r="O16" s="47"/>
      <c r="P16" s="47"/>
      <c r="Q16" s="19"/>
      <c r="R16" s="47"/>
      <c r="S16" s="20"/>
      <c r="T16" s="47"/>
      <c r="U16" s="47"/>
    </row>
    <row r="17" spans="1:21" s="37" customFormat="1" ht="178.5" x14ac:dyDescent="0.25">
      <c r="A17" s="176"/>
      <c r="B17" s="23" t="s">
        <v>285</v>
      </c>
      <c r="C17" s="47" t="s">
        <v>2640</v>
      </c>
      <c r="D17" s="47" t="s">
        <v>2641</v>
      </c>
      <c r="E17" s="17"/>
      <c r="F17" s="72" t="s">
        <v>2656</v>
      </c>
      <c r="G17" s="57" t="s">
        <v>2657</v>
      </c>
      <c r="H17" s="47"/>
      <c r="I17" s="19"/>
      <c r="J17" s="19"/>
      <c r="K17" s="19"/>
      <c r="L17" s="19"/>
      <c r="M17" s="19"/>
      <c r="N17" s="25" t="str">
        <f t="shared" si="0"/>
        <v/>
      </c>
      <c r="O17" s="47"/>
      <c r="P17" s="47"/>
      <c r="Q17" s="19"/>
      <c r="R17" s="47"/>
      <c r="S17" s="20"/>
      <c r="T17" s="47"/>
      <c r="U17" s="47"/>
    </row>
    <row r="18" spans="1:21" s="37" customFormat="1" ht="114.75" x14ac:dyDescent="0.25">
      <c r="A18" s="176"/>
      <c r="B18" s="23" t="s">
        <v>285</v>
      </c>
      <c r="C18" s="47" t="s">
        <v>2642</v>
      </c>
      <c r="D18" s="47" t="s">
        <v>2643</v>
      </c>
      <c r="E18" s="72" t="s">
        <v>2655</v>
      </c>
      <c r="F18" s="17"/>
      <c r="G18" s="17"/>
      <c r="H18" s="47"/>
      <c r="I18" s="19"/>
      <c r="J18" s="19"/>
      <c r="K18" s="19"/>
      <c r="L18" s="19"/>
      <c r="M18" s="19"/>
      <c r="N18" s="25" t="str">
        <f t="shared" si="0"/>
        <v/>
      </c>
      <c r="O18" s="47"/>
      <c r="P18" s="47"/>
      <c r="Q18" s="19"/>
      <c r="R18" s="47"/>
      <c r="S18" s="20"/>
      <c r="T18" s="47"/>
      <c r="U18" s="47"/>
    </row>
    <row r="19" spans="1:21" s="37" customFormat="1" ht="114.75" x14ac:dyDescent="0.25">
      <c r="A19" s="176"/>
      <c r="B19" s="23" t="s">
        <v>285</v>
      </c>
      <c r="C19" s="47" t="s">
        <v>2644</v>
      </c>
      <c r="D19" s="47" t="s">
        <v>2645</v>
      </c>
      <c r="E19" s="72" t="s">
        <v>2655</v>
      </c>
      <c r="F19" s="17"/>
      <c r="G19" s="17"/>
      <c r="H19" s="47"/>
      <c r="I19" s="19"/>
      <c r="J19" s="19"/>
      <c r="K19" s="19"/>
      <c r="L19" s="19"/>
      <c r="M19" s="19"/>
      <c r="N19" s="25" t="str">
        <f t="shared" si="0"/>
        <v/>
      </c>
      <c r="O19" s="47"/>
      <c r="P19" s="47"/>
      <c r="Q19" s="19"/>
      <c r="R19" s="47"/>
      <c r="S19" s="20"/>
      <c r="T19" s="47"/>
      <c r="U19" s="47"/>
    </row>
    <row r="20" spans="1:21" s="37" customFormat="1" ht="178.5" x14ac:dyDescent="0.25">
      <c r="A20" s="176"/>
      <c r="B20" s="23" t="s">
        <v>285</v>
      </c>
      <c r="C20" s="47" t="s">
        <v>2646</v>
      </c>
      <c r="D20" s="47" t="s">
        <v>2647</v>
      </c>
      <c r="E20" s="17"/>
      <c r="F20" s="72" t="s">
        <v>2656</v>
      </c>
      <c r="G20" s="57" t="s">
        <v>2657</v>
      </c>
      <c r="H20" s="47"/>
      <c r="I20" s="19"/>
      <c r="J20" s="19"/>
      <c r="K20" s="19"/>
      <c r="L20" s="19"/>
      <c r="M20" s="19"/>
      <c r="N20" s="25" t="str">
        <f t="shared" si="0"/>
        <v/>
      </c>
      <c r="O20" s="47"/>
      <c r="P20" s="47"/>
      <c r="Q20" s="19"/>
      <c r="R20" s="47"/>
      <c r="S20" s="20"/>
      <c r="T20" s="47"/>
      <c r="U20" s="47"/>
    </row>
    <row r="21" spans="1:21" s="37" customFormat="1" ht="178.5" x14ac:dyDescent="0.25">
      <c r="A21" s="176"/>
      <c r="B21" s="23" t="s">
        <v>285</v>
      </c>
      <c r="C21" s="47" t="s">
        <v>2648</v>
      </c>
      <c r="D21" s="47" t="s">
        <v>2649</v>
      </c>
      <c r="E21" s="17"/>
      <c r="F21" s="72" t="s">
        <v>2656</v>
      </c>
      <c r="G21" s="57" t="s">
        <v>2657</v>
      </c>
      <c r="H21" s="47"/>
      <c r="I21" s="19"/>
      <c r="J21" s="19"/>
      <c r="K21" s="19"/>
      <c r="L21" s="19"/>
      <c r="M21" s="19"/>
      <c r="N21" s="25" t="str">
        <f t="shared" si="0"/>
        <v/>
      </c>
      <c r="O21" s="47"/>
      <c r="P21" s="47"/>
      <c r="Q21" s="19"/>
      <c r="R21" s="47"/>
      <c r="S21" s="20"/>
      <c r="T21" s="47"/>
      <c r="U21" s="47"/>
    </row>
    <row r="22" spans="1:21" s="37" customFormat="1" ht="38.25" x14ac:dyDescent="0.25">
      <c r="A22" s="176"/>
      <c r="B22" s="23" t="s">
        <v>285</v>
      </c>
      <c r="C22" s="47" t="s">
        <v>2650</v>
      </c>
      <c r="D22" s="47" t="s">
        <v>2652</v>
      </c>
      <c r="E22" s="16" t="s">
        <v>1438</v>
      </c>
      <c r="F22" s="17"/>
      <c r="G22" s="17"/>
      <c r="H22" s="47"/>
      <c r="I22" s="19"/>
      <c r="J22" s="19"/>
      <c r="K22" s="19"/>
      <c r="L22" s="19"/>
      <c r="M22" s="19"/>
      <c r="N22" s="25" t="str">
        <f t="shared" si="0"/>
        <v/>
      </c>
      <c r="O22" s="47"/>
      <c r="P22" s="47"/>
      <c r="Q22" s="19"/>
      <c r="R22" s="47"/>
      <c r="S22" s="20"/>
      <c r="T22" s="47"/>
      <c r="U22" s="47"/>
    </row>
    <row r="23" spans="1:21" s="37" customFormat="1" ht="51" x14ac:dyDescent="0.25">
      <c r="A23" s="175"/>
      <c r="B23" s="23" t="s">
        <v>285</v>
      </c>
      <c r="C23" s="47" t="s">
        <v>2651</v>
      </c>
      <c r="D23" s="47" t="s">
        <v>2653</v>
      </c>
      <c r="E23" s="16" t="s">
        <v>1438</v>
      </c>
      <c r="F23" s="17"/>
      <c r="G23" s="17"/>
      <c r="H23" s="47"/>
      <c r="I23" s="19"/>
      <c r="J23" s="19"/>
      <c r="K23" s="19"/>
      <c r="L23" s="19"/>
      <c r="M23" s="19"/>
      <c r="N23" s="25" t="str">
        <f t="shared" si="0"/>
        <v/>
      </c>
      <c r="O23" s="47"/>
      <c r="P23" s="47"/>
      <c r="Q23" s="19"/>
      <c r="R23" s="47"/>
      <c r="S23" s="20"/>
      <c r="T23" s="47"/>
      <c r="U23" s="47"/>
    </row>
    <row r="24" spans="1:21" s="37" customFormat="1" ht="102" x14ac:dyDescent="0.25">
      <c r="A24" s="194" t="s">
        <v>288</v>
      </c>
      <c r="B24" s="103" t="s">
        <v>287</v>
      </c>
      <c r="C24" s="100" t="s">
        <v>1454</v>
      </c>
      <c r="D24" s="100" t="s">
        <v>2658</v>
      </c>
      <c r="E24" s="74" t="s">
        <v>2663</v>
      </c>
      <c r="F24" s="74" t="s">
        <v>2662</v>
      </c>
      <c r="G24" s="17"/>
      <c r="H24" s="100"/>
      <c r="I24" s="75"/>
      <c r="J24" s="75"/>
      <c r="K24" s="75"/>
      <c r="L24" s="75"/>
      <c r="M24" s="75"/>
      <c r="N24" s="25" t="str">
        <f t="shared" si="0"/>
        <v/>
      </c>
      <c r="O24" s="100"/>
      <c r="P24" s="100"/>
      <c r="Q24" s="75"/>
      <c r="R24" s="100"/>
      <c r="S24" s="76"/>
      <c r="T24" s="100"/>
      <c r="U24" s="100"/>
    </row>
    <row r="25" spans="1:21" s="37" customFormat="1" ht="102" x14ac:dyDescent="0.25">
      <c r="A25" s="194"/>
      <c r="B25" s="103" t="s">
        <v>287</v>
      </c>
      <c r="C25" s="100" t="s">
        <v>1455</v>
      </c>
      <c r="D25" s="100" t="s">
        <v>2659</v>
      </c>
      <c r="E25" s="74" t="s">
        <v>2663</v>
      </c>
      <c r="F25" s="74" t="s">
        <v>2662</v>
      </c>
      <c r="G25" s="17"/>
      <c r="H25" s="100"/>
      <c r="I25" s="75"/>
      <c r="J25" s="75"/>
      <c r="K25" s="75"/>
      <c r="L25" s="75"/>
      <c r="M25" s="75"/>
      <c r="N25" s="25" t="str">
        <f t="shared" si="0"/>
        <v/>
      </c>
      <c r="O25" s="100"/>
      <c r="P25" s="100"/>
      <c r="Q25" s="75"/>
      <c r="R25" s="100"/>
      <c r="S25" s="76"/>
      <c r="T25" s="100"/>
      <c r="U25" s="100"/>
    </row>
    <row r="26" spans="1:21" s="37" customFormat="1" ht="89.25" x14ac:dyDescent="0.25">
      <c r="A26" s="194"/>
      <c r="B26" s="73" t="s">
        <v>287</v>
      </c>
      <c r="C26" s="48" t="s">
        <v>1456</v>
      </c>
      <c r="D26" s="48" t="s">
        <v>2660</v>
      </c>
      <c r="E26" s="17"/>
      <c r="F26" s="74" t="s">
        <v>2662</v>
      </c>
      <c r="G26" s="74" t="s">
        <v>2661</v>
      </c>
      <c r="H26" s="48"/>
      <c r="I26" s="75"/>
      <c r="J26" s="75"/>
      <c r="K26" s="75"/>
      <c r="L26" s="75"/>
      <c r="M26" s="75"/>
      <c r="N26" s="25" t="str">
        <f t="shared" si="0"/>
        <v/>
      </c>
      <c r="O26" s="48"/>
      <c r="P26" s="48"/>
      <c r="Q26" s="75"/>
      <c r="R26" s="48"/>
      <c r="S26" s="76"/>
      <c r="T26" s="48"/>
      <c r="U26" s="48"/>
    </row>
    <row r="27" spans="1:21" s="53" customFormat="1" ht="114.75" x14ac:dyDescent="0.25">
      <c r="A27" s="47" t="s">
        <v>289</v>
      </c>
      <c r="B27" s="23" t="s">
        <v>715</v>
      </c>
      <c r="C27" s="47" t="s">
        <v>2664</v>
      </c>
      <c r="D27" s="72" t="s">
        <v>2665</v>
      </c>
      <c r="E27" s="72" t="s">
        <v>2666</v>
      </c>
      <c r="F27" s="72" t="s">
        <v>2662</v>
      </c>
      <c r="G27" s="72" t="s">
        <v>2667</v>
      </c>
      <c r="H27" s="47"/>
      <c r="I27" s="19"/>
      <c r="J27" s="19"/>
      <c r="K27" s="19"/>
      <c r="L27" s="19"/>
      <c r="M27" s="19"/>
      <c r="N27" s="25" t="str">
        <f t="shared" si="0"/>
        <v/>
      </c>
      <c r="O27" s="47"/>
      <c r="P27" s="47"/>
      <c r="Q27" s="19"/>
      <c r="R27" s="47"/>
      <c r="S27" s="20"/>
      <c r="T27" s="47"/>
      <c r="U27" s="47"/>
    </row>
    <row r="28" spans="1:21" s="37" customFormat="1" ht="102" x14ac:dyDescent="0.25">
      <c r="A28" s="47" t="s">
        <v>290</v>
      </c>
      <c r="B28" s="52" t="s">
        <v>716</v>
      </c>
      <c r="C28" s="49" t="s">
        <v>2668</v>
      </c>
      <c r="D28" s="77" t="s">
        <v>2669</v>
      </c>
      <c r="E28" s="77" t="s">
        <v>2663</v>
      </c>
      <c r="F28" s="77" t="s">
        <v>2662</v>
      </c>
      <c r="G28" s="77" t="s">
        <v>2670</v>
      </c>
      <c r="H28" s="49"/>
      <c r="I28" s="78"/>
      <c r="J28" s="78"/>
      <c r="K28" s="78"/>
      <c r="L28" s="78"/>
      <c r="M28" s="78"/>
      <c r="N28" s="25" t="str">
        <f t="shared" si="0"/>
        <v/>
      </c>
      <c r="O28" s="49"/>
      <c r="P28" s="49"/>
      <c r="Q28" s="78"/>
      <c r="R28" s="49"/>
      <c r="S28" s="79"/>
      <c r="T28" s="49"/>
      <c r="U28" s="49"/>
    </row>
    <row r="29" spans="1:21" s="37" customFormat="1" ht="204" x14ac:dyDescent="0.25">
      <c r="A29" s="101" t="s">
        <v>291</v>
      </c>
      <c r="B29" s="23" t="s">
        <v>717</v>
      </c>
      <c r="C29" s="47" t="s">
        <v>2672</v>
      </c>
      <c r="D29" s="72" t="s">
        <v>2671</v>
      </c>
      <c r="E29" s="77" t="s">
        <v>2673</v>
      </c>
      <c r="F29" s="77" t="s">
        <v>2674</v>
      </c>
      <c r="G29" s="77" t="s">
        <v>2675</v>
      </c>
      <c r="H29" s="47"/>
      <c r="I29" s="19"/>
      <c r="J29" s="19"/>
      <c r="K29" s="19"/>
      <c r="L29" s="19"/>
      <c r="M29" s="19"/>
      <c r="N29" s="25" t="str">
        <f t="shared" si="0"/>
        <v/>
      </c>
      <c r="O29" s="47"/>
      <c r="P29" s="47"/>
      <c r="Q29" s="19"/>
      <c r="R29" s="47"/>
      <c r="S29" s="20"/>
      <c r="T29" s="47"/>
      <c r="U29" s="47"/>
    </row>
    <row r="30" spans="1:21" s="37" customFormat="1" ht="140.25" x14ac:dyDescent="0.25">
      <c r="A30" s="174" t="s">
        <v>293</v>
      </c>
      <c r="B30" s="23" t="s">
        <v>292</v>
      </c>
      <c r="C30" s="47" t="s">
        <v>2680</v>
      </c>
      <c r="D30" s="47" t="s">
        <v>2676</v>
      </c>
      <c r="E30" s="77" t="s">
        <v>2677</v>
      </c>
      <c r="F30" s="17"/>
      <c r="G30" s="17"/>
      <c r="H30" s="47"/>
      <c r="I30" s="19"/>
      <c r="J30" s="19"/>
      <c r="K30" s="19"/>
      <c r="L30" s="19"/>
      <c r="M30" s="19"/>
      <c r="N30" s="25" t="str">
        <f t="shared" si="0"/>
        <v/>
      </c>
      <c r="O30" s="47"/>
      <c r="P30" s="47"/>
      <c r="Q30" s="19"/>
      <c r="R30" s="47"/>
      <c r="S30" s="20"/>
      <c r="T30" s="47"/>
      <c r="U30" s="47"/>
    </row>
    <row r="31" spans="1:21" s="37" customFormat="1" ht="140.25" x14ac:dyDescent="0.25">
      <c r="A31" s="176"/>
      <c r="B31" s="23" t="s">
        <v>292</v>
      </c>
      <c r="C31" s="47" t="s">
        <v>3911</v>
      </c>
      <c r="D31" s="47" t="s">
        <v>2721</v>
      </c>
      <c r="E31" s="17"/>
      <c r="F31" s="77" t="s">
        <v>2654</v>
      </c>
      <c r="G31" s="77" t="s">
        <v>2678</v>
      </c>
      <c r="H31" s="47"/>
      <c r="I31" s="19"/>
      <c r="J31" s="19"/>
      <c r="K31" s="19"/>
      <c r="L31" s="19"/>
      <c r="M31" s="19"/>
      <c r="N31" s="25" t="str">
        <f t="shared" si="0"/>
        <v/>
      </c>
      <c r="O31" s="47"/>
      <c r="P31" s="47"/>
      <c r="Q31" s="19"/>
      <c r="R31" s="47"/>
      <c r="S31" s="20"/>
      <c r="T31" s="47"/>
      <c r="U31" s="47"/>
    </row>
    <row r="32" spans="1:21" s="37" customFormat="1" ht="140.25" x14ac:dyDescent="0.25">
      <c r="A32" s="176"/>
      <c r="B32" s="23" t="s">
        <v>292</v>
      </c>
      <c r="C32" s="47" t="s">
        <v>2679</v>
      </c>
      <c r="D32" s="47" t="s">
        <v>2681</v>
      </c>
      <c r="E32" s="77" t="s">
        <v>2677</v>
      </c>
      <c r="F32" s="17"/>
      <c r="G32" s="17"/>
      <c r="H32" s="47"/>
      <c r="I32" s="19"/>
      <c r="J32" s="19"/>
      <c r="K32" s="19"/>
      <c r="L32" s="19"/>
      <c r="M32" s="19"/>
      <c r="N32" s="25" t="str">
        <f t="shared" si="0"/>
        <v/>
      </c>
      <c r="O32" s="47"/>
      <c r="P32" s="47"/>
      <c r="Q32" s="19"/>
      <c r="R32" s="47"/>
      <c r="S32" s="20"/>
      <c r="T32" s="47"/>
      <c r="U32" s="47"/>
    </row>
    <row r="33" spans="1:21" s="37" customFormat="1" ht="140.25" x14ac:dyDescent="0.25">
      <c r="A33" s="176"/>
      <c r="B33" s="23" t="s">
        <v>292</v>
      </c>
      <c r="C33" s="47" t="s">
        <v>2682</v>
      </c>
      <c r="D33" s="47" t="s">
        <v>2683</v>
      </c>
      <c r="E33" s="17"/>
      <c r="F33" s="77" t="s">
        <v>2654</v>
      </c>
      <c r="G33" s="77" t="s">
        <v>2678</v>
      </c>
      <c r="H33" s="47"/>
      <c r="I33" s="19"/>
      <c r="J33" s="19"/>
      <c r="K33" s="19"/>
      <c r="L33" s="19"/>
      <c r="M33" s="19"/>
      <c r="N33" s="25" t="str">
        <f t="shared" si="0"/>
        <v/>
      </c>
      <c r="O33" s="47"/>
      <c r="P33" s="47"/>
      <c r="Q33" s="19"/>
      <c r="R33" s="47"/>
      <c r="S33" s="20"/>
      <c r="T33" s="47"/>
      <c r="U33" s="47"/>
    </row>
    <row r="34" spans="1:21" s="37" customFormat="1" ht="140.25" x14ac:dyDescent="0.25">
      <c r="A34" s="176"/>
      <c r="B34" s="23" t="s">
        <v>292</v>
      </c>
      <c r="C34" s="47" t="s">
        <v>2684</v>
      </c>
      <c r="D34" s="47" t="s">
        <v>2685</v>
      </c>
      <c r="E34" s="77" t="s">
        <v>2677</v>
      </c>
      <c r="F34" s="17"/>
      <c r="G34" s="17"/>
      <c r="H34" s="47"/>
      <c r="I34" s="19"/>
      <c r="J34" s="19"/>
      <c r="K34" s="19"/>
      <c r="L34" s="19"/>
      <c r="M34" s="19"/>
      <c r="N34" s="25" t="str">
        <f t="shared" si="0"/>
        <v/>
      </c>
      <c r="O34" s="47"/>
      <c r="P34" s="47"/>
      <c r="Q34" s="19"/>
      <c r="R34" s="47"/>
      <c r="S34" s="20"/>
      <c r="T34" s="47"/>
      <c r="U34" s="47"/>
    </row>
    <row r="35" spans="1:21" s="37" customFormat="1" ht="140.25" x14ac:dyDescent="0.25">
      <c r="A35" s="176"/>
      <c r="B35" s="23" t="s">
        <v>292</v>
      </c>
      <c r="C35" s="47" t="s">
        <v>2686</v>
      </c>
      <c r="D35" s="47" t="s">
        <v>2688</v>
      </c>
      <c r="E35" s="17"/>
      <c r="F35" s="17"/>
      <c r="G35" s="77" t="s">
        <v>2678</v>
      </c>
      <c r="H35" s="47"/>
      <c r="I35" s="19"/>
      <c r="J35" s="19"/>
      <c r="K35" s="19"/>
      <c r="L35" s="19"/>
      <c r="M35" s="19"/>
      <c r="N35" s="25" t="str">
        <f t="shared" si="0"/>
        <v/>
      </c>
      <c r="O35" s="47"/>
      <c r="P35" s="47"/>
      <c r="Q35" s="19"/>
      <c r="R35" s="47"/>
      <c r="S35" s="20"/>
      <c r="T35" s="47"/>
      <c r="U35" s="47"/>
    </row>
    <row r="36" spans="1:21" s="37" customFormat="1" ht="140.25" x14ac:dyDescent="0.25">
      <c r="A36" s="175"/>
      <c r="B36" s="23" t="s">
        <v>292</v>
      </c>
      <c r="C36" s="47" t="s">
        <v>2687</v>
      </c>
      <c r="D36" s="47" t="s">
        <v>2689</v>
      </c>
      <c r="E36" s="17"/>
      <c r="F36" s="17"/>
      <c r="G36" s="77" t="s">
        <v>2678</v>
      </c>
      <c r="H36" s="47"/>
      <c r="I36" s="19"/>
      <c r="J36" s="19"/>
      <c r="K36" s="19"/>
      <c r="L36" s="19"/>
      <c r="M36" s="19"/>
      <c r="N36" s="25" t="str">
        <f t="shared" si="0"/>
        <v/>
      </c>
      <c r="O36" s="47"/>
      <c r="P36" s="47"/>
      <c r="Q36" s="19"/>
      <c r="R36" s="47"/>
      <c r="S36" s="20"/>
      <c r="T36" s="47"/>
      <c r="U36" s="47"/>
    </row>
    <row r="37" spans="1:21" s="37" customFormat="1" ht="89.25" x14ac:dyDescent="0.25">
      <c r="A37" s="174" t="s">
        <v>294</v>
      </c>
      <c r="B37" s="23" t="s">
        <v>718</v>
      </c>
      <c r="C37" s="47" t="s">
        <v>2692</v>
      </c>
      <c r="D37" s="47" t="s">
        <v>2690</v>
      </c>
      <c r="E37" s="57" t="s">
        <v>2694</v>
      </c>
      <c r="F37" s="57" t="s">
        <v>2662</v>
      </c>
      <c r="G37" s="17"/>
      <c r="H37" s="47"/>
      <c r="I37" s="19"/>
      <c r="J37" s="19"/>
      <c r="K37" s="19"/>
      <c r="L37" s="19"/>
      <c r="M37" s="19"/>
      <c r="N37" s="25" t="str">
        <f t="shared" si="0"/>
        <v/>
      </c>
      <c r="O37" s="47"/>
      <c r="P37" s="47"/>
      <c r="Q37" s="19"/>
      <c r="R37" s="47"/>
      <c r="S37" s="20"/>
      <c r="T37" s="47"/>
      <c r="U37" s="47"/>
    </row>
    <row r="38" spans="1:21" s="37" customFormat="1" ht="89.25" x14ac:dyDescent="0.25">
      <c r="A38" s="175"/>
      <c r="B38" s="23" t="s">
        <v>718</v>
      </c>
      <c r="C38" s="47" t="s">
        <v>2691</v>
      </c>
      <c r="D38" s="47" t="s">
        <v>2693</v>
      </c>
      <c r="E38" s="57" t="s">
        <v>2694</v>
      </c>
      <c r="F38" s="57" t="s">
        <v>2662</v>
      </c>
      <c r="G38" s="17"/>
      <c r="H38" s="47"/>
      <c r="I38" s="19"/>
      <c r="J38" s="19"/>
      <c r="K38" s="19"/>
      <c r="L38" s="19"/>
      <c r="M38" s="19"/>
      <c r="N38" s="25" t="str">
        <f t="shared" si="0"/>
        <v/>
      </c>
      <c r="O38" s="47"/>
      <c r="P38" s="47"/>
      <c r="Q38" s="19"/>
      <c r="R38" s="47"/>
      <c r="S38" s="20"/>
      <c r="T38" s="47"/>
      <c r="U38" s="47"/>
    </row>
    <row r="39" spans="1:21" s="37" customFormat="1" ht="102" x14ac:dyDescent="0.25">
      <c r="A39" s="171" t="s">
        <v>296</v>
      </c>
      <c r="B39" s="23" t="s">
        <v>295</v>
      </c>
      <c r="C39" s="47" t="s">
        <v>2700</v>
      </c>
      <c r="D39" s="47" t="s">
        <v>2695</v>
      </c>
      <c r="E39" s="47" t="s">
        <v>2696</v>
      </c>
      <c r="F39" s="17"/>
      <c r="G39" s="17"/>
      <c r="H39" s="47"/>
      <c r="I39" s="19"/>
      <c r="J39" s="19"/>
      <c r="K39" s="19"/>
      <c r="L39" s="19"/>
      <c r="M39" s="19"/>
      <c r="N39" s="25" t="str">
        <f t="shared" si="0"/>
        <v/>
      </c>
      <c r="O39" s="47"/>
      <c r="P39" s="47"/>
      <c r="Q39" s="19"/>
      <c r="R39" s="47"/>
      <c r="S39" s="20"/>
      <c r="T39" s="47"/>
      <c r="U39" s="47"/>
    </row>
    <row r="40" spans="1:21" s="37" customFormat="1" ht="102" x14ac:dyDescent="0.25">
      <c r="A40" s="173"/>
      <c r="B40" s="23" t="s">
        <v>295</v>
      </c>
      <c r="C40" s="47" t="s">
        <v>2699</v>
      </c>
      <c r="D40" s="47" t="s">
        <v>2698</v>
      </c>
      <c r="E40" s="47" t="s">
        <v>2696</v>
      </c>
      <c r="F40" s="17"/>
      <c r="G40" s="17"/>
      <c r="H40" s="47"/>
      <c r="I40" s="19"/>
      <c r="J40" s="19"/>
      <c r="K40" s="19"/>
      <c r="L40" s="19"/>
      <c r="M40" s="19"/>
      <c r="N40" s="25" t="str">
        <f t="shared" si="0"/>
        <v/>
      </c>
      <c r="O40" s="47"/>
      <c r="P40" s="47"/>
      <c r="Q40" s="19"/>
      <c r="R40" s="47"/>
      <c r="S40" s="20"/>
      <c r="T40" s="47"/>
      <c r="U40" s="47"/>
    </row>
    <row r="41" spans="1:21" s="37" customFormat="1" ht="76.5" x14ac:dyDescent="0.25">
      <c r="A41" s="173"/>
      <c r="B41" s="23" t="s">
        <v>295</v>
      </c>
      <c r="C41" s="47" t="s">
        <v>2701</v>
      </c>
      <c r="D41" s="47" t="s">
        <v>2703</v>
      </c>
      <c r="E41" s="17"/>
      <c r="F41" s="47" t="s">
        <v>2662</v>
      </c>
      <c r="G41" s="47" t="s">
        <v>2697</v>
      </c>
      <c r="H41" s="47"/>
      <c r="I41" s="19"/>
      <c r="J41" s="19"/>
      <c r="K41" s="19"/>
      <c r="L41" s="19"/>
      <c r="M41" s="19"/>
      <c r="N41" s="25" t="str">
        <f t="shared" si="0"/>
        <v/>
      </c>
      <c r="O41" s="47"/>
      <c r="P41" s="47"/>
      <c r="Q41" s="19"/>
      <c r="R41" s="47"/>
      <c r="S41" s="20"/>
      <c r="T41" s="47"/>
      <c r="U41" s="47"/>
    </row>
    <row r="42" spans="1:21" s="37" customFormat="1" ht="102" x14ac:dyDescent="0.25">
      <c r="A42" s="172"/>
      <c r="B42" s="23" t="s">
        <v>295</v>
      </c>
      <c r="C42" s="47" t="s">
        <v>2702</v>
      </c>
      <c r="D42" s="47" t="s">
        <v>2704</v>
      </c>
      <c r="E42" s="47" t="s">
        <v>2696</v>
      </c>
      <c r="F42" s="17"/>
      <c r="G42" s="17"/>
      <c r="H42" s="47"/>
      <c r="I42" s="19"/>
      <c r="J42" s="19"/>
      <c r="K42" s="19"/>
      <c r="L42" s="19"/>
      <c r="M42" s="19"/>
      <c r="N42" s="25" t="str">
        <f t="shared" si="0"/>
        <v/>
      </c>
      <c r="O42" s="47"/>
      <c r="P42" s="47"/>
      <c r="Q42" s="19"/>
      <c r="R42" s="47"/>
      <c r="S42" s="20"/>
      <c r="T42" s="47"/>
      <c r="U42" s="47"/>
    </row>
    <row r="43" spans="1:21" s="37" customFormat="1" ht="191.25" x14ac:dyDescent="0.25">
      <c r="A43" s="174" t="s">
        <v>720</v>
      </c>
      <c r="B43" s="23" t="s">
        <v>719</v>
      </c>
      <c r="C43" s="47" t="s">
        <v>2709</v>
      </c>
      <c r="D43" s="47" t="s">
        <v>2722</v>
      </c>
      <c r="E43" s="17"/>
      <c r="F43" s="57" t="s">
        <v>2707</v>
      </c>
      <c r="G43" s="57" t="s">
        <v>2707</v>
      </c>
      <c r="H43" s="47"/>
      <c r="I43" s="19"/>
      <c r="J43" s="19"/>
      <c r="K43" s="19"/>
      <c r="L43" s="19"/>
      <c r="M43" s="19"/>
      <c r="N43" s="25" t="str">
        <f t="shared" si="0"/>
        <v/>
      </c>
      <c r="O43" s="47"/>
      <c r="P43" s="47"/>
      <c r="Q43" s="19"/>
      <c r="R43" s="47"/>
      <c r="S43" s="20"/>
      <c r="T43" s="47"/>
      <c r="U43" s="47"/>
    </row>
    <row r="44" spans="1:21" s="37" customFormat="1" ht="191.25" x14ac:dyDescent="0.25">
      <c r="A44" s="176"/>
      <c r="B44" s="23" t="s">
        <v>719</v>
      </c>
      <c r="C44" s="47" t="s">
        <v>2708</v>
      </c>
      <c r="D44" s="47" t="s">
        <v>2710</v>
      </c>
      <c r="E44" s="17"/>
      <c r="F44" s="47" t="s">
        <v>2706</v>
      </c>
      <c r="G44" s="57" t="s">
        <v>2707</v>
      </c>
      <c r="H44" s="47"/>
      <c r="I44" s="19"/>
      <c r="J44" s="19"/>
      <c r="K44" s="19"/>
      <c r="L44" s="19"/>
      <c r="M44" s="19"/>
      <c r="N44" s="25" t="str">
        <f t="shared" si="0"/>
        <v/>
      </c>
      <c r="O44" s="47"/>
      <c r="P44" s="47"/>
      <c r="Q44" s="19"/>
      <c r="R44" s="47"/>
      <c r="S44" s="20"/>
      <c r="T44" s="47"/>
      <c r="U44" s="47"/>
    </row>
    <row r="45" spans="1:21" s="37" customFormat="1" ht="165.75" x14ac:dyDescent="0.25">
      <c r="A45" s="175"/>
      <c r="B45" s="23" t="s">
        <v>719</v>
      </c>
      <c r="C45" s="47" t="s">
        <v>2711</v>
      </c>
      <c r="D45" s="47" t="s">
        <v>2712</v>
      </c>
      <c r="E45" s="47" t="s">
        <v>2705</v>
      </c>
      <c r="F45" s="47" t="s">
        <v>2706</v>
      </c>
      <c r="G45" s="57" t="s">
        <v>2707</v>
      </c>
      <c r="H45" s="47"/>
      <c r="I45" s="19"/>
      <c r="J45" s="19"/>
      <c r="K45" s="19"/>
      <c r="L45" s="19"/>
      <c r="M45" s="19"/>
      <c r="N45" s="25" t="str">
        <f t="shared" si="0"/>
        <v/>
      </c>
      <c r="O45" s="47"/>
      <c r="P45" s="47"/>
      <c r="Q45" s="19"/>
      <c r="R45" s="47"/>
      <c r="S45" s="20"/>
      <c r="T45" s="47"/>
      <c r="U45" s="47"/>
    </row>
    <row r="46" spans="1:21" s="37" customFormat="1" ht="102" x14ac:dyDescent="0.25">
      <c r="A46" s="174" t="s">
        <v>298</v>
      </c>
      <c r="B46" s="23" t="s">
        <v>297</v>
      </c>
      <c r="C46" s="47" t="s">
        <v>2716</v>
      </c>
      <c r="D46" s="47" t="s">
        <v>2715</v>
      </c>
      <c r="E46" s="77" t="s">
        <v>2713</v>
      </c>
      <c r="F46" s="17"/>
      <c r="G46" s="17"/>
      <c r="H46" s="47"/>
      <c r="I46" s="19"/>
      <c r="J46" s="19"/>
      <c r="K46" s="19"/>
      <c r="L46" s="19"/>
      <c r="M46" s="19"/>
      <c r="N46" s="25" t="str">
        <f t="shared" si="0"/>
        <v/>
      </c>
      <c r="O46" s="47"/>
      <c r="P46" s="47"/>
      <c r="Q46" s="19"/>
      <c r="R46" s="47"/>
      <c r="S46" s="20"/>
      <c r="T46" s="47"/>
      <c r="U46" s="47"/>
    </row>
    <row r="47" spans="1:21" s="37" customFormat="1" ht="102" x14ac:dyDescent="0.25">
      <c r="A47" s="176"/>
      <c r="B47" s="23" t="s">
        <v>297</v>
      </c>
      <c r="C47" s="47" t="s">
        <v>2717</v>
      </c>
      <c r="D47" s="47" t="s">
        <v>2719</v>
      </c>
      <c r="E47" s="77" t="s">
        <v>2713</v>
      </c>
      <c r="F47" s="17"/>
      <c r="G47" s="17"/>
      <c r="H47" s="47"/>
      <c r="I47" s="19"/>
      <c r="J47" s="19"/>
      <c r="K47" s="19"/>
      <c r="L47" s="19"/>
      <c r="M47" s="19"/>
      <c r="N47" s="25" t="str">
        <f t="shared" si="0"/>
        <v/>
      </c>
      <c r="O47" s="47"/>
      <c r="P47" s="47"/>
      <c r="Q47" s="19"/>
      <c r="R47" s="47"/>
      <c r="S47" s="20"/>
      <c r="T47" s="47"/>
      <c r="U47" s="47"/>
    </row>
    <row r="48" spans="1:21" s="37" customFormat="1" ht="102" x14ac:dyDescent="0.25">
      <c r="A48" s="175"/>
      <c r="B48" s="23" t="s">
        <v>297</v>
      </c>
      <c r="C48" s="47" t="s">
        <v>2718</v>
      </c>
      <c r="D48" s="47" t="s">
        <v>2720</v>
      </c>
      <c r="E48" s="17"/>
      <c r="F48" s="77" t="s">
        <v>2714</v>
      </c>
      <c r="G48" s="77" t="s">
        <v>1457</v>
      </c>
      <c r="H48" s="47"/>
      <c r="I48" s="19"/>
      <c r="J48" s="19"/>
      <c r="K48" s="19"/>
      <c r="L48" s="19"/>
      <c r="M48" s="19"/>
      <c r="N48" s="25" t="str">
        <f t="shared" si="0"/>
        <v/>
      </c>
      <c r="O48" s="47"/>
      <c r="P48" s="47"/>
      <c r="Q48" s="19"/>
      <c r="R48" s="47"/>
      <c r="S48" s="20"/>
      <c r="T48" s="47"/>
      <c r="U48" s="47"/>
    </row>
    <row r="49" spans="2:17" s="37" customFormat="1" ht="12.75" x14ac:dyDescent="0.25">
      <c r="B49" s="38"/>
      <c r="I49" s="39"/>
      <c r="J49" s="39"/>
      <c r="K49" s="39"/>
      <c r="L49" s="39"/>
      <c r="M49" s="39"/>
      <c r="N49" s="40"/>
      <c r="Q49" s="39"/>
    </row>
    <row r="50" spans="2:17" s="37" customFormat="1" ht="12.75" x14ac:dyDescent="0.25">
      <c r="B50" s="38"/>
      <c r="I50" s="39"/>
      <c r="J50" s="39"/>
      <c r="K50" s="39"/>
      <c r="L50" s="39"/>
      <c r="M50" s="39"/>
      <c r="N50" s="40"/>
      <c r="Q50" s="39"/>
    </row>
    <row r="51" spans="2:17" s="37" customFormat="1" ht="12.75" x14ac:dyDescent="0.25">
      <c r="B51" s="38"/>
      <c r="I51" s="39"/>
      <c r="J51" s="39"/>
      <c r="K51" s="39"/>
      <c r="L51" s="39"/>
      <c r="M51" s="39"/>
      <c r="N51" s="40"/>
      <c r="Q51" s="39"/>
    </row>
    <row r="52" spans="2:17" s="37" customFormat="1" ht="12.75" x14ac:dyDescent="0.25">
      <c r="B52" s="38"/>
      <c r="I52" s="39"/>
      <c r="J52" s="39"/>
      <c r="K52" s="39"/>
      <c r="L52" s="39"/>
      <c r="M52" s="39"/>
      <c r="N52" s="40"/>
      <c r="Q52" s="39"/>
    </row>
    <row r="53" spans="2:17" s="37" customFormat="1" ht="12.75" x14ac:dyDescent="0.25">
      <c r="B53" s="38"/>
      <c r="I53" s="39"/>
      <c r="J53" s="39"/>
      <c r="K53" s="39"/>
      <c r="L53" s="39"/>
      <c r="M53" s="39"/>
      <c r="N53" s="40"/>
      <c r="Q53" s="39"/>
    </row>
    <row r="54" spans="2:17" s="37" customFormat="1" ht="12.75" x14ac:dyDescent="0.25">
      <c r="B54" s="38"/>
      <c r="I54" s="39"/>
      <c r="J54" s="39"/>
      <c r="K54" s="39"/>
      <c r="L54" s="39"/>
      <c r="M54" s="39"/>
      <c r="N54" s="40"/>
      <c r="Q54" s="39"/>
    </row>
    <row r="55" spans="2:17" s="37" customFormat="1" ht="12.75" x14ac:dyDescent="0.25">
      <c r="B55" s="38"/>
      <c r="I55" s="39"/>
      <c r="J55" s="39"/>
      <c r="K55" s="39"/>
      <c r="L55" s="39"/>
      <c r="M55" s="39"/>
      <c r="N55" s="40"/>
      <c r="Q55" s="39"/>
    </row>
    <row r="56" spans="2:17" s="37" customFormat="1" ht="12.75" x14ac:dyDescent="0.25">
      <c r="B56" s="38"/>
      <c r="I56" s="39"/>
      <c r="J56" s="39"/>
      <c r="K56" s="39"/>
      <c r="L56" s="39"/>
      <c r="M56" s="39"/>
      <c r="N56" s="40"/>
      <c r="Q56" s="39"/>
    </row>
    <row r="57" spans="2:17" s="37" customFormat="1" ht="12.75" x14ac:dyDescent="0.25">
      <c r="B57" s="38"/>
      <c r="I57" s="39"/>
      <c r="J57" s="39"/>
      <c r="K57" s="39"/>
      <c r="L57" s="39"/>
      <c r="M57" s="39"/>
      <c r="N57" s="40"/>
      <c r="Q57" s="39"/>
    </row>
    <row r="58" spans="2:17" s="37" customFormat="1" ht="12.75" x14ac:dyDescent="0.25">
      <c r="B58" s="38"/>
      <c r="I58" s="39"/>
      <c r="J58" s="39"/>
      <c r="K58" s="39"/>
      <c r="L58" s="39"/>
      <c r="M58" s="39"/>
      <c r="N58" s="40"/>
      <c r="Q58" s="39"/>
    </row>
    <row r="59" spans="2:17" s="37" customFormat="1" ht="12.75" x14ac:dyDescent="0.25">
      <c r="B59" s="38"/>
      <c r="I59" s="39"/>
      <c r="J59" s="39"/>
      <c r="K59" s="39"/>
      <c r="L59" s="39"/>
      <c r="M59" s="39"/>
      <c r="N59" s="40"/>
      <c r="Q59" s="39"/>
    </row>
    <row r="60" spans="2:17" s="37" customFormat="1" ht="12.75" x14ac:dyDescent="0.25">
      <c r="B60" s="38"/>
      <c r="I60" s="39"/>
      <c r="J60" s="39"/>
      <c r="K60" s="39"/>
      <c r="L60" s="39"/>
      <c r="M60" s="39"/>
      <c r="N60" s="40"/>
      <c r="Q60" s="39"/>
    </row>
    <row r="61" spans="2:17" s="37" customFormat="1" ht="12.75" x14ac:dyDescent="0.25">
      <c r="B61" s="38"/>
      <c r="I61" s="39"/>
      <c r="J61" s="39"/>
      <c r="K61" s="39"/>
      <c r="L61" s="39"/>
      <c r="M61" s="39"/>
      <c r="N61" s="40"/>
      <c r="Q61" s="39"/>
    </row>
    <row r="62" spans="2:17" s="37" customFormat="1" ht="12.75" x14ac:dyDescent="0.25">
      <c r="B62" s="38"/>
      <c r="I62" s="39"/>
      <c r="J62" s="39"/>
      <c r="K62" s="39"/>
      <c r="L62" s="39"/>
      <c r="M62" s="39"/>
      <c r="N62" s="40"/>
      <c r="Q62" s="39"/>
    </row>
    <row r="63" spans="2:17" s="37" customFormat="1" ht="12.75" x14ac:dyDescent="0.25">
      <c r="B63" s="38"/>
      <c r="I63" s="39"/>
      <c r="J63" s="39"/>
      <c r="K63" s="39"/>
      <c r="L63" s="39"/>
      <c r="M63" s="39"/>
      <c r="N63" s="40"/>
      <c r="Q63" s="39"/>
    </row>
    <row r="64" spans="2:17" s="37" customFormat="1" ht="12.75" x14ac:dyDescent="0.25">
      <c r="B64" s="38"/>
      <c r="I64" s="39"/>
      <c r="J64" s="39"/>
      <c r="K64" s="39"/>
      <c r="L64" s="39"/>
      <c r="M64" s="39"/>
      <c r="N64" s="40"/>
      <c r="Q64" s="39"/>
    </row>
    <row r="65" spans="2:17" s="37" customFormat="1" ht="12.75" x14ac:dyDescent="0.25">
      <c r="B65" s="38"/>
      <c r="I65" s="39"/>
      <c r="J65" s="39"/>
      <c r="K65" s="39"/>
      <c r="L65" s="39"/>
      <c r="M65" s="39"/>
      <c r="N65" s="40"/>
      <c r="Q65" s="39"/>
    </row>
    <row r="66" spans="2:17" s="37" customFormat="1" ht="12.75" x14ac:dyDescent="0.25">
      <c r="B66" s="38"/>
      <c r="I66" s="39"/>
      <c r="J66" s="39"/>
      <c r="K66" s="39"/>
      <c r="L66" s="39"/>
      <c r="M66" s="39"/>
      <c r="N66" s="40"/>
      <c r="Q66" s="39"/>
    </row>
    <row r="67" spans="2:17" s="37" customFormat="1" ht="12.75" x14ac:dyDescent="0.25">
      <c r="B67" s="38"/>
      <c r="I67" s="39"/>
      <c r="J67" s="39"/>
      <c r="K67" s="39"/>
      <c r="L67" s="39"/>
      <c r="M67" s="39"/>
      <c r="N67" s="40"/>
      <c r="Q67" s="39"/>
    </row>
    <row r="68" spans="2:17" s="37" customFormat="1" ht="12.75" x14ac:dyDescent="0.25">
      <c r="B68" s="38"/>
      <c r="I68" s="39"/>
      <c r="J68" s="39"/>
      <c r="K68" s="39"/>
      <c r="L68" s="39"/>
      <c r="M68" s="39"/>
      <c r="N68" s="40"/>
      <c r="Q68" s="39"/>
    </row>
    <row r="69" spans="2:17" s="37" customFormat="1" ht="12.75" x14ac:dyDescent="0.25">
      <c r="B69" s="38"/>
      <c r="I69" s="39"/>
      <c r="J69" s="39"/>
      <c r="K69" s="39"/>
      <c r="L69" s="39"/>
      <c r="M69" s="39"/>
      <c r="N69" s="40"/>
      <c r="Q69" s="39"/>
    </row>
    <row r="70" spans="2:17" s="37" customFormat="1" ht="12.75" x14ac:dyDescent="0.25">
      <c r="B70" s="38"/>
      <c r="I70" s="39"/>
      <c r="J70" s="39"/>
      <c r="K70" s="39"/>
      <c r="L70" s="39"/>
      <c r="M70" s="39"/>
      <c r="N70" s="40"/>
      <c r="Q70" s="39"/>
    </row>
  </sheetData>
  <sheetProtection sort="0" autoFilter="0"/>
  <autoFilter ref="A1:U1"/>
  <mergeCells count="8">
    <mergeCell ref="A43:A45"/>
    <mergeCell ref="A46:A48"/>
    <mergeCell ref="A2:A11"/>
    <mergeCell ref="A39:A42"/>
    <mergeCell ref="A12:A23"/>
    <mergeCell ref="A24:A26"/>
    <mergeCell ref="A30:A36"/>
    <mergeCell ref="A37:A38"/>
  </mergeCells>
  <conditionalFormatting sqref="N2:N48">
    <cfRule type="expression" dxfId="8" priority="29">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1"/>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174" t="s">
        <v>301</v>
      </c>
      <c r="B2" s="22" t="s">
        <v>300</v>
      </c>
      <c r="C2" s="36" t="s">
        <v>2725</v>
      </c>
      <c r="D2" s="36" t="s">
        <v>2734</v>
      </c>
      <c r="E2" s="16" t="s">
        <v>2742</v>
      </c>
      <c r="F2" s="17"/>
      <c r="G2" s="17"/>
      <c r="H2" s="102"/>
      <c r="I2" s="19"/>
      <c r="J2" s="19"/>
      <c r="K2" s="47"/>
      <c r="L2" s="19"/>
      <c r="M2" s="19"/>
      <c r="N2" s="25" t="str">
        <f>IF(OR(L2="",M2=""),"",
IF(OR(L2="Low",M2="Low"),"Low",
IF(OR(L2="Moderate",M2="Moderate"),"Moderate",
"High")))</f>
        <v/>
      </c>
      <c r="O2" s="47"/>
      <c r="P2" s="47"/>
      <c r="Q2" s="19"/>
      <c r="R2" s="47"/>
      <c r="S2" s="20"/>
      <c r="T2" s="47"/>
      <c r="U2" s="47"/>
    </row>
    <row r="3" spans="1:21" s="37" customFormat="1" ht="38.25" x14ac:dyDescent="0.25">
      <c r="A3" s="176"/>
      <c r="B3" s="22" t="s">
        <v>300</v>
      </c>
      <c r="C3" s="36" t="s">
        <v>2726</v>
      </c>
      <c r="D3" s="36" t="s">
        <v>2754</v>
      </c>
      <c r="E3" s="16" t="s">
        <v>2742</v>
      </c>
      <c r="F3" s="17"/>
      <c r="G3" s="17"/>
      <c r="H3" s="102"/>
      <c r="I3" s="19"/>
      <c r="J3" s="19"/>
      <c r="K3" s="47"/>
      <c r="L3" s="19"/>
      <c r="M3" s="19"/>
      <c r="N3" s="25" t="str">
        <f t="shared" ref="N3:N41" si="0">IF(OR(L3="",M3=""),"",
IF(OR(L3="Low",M3="Low"),"Low",
IF(OR(L3="Moderate",M3="Moderate"),"Moderate",
"High")))</f>
        <v/>
      </c>
      <c r="O3" s="47"/>
      <c r="P3" s="47"/>
      <c r="Q3" s="19"/>
      <c r="R3" s="47"/>
      <c r="S3" s="20"/>
      <c r="T3" s="47"/>
      <c r="U3" s="47"/>
    </row>
    <row r="4" spans="1:21" s="37" customFormat="1" ht="51" x14ac:dyDescent="0.25">
      <c r="A4" s="176"/>
      <c r="B4" s="22" t="s">
        <v>300</v>
      </c>
      <c r="C4" s="36" t="s">
        <v>2727</v>
      </c>
      <c r="D4" s="72" t="s">
        <v>2736</v>
      </c>
      <c r="E4" s="16" t="s">
        <v>2742</v>
      </c>
      <c r="F4" s="16" t="s">
        <v>2743</v>
      </c>
      <c r="G4" s="17"/>
      <c r="H4" s="102"/>
      <c r="I4" s="19"/>
      <c r="J4" s="19"/>
      <c r="K4" s="47"/>
      <c r="L4" s="19"/>
      <c r="M4" s="19"/>
      <c r="N4" s="25" t="str">
        <f t="shared" si="0"/>
        <v/>
      </c>
      <c r="O4" s="47"/>
      <c r="P4" s="47"/>
      <c r="Q4" s="19"/>
      <c r="R4" s="47"/>
      <c r="S4" s="20"/>
      <c r="T4" s="47"/>
      <c r="U4" s="47"/>
    </row>
    <row r="5" spans="1:21" s="37" customFormat="1" ht="51" x14ac:dyDescent="0.25">
      <c r="A5" s="176"/>
      <c r="B5" s="22" t="s">
        <v>300</v>
      </c>
      <c r="C5" s="36" t="s">
        <v>2728</v>
      </c>
      <c r="D5" s="36" t="s">
        <v>2737</v>
      </c>
      <c r="E5" s="16" t="s">
        <v>2742</v>
      </c>
      <c r="F5" s="17"/>
      <c r="G5" s="17"/>
      <c r="H5" s="102"/>
      <c r="I5" s="19"/>
      <c r="J5" s="19"/>
      <c r="K5" s="47"/>
      <c r="L5" s="19"/>
      <c r="M5" s="19"/>
      <c r="N5" s="25" t="str">
        <f t="shared" si="0"/>
        <v/>
      </c>
      <c r="O5" s="47"/>
      <c r="P5" s="47"/>
      <c r="Q5" s="19"/>
      <c r="R5" s="47"/>
      <c r="S5" s="20"/>
      <c r="T5" s="47"/>
      <c r="U5" s="47"/>
    </row>
    <row r="6" spans="1:21" s="37" customFormat="1" ht="38.25" x14ac:dyDescent="0.25">
      <c r="A6" s="176"/>
      <c r="B6" s="22" t="s">
        <v>300</v>
      </c>
      <c r="C6" s="36" t="s">
        <v>2729</v>
      </c>
      <c r="D6" s="36" t="s">
        <v>931</v>
      </c>
      <c r="E6" s="16" t="s">
        <v>2742</v>
      </c>
      <c r="F6" s="17"/>
      <c r="G6" s="17"/>
      <c r="H6" s="102"/>
      <c r="I6" s="19"/>
      <c r="J6" s="19"/>
      <c r="K6" s="47"/>
      <c r="L6" s="19"/>
      <c r="M6" s="19"/>
      <c r="N6" s="25" t="str">
        <f t="shared" si="0"/>
        <v/>
      </c>
      <c r="O6" s="47"/>
      <c r="P6" s="47"/>
      <c r="Q6" s="19"/>
      <c r="R6" s="47"/>
      <c r="S6" s="20"/>
      <c r="T6" s="47"/>
      <c r="U6" s="47"/>
    </row>
    <row r="7" spans="1:21" s="37" customFormat="1" ht="51" x14ac:dyDescent="0.25">
      <c r="A7" s="176"/>
      <c r="B7" s="22" t="s">
        <v>300</v>
      </c>
      <c r="C7" s="36" t="s">
        <v>2730</v>
      </c>
      <c r="D7" s="36" t="s">
        <v>933</v>
      </c>
      <c r="E7" s="16" t="s">
        <v>2742</v>
      </c>
      <c r="F7" s="16" t="s">
        <v>2743</v>
      </c>
      <c r="G7" s="17"/>
      <c r="H7" s="102"/>
      <c r="I7" s="19"/>
      <c r="J7" s="19"/>
      <c r="K7" s="47"/>
      <c r="L7" s="19"/>
      <c r="M7" s="19"/>
      <c r="N7" s="25" t="str">
        <f t="shared" si="0"/>
        <v/>
      </c>
      <c r="O7" s="47"/>
      <c r="P7" s="47"/>
      <c r="Q7" s="19"/>
      <c r="R7" s="47"/>
      <c r="S7" s="20"/>
      <c r="T7" s="47"/>
      <c r="U7" s="47"/>
    </row>
    <row r="8" spans="1:21" s="37" customFormat="1" ht="38.25" x14ac:dyDescent="0.25">
      <c r="A8" s="176"/>
      <c r="B8" s="22" t="s">
        <v>300</v>
      </c>
      <c r="C8" s="36" t="s">
        <v>2731</v>
      </c>
      <c r="D8" s="36" t="s">
        <v>2738</v>
      </c>
      <c r="E8" s="16" t="s">
        <v>2742</v>
      </c>
      <c r="F8" s="17"/>
      <c r="G8" s="17"/>
      <c r="H8" s="102"/>
      <c r="I8" s="19"/>
      <c r="J8" s="19"/>
      <c r="K8" s="47"/>
      <c r="L8" s="19"/>
      <c r="M8" s="19"/>
      <c r="N8" s="25" t="str">
        <f t="shared" si="0"/>
        <v/>
      </c>
      <c r="O8" s="47"/>
      <c r="P8" s="47"/>
      <c r="Q8" s="19"/>
      <c r="R8" s="47"/>
      <c r="S8" s="20"/>
      <c r="T8" s="47"/>
      <c r="U8" s="47"/>
    </row>
    <row r="9" spans="1:21" s="37" customFormat="1" ht="38.25" x14ac:dyDescent="0.25">
      <c r="A9" s="176"/>
      <c r="B9" s="22" t="s">
        <v>300</v>
      </c>
      <c r="C9" s="36" t="s">
        <v>2732</v>
      </c>
      <c r="D9" s="36" t="s">
        <v>2739</v>
      </c>
      <c r="E9" s="16" t="s">
        <v>2742</v>
      </c>
      <c r="F9" s="17"/>
      <c r="G9" s="17"/>
      <c r="H9" s="102"/>
      <c r="I9" s="19"/>
      <c r="J9" s="19"/>
      <c r="K9" s="19"/>
      <c r="L9" s="19"/>
      <c r="M9" s="19"/>
      <c r="N9" s="25" t="str">
        <f t="shared" si="0"/>
        <v/>
      </c>
      <c r="O9" s="47"/>
      <c r="P9" s="47"/>
      <c r="Q9" s="19"/>
      <c r="R9" s="47"/>
      <c r="S9" s="20"/>
      <c r="T9" s="47"/>
      <c r="U9" s="19"/>
    </row>
    <row r="10" spans="1:21" s="37" customFormat="1" ht="38.25" x14ac:dyDescent="0.25">
      <c r="A10" s="176"/>
      <c r="B10" s="22" t="s">
        <v>300</v>
      </c>
      <c r="C10" s="36" t="s">
        <v>2733</v>
      </c>
      <c r="D10" s="36" t="s">
        <v>2740</v>
      </c>
      <c r="E10" s="16" t="s">
        <v>2742</v>
      </c>
      <c r="F10" s="17"/>
      <c r="G10" s="17"/>
      <c r="H10" s="102"/>
      <c r="I10" s="19"/>
      <c r="J10" s="19"/>
      <c r="K10" s="19"/>
      <c r="L10" s="19"/>
      <c r="M10" s="19"/>
      <c r="N10" s="25" t="str">
        <f t="shared" si="0"/>
        <v/>
      </c>
      <c r="O10" s="47"/>
      <c r="P10" s="47"/>
      <c r="Q10" s="19"/>
      <c r="R10" s="47"/>
      <c r="S10" s="20"/>
      <c r="T10" s="47"/>
      <c r="U10" s="19"/>
    </row>
    <row r="11" spans="1:21" s="37" customFormat="1" ht="38.25" x14ac:dyDescent="0.25">
      <c r="A11" s="175"/>
      <c r="B11" s="22" t="s">
        <v>300</v>
      </c>
      <c r="C11" s="36" t="s">
        <v>2724</v>
      </c>
      <c r="D11" s="36" t="s">
        <v>2741</v>
      </c>
      <c r="E11" s="16" t="s">
        <v>2742</v>
      </c>
      <c r="F11" s="17"/>
      <c r="G11" s="17"/>
      <c r="H11" s="102"/>
      <c r="I11" s="19"/>
      <c r="J11" s="19"/>
      <c r="K11" s="19"/>
      <c r="L11" s="19"/>
      <c r="M11" s="19"/>
      <c r="N11" s="25" t="str">
        <f t="shared" si="0"/>
        <v/>
      </c>
      <c r="O11" s="47"/>
      <c r="P11" s="47"/>
      <c r="Q11" s="19"/>
      <c r="R11" s="47"/>
      <c r="S11" s="20"/>
      <c r="T11" s="47"/>
      <c r="U11" s="19"/>
    </row>
    <row r="12" spans="1:21" s="37" customFormat="1" ht="114.75" x14ac:dyDescent="0.25">
      <c r="A12" s="174" t="s">
        <v>303</v>
      </c>
      <c r="B12" s="23" t="s">
        <v>302</v>
      </c>
      <c r="C12" s="47" t="s">
        <v>2745</v>
      </c>
      <c r="D12" s="47" t="s">
        <v>2744</v>
      </c>
      <c r="E12" s="72" t="s">
        <v>2750</v>
      </c>
      <c r="F12" s="17"/>
      <c r="G12" s="17"/>
      <c r="H12" s="47"/>
      <c r="I12" s="19"/>
      <c r="J12" s="19"/>
      <c r="K12" s="19"/>
      <c r="L12" s="19"/>
      <c r="M12" s="19"/>
      <c r="N12" s="25" t="str">
        <f t="shared" si="0"/>
        <v/>
      </c>
      <c r="O12" s="47"/>
      <c r="P12" s="47"/>
      <c r="Q12" s="19"/>
      <c r="R12" s="47"/>
      <c r="S12" s="20"/>
      <c r="T12" s="47"/>
      <c r="U12" s="47"/>
    </row>
    <row r="13" spans="1:21" s="37" customFormat="1" ht="114.75" x14ac:dyDescent="0.25">
      <c r="A13" s="176"/>
      <c r="B13" s="23" t="s">
        <v>302</v>
      </c>
      <c r="C13" s="47" t="s">
        <v>2746</v>
      </c>
      <c r="D13" s="47" t="s">
        <v>2748</v>
      </c>
      <c r="E13" s="72" t="s">
        <v>2750</v>
      </c>
      <c r="F13" s="17"/>
      <c r="G13" s="17"/>
      <c r="H13" s="47"/>
      <c r="I13" s="19"/>
      <c r="J13" s="19"/>
      <c r="K13" s="19"/>
      <c r="L13" s="19"/>
      <c r="M13" s="19"/>
      <c r="N13" s="25" t="str">
        <f t="shared" si="0"/>
        <v/>
      </c>
      <c r="O13" s="47"/>
      <c r="P13" s="47"/>
      <c r="Q13" s="19"/>
      <c r="R13" s="47"/>
      <c r="S13" s="20"/>
      <c r="T13" s="47"/>
      <c r="U13" s="47"/>
    </row>
    <row r="14" spans="1:21" s="37" customFormat="1" ht="114.75" x14ac:dyDescent="0.25">
      <c r="A14" s="176"/>
      <c r="B14" s="23" t="s">
        <v>302</v>
      </c>
      <c r="C14" s="47" t="s">
        <v>2747</v>
      </c>
      <c r="D14" s="47" t="s">
        <v>2749</v>
      </c>
      <c r="E14" s="72" t="s">
        <v>2750</v>
      </c>
      <c r="F14" s="57" t="s">
        <v>2751</v>
      </c>
      <c r="G14" s="57" t="s">
        <v>2752</v>
      </c>
      <c r="H14" s="47"/>
      <c r="I14" s="19"/>
      <c r="J14" s="19"/>
      <c r="K14" s="19"/>
      <c r="L14" s="19"/>
      <c r="M14" s="19"/>
      <c r="N14" s="25" t="str">
        <f t="shared" si="0"/>
        <v/>
      </c>
      <c r="O14" s="47"/>
      <c r="P14" s="47"/>
      <c r="Q14" s="19"/>
      <c r="R14" s="47"/>
      <c r="S14" s="20"/>
      <c r="T14" s="47"/>
      <c r="U14" s="47"/>
    </row>
    <row r="15" spans="1:21" s="37" customFormat="1" ht="102" x14ac:dyDescent="0.25">
      <c r="A15" s="194" t="s">
        <v>305</v>
      </c>
      <c r="B15" s="103" t="s">
        <v>304</v>
      </c>
      <c r="C15" s="100" t="s">
        <v>2761</v>
      </c>
      <c r="D15" s="100" t="s">
        <v>2760</v>
      </c>
      <c r="E15" s="17"/>
      <c r="F15" s="74" t="s">
        <v>2758</v>
      </c>
      <c r="G15" s="57" t="s">
        <v>2759</v>
      </c>
      <c r="H15" s="100"/>
      <c r="I15" s="75"/>
      <c r="J15" s="75"/>
      <c r="K15" s="75"/>
      <c r="L15" s="75"/>
      <c r="M15" s="75"/>
      <c r="N15" s="25" t="str">
        <f t="shared" si="0"/>
        <v/>
      </c>
      <c r="O15" s="100"/>
      <c r="P15" s="100"/>
      <c r="Q15" s="75"/>
      <c r="R15" s="100"/>
      <c r="S15" s="76"/>
      <c r="T15" s="100"/>
      <c r="U15" s="100"/>
    </row>
    <row r="16" spans="1:21" s="37" customFormat="1" ht="114.75" x14ac:dyDescent="0.25">
      <c r="A16" s="194"/>
      <c r="B16" s="103" t="s">
        <v>304</v>
      </c>
      <c r="C16" s="100" t="s">
        <v>2762</v>
      </c>
      <c r="D16" s="100" t="s">
        <v>2763</v>
      </c>
      <c r="E16" s="74" t="s">
        <v>2757</v>
      </c>
      <c r="F16" s="17"/>
      <c r="G16" s="17"/>
      <c r="H16" s="100"/>
      <c r="I16" s="75"/>
      <c r="J16" s="75"/>
      <c r="K16" s="75"/>
      <c r="L16" s="75"/>
      <c r="M16" s="75"/>
      <c r="N16" s="25" t="str">
        <f t="shared" si="0"/>
        <v/>
      </c>
      <c r="O16" s="100"/>
      <c r="P16" s="100"/>
      <c r="Q16" s="75"/>
      <c r="R16" s="100"/>
      <c r="S16" s="76"/>
      <c r="T16" s="100"/>
      <c r="U16" s="100"/>
    </row>
    <row r="17" spans="1:21" s="37" customFormat="1" ht="114.75" x14ac:dyDescent="0.25">
      <c r="A17" s="194"/>
      <c r="B17" s="103" t="s">
        <v>304</v>
      </c>
      <c r="C17" s="100" t="s">
        <v>2765</v>
      </c>
      <c r="D17" s="100" t="s">
        <v>2764</v>
      </c>
      <c r="E17" s="74" t="s">
        <v>2757</v>
      </c>
      <c r="F17" s="17"/>
      <c r="G17" s="17"/>
      <c r="H17" s="100"/>
      <c r="I17" s="75"/>
      <c r="J17" s="75"/>
      <c r="K17" s="75"/>
      <c r="L17" s="75"/>
      <c r="M17" s="75"/>
      <c r="N17" s="25" t="str">
        <f t="shared" si="0"/>
        <v/>
      </c>
      <c r="O17" s="100"/>
      <c r="P17" s="100"/>
      <c r="Q17" s="75"/>
      <c r="R17" s="100"/>
      <c r="S17" s="76"/>
      <c r="T17" s="100"/>
      <c r="U17" s="100"/>
    </row>
    <row r="18" spans="1:21" s="37" customFormat="1" ht="89.25" x14ac:dyDescent="0.25">
      <c r="A18" s="194"/>
      <c r="B18" s="103" t="s">
        <v>304</v>
      </c>
      <c r="C18" s="100" t="s">
        <v>2766</v>
      </c>
      <c r="D18" s="100" t="s">
        <v>2767</v>
      </c>
      <c r="E18" s="17"/>
      <c r="F18" s="74" t="s">
        <v>2758</v>
      </c>
      <c r="G18" s="57" t="s">
        <v>2759</v>
      </c>
      <c r="H18" s="100"/>
      <c r="I18" s="75"/>
      <c r="J18" s="75"/>
      <c r="K18" s="75"/>
      <c r="L18" s="75"/>
      <c r="M18" s="75"/>
      <c r="N18" s="25" t="str">
        <f t="shared" si="0"/>
        <v/>
      </c>
      <c r="O18" s="100"/>
      <c r="P18" s="100"/>
      <c r="Q18" s="75"/>
      <c r="R18" s="100"/>
      <c r="S18" s="76"/>
      <c r="T18" s="100"/>
      <c r="U18" s="100"/>
    </row>
    <row r="19" spans="1:21" s="37" customFormat="1" ht="114.75" x14ac:dyDescent="0.25">
      <c r="A19" s="174" t="s">
        <v>307</v>
      </c>
      <c r="B19" s="23" t="s">
        <v>306</v>
      </c>
      <c r="C19" s="47" t="s">
        <v>2768</v>
      </c>
      <c r="D19" s="47" t="s">
        <v>2769</v>
      </c>
      <c r="E19" s="77" t="s">
        <v>2778</v>
      </c>
      <c r="F19" s="17"/>
      <c r="G19" s="17"/>
      <c r="H19" s="47"/>
      <c r="I19" s="19"/>
      <c r="J19" s="19"/>
      <c r="K19" s="19"/>
      <c r="L19" s="19"/>
      <c r="M19" s="19"/>
      <c r="N19" s="25" t="str">
        <f t="shared" si="0"/>
        <v/>
      </c>
      <c r="O19" s="47"/>
      <c r="P19" s="47"/>
      <c r="Q19" s="19"/>
      <c r="R19" s="47"/>
      <c r="S19" s="20"/>
      <c r="T19" s="47"/>
      <c r="U19" s="47"/>
    </row>
    <row r="20" spans="1:21" s="37" customFormat="1" ht="114.75" x14ac:dyDescent="0.25">
      <c r="A20" s="176"/>
      <c r="B20" s="23" t="s">
        <v>306</v>
      </c>
      <c r="C20" s="47" t="s">
        <v>2772</v>
      </c>
      <c r="D20" s="47" t="s">
        <v>2770</v>
      </c>
      <c r="E20" s="77" t="s">
        <v>2778</v>
      </c>
      <c r="F20" s="17"/>
      <c r="G20" s="17"/>
      <c r="H20" s="47"/>
      <c r="I20" s="19"/>
      <c r="J20" s="19"/>
      <c r="K20" s="19"/>
      <c r="L20" s="19"/>
      <c r="M20" s="19"/>
      <c r="N20" s="25" t="str">
        <f t="shared" si="0"/>
        <v/>
      </c>
      <c r="O20" s="47"/>
      <c r="P20" s="47"/>
      <c r="Q20" s="19"/>
      <c r="R20" s="47"/>
      <c r="S20" s="20"/>
      <c r="T20" s="47"/>
      <c r="U20" s="47"/>
    </row>
    <row r="21" spans="1:21" s="37" customFormat="1" ht="76.5" x14ac:dyDescent="0.25">
      <c r="A21" s="176"/>
      <c r="B21" s="23" t="s">
        <v>306</v>
      </c>
      <c r="C21" s="47" t="s">
        <v>2773</v>
      </c>
      <c r="D21" s="47" t="s">
        <v>2771</v>
      </c>
      <c r="E21" s="17"/>
      <c r="F21" s="77" t="s">
        <v>2654</v>
      </c>
      <c r="G21" s="57" t="s">
        <v>2779</v>
      </c>
      <c r="H21" s="47"/>
      <c r="I21" s="19"/>
      <c r="J21" s="19"/>
      <c r="K21" s="19"/>
      <c r="L21" s="19"/>
      <c r="M21" s="19"/>
      <c r="N21" s="25" t="str">
        <f t="shared" si="0"/>
        <v/>
      </c>
      <c r="O21" s="47"/>
      <c r="P21" s="47"/>
      <c r="Q21" s="19"/>
      <c r="R21" s="47"/>
      <c r="S21" s="20"/>
      <c r="T21" s="47"/>
      <c r="U21" s="47"/>
    </row>
    <row r="22" spans="1:21" s="37" customFormat="1" ht="76.5" x14ac:dyDescent="0.25">
      <c r="A22" s="176"/>
      <c r="B22" s="23" t="s">
        <v>306</v>
      </c>
      <c r="C22" s="47" t="s">
        <v>2775</v>
      </c>
      <c r="D22" s="47" t="s">
        <v>2774</v>
      </c>
      <c r="E22" s="17"/>
      <c r="F22" s="77" t="s">
        <v>2654</v>
      </c>
      <c r="G22" s="57" t="s">
        <v>2779</v>
      </c>
      <c r="H22" s="47"/>
      <c r="I22" s="19"/>
      <c r="J22" s="19"/>
      <c r="K22" s="19"/>
      <c r="L22" s="19"/>
      <c r="M22" s="19"/>
      <c r="N22" s="25" t="str">
        <f t="shared" si="0"/>
        <v/>
      </c>
      <c r="O22" s="47"/>
      <c r="P22" s="47"/>
      <c r="Q22" s="19"/>
      <c r="R22" s="47"/>
      <c r="S22" s="20"/>
      <c r="T22" s="47"/>
      <c r="U22" s="47"/>
    </row>
    <row r="23" spans="1:21" s="37" customFormat="1" ht="76.5" x14ac:dyDescent="0.25">
      <c r="A23" s="176"/>
      <c r="B23" s="23" t="s">
        <v>306</v>
      </c>
      <c r="C23" s="47" t="s">
        <v>2776</v>
      </c>
      <c r="D23" s="47" t="s">
        <v>2777</v>
      </c>
      <c r="E23" s="17"/>
      <c r="F23" s="77" t="s">
        <v>2654</v>
      </c>
      <c r="G23" s="57" t="s">
        <v>2779</v>
      </c>
      <c r="H23" s="47"/>
      <c r="I23" s="19"/>
      <c r="J23" s="19"/>
      <c r="K23" s="19"/>
      <c r="L23" s="19"/>
      <c r="M23" s="19"/>
      <c r="N23" s="25" t="str">
        <f t="shared" si="0"/>
        <v/>
      </c>
      <c r="O23" s="47"/>
      <c r="P23" s="47"/>
      <c r="Q23" s="19"/>
      <c r="R23" s="47"/>
      <c r="S23" s="20"/>
      <c r="T23" s="47"/>
      <c r="U23" s="47"/>
    </row>
    <row r="24" spans="1:21" s="37" customFormat="1" ht="114.75" x14ac:dyDescent="0.25">
      <c r="A24" s="171" t="s">
        <v>309</v>
      </c>
      <c r="B24" s="23" t="s">
        <v>308</v>
      </c>
      <c r="C24" s="47" t="s">
        <v>2780</v>
      </c>
      <c r="D24" s="47" t="s">
        <v>2781</v>
      </c>
      <c r="E24" s="47" t="s">
        <v>2778</v>
      </c>
      <c r="F24" s="17"/>
      <c r="G24" s="17"/>
      <c r="H24" s="47"/>
      <c r="I24" s="19"/>
      <c r="J24" s="19"/>
      <c r="K24" s="19"/>
      <c r="L24" s="19"/>
      <c r="M24" s="19"/>
      <c r="N24" s="25" t="str">
        <f t="shared" si="0"/>
        <v/>
      </c>
      <c r="O24" s="47"/>
      <c r="P24" s="47"/>
      <c r="Q24" s="19"/>
      <c r="R24" s="47"/>
      <c r="S24" s="20"/>
      <c r="T24" s="47"/>
      <c r="U24" s="47"/>
    </row>
    <row r="25" spans="1:21" s="37" customFormat="1" ht="114.75" x14ac:dyDescent="0.25">
      <c r="A25" s="173"/>
      <c r="B25" s="23" t="s">
        <v>308</v>
      </c>
      <c r="C25" s="47" t="s">
        <v>2782</v>
      </c>
      <c r="D25" s="47" t="s">
        <v>2783</v>
      </c>
      <c r="E25" s="47" t="s">
        <v>2778</v>
      </c>
      <c r="F25" s="17"/>
      <c r="G25" s="17"/>
      <c r="H25" s="47"/>
      <c r="I25" s="19"/>
      <c r="J25" s="19"/>
      <c r="K25" s="19"/>
      <c r="L25" s="19"/>
      <c r="M25" s="19"/>
      <c r="N25" s="25" t="str">
        <f t="shared" si="0"/>
        <v/>
      </c>
      <c r="O25" s="47"/>
      <c r="P25" s="47"/>
      <c r="Q25" s="19"/>
      <c r="R25" s="47"/>
      <c r="S25" s="20"/>
      <c r="T25" s="47"/>
      <c r="U25" s="47"/>
    </row>
    <row r="26" spans="1:21" s="37" customFormat="1" ht="89.25" x14ac:dyDescent="0.25">
      <c r="A26" s="173"/>
      <c r="B26" s="23" t="s">
        <v>308</v>
      </c>
      <c r="C26" s="47" t="s">
        <v>2785</v>
      </c>
      <c r="D26" s="47" t="s">
        <v>2784</v>
      </c>
      <c r="E26" s="17"/>
      <c r="F26" s="47" t="s">
        <v>2787</v>
      </c>
      <c r="G26" s="47" t="s">
        <v>2786</v>
      </c>
      <c r="H26" s="47"/>
      <c r="I26" s="19"/>
      <c r="J26" s="19"/>
      <c r="K26" s="19"/>
      <c r="L26" s="19"/>
      <c r="M26" s="19"/>
      <c r="N26" s="25" t="str">
        <f t="shared" si="0"/>
        <v/>
      </c>
      <c r="O26" s="47"/>
      <c r="P26" s="47"/>
      <c r="Q26" s="19"/>
      <c r="R26" s="47"/>
      <c r="S26" s="20"/>
      <c r="T26" s="47"/>
      <c r="U26" s="47"/>
    </row>
    <row r="27" spans="1:21" s="37" customFormat="1" ht="89.25" x14ac:dyDescent="0.25">
      <c r="A27" s="173"/>
      <c r="B27" s="23" t="s">
        <v>308</v>
      </c>
      <c r="C27" s="47" t="s">
        <v>2788</v>
      </c>
      <c r="D27" s="47" t="s">
        <v>2791</v>
      </c>
      <c r="E27" s="17"/>
      <c r="F27" s="47" t="s">
        <v>2787</v>
      </c>
      <c r="G27" s="47" t="s">
        <v>2786</v>
      </c>
      <c r="H27" s="47"/>
      <c r="I27" s="19"/>
      <c r="J27" s="19"/>
      <c r="K27" s="19"/>
      <c r="L27" s="19"/>
      <c r="M27" s="19"/>
      <c r="N27" s="25" t="str">
        <f t="shared" si="0"/>
        <v/>
      </c>
      <c r="O27" s="47"/>
      <c r="P27" s="47"/>
      <c r="Q27" s="19"/>
      <c r="R27" s="47"/>
      <c r="S27" s="20"/>
      <c r="T27" s="47"/>
      <c r="U27" s="47"/>
    </row>
    <row r="28" spans="1:21" s="37" customFormat="1" ht="114.75" x14ac:dyDescent="0.25">
      <c r="A28" s="173"/>
      <c r="B28" s="23" t="s">
        <v>308</v>
      </c>
      <c r="C28" s="47" t="s">
        <v>2789</v>
      </c>
      <c r="D28" s="47" t="s">
        <v>2792</v>
      </c>
      <c r="E28" s="47" t="s">
        <v>2778</v>
      </c>
      <c r="F28" s="17"/>
      <c r="G28" s="17"/>
      <c r="H28" s="47"/>
      <c r="I28" s="19"/>
      <c r="J28" s="19"/>
      <c r="K28" s="19"/>
      <c r="L28" s="19"/>
      <c r="M28" s="19"/>
      <c r="N28" s="25" t="str">
        <f t="shared" si="0"/>
        <v/>
      </c>
      <c r="O28" s="47"/>
      <c r="P28" s="47"/>
      <c r="Q28" s="19"/>
      <c r="R28" s="47"/>
      <c r="S28" s="20"/>
      <c r="T28" s="47"/>
      <c r="U28" s="47"/>
    </row>
    <row r="29" spans="1:21" s="37" customFormat="1" ht="114.75" x14ac:dyDescent="0.25">
      <c r="A29" s="172"/>
      <c r="B29" s="23" t="s">
        <v>308</v>
      </c>
      <c r="C29" s="47" t="s">
        <v>2790</v>
      </c>
      <c r="D29" s="47" t="s">
        <v>2793</v>
      </c>
      <c r="E29" s="17"/>
      <c r="F29" s="47" t="s">
        <v>2778</v>
      </c>
      <c r="G29" s="47" t="s">
        <v>2786</v>
      </c>
      <c r="H29" s="47"/>
      <c r="I29" s="19"/>
      <c r="J29" s="19"/>
      <c r="K29" s="19"/>
      <c r="L29" s="19"/>
      <c r="M29" s="19"/>
      <c r="N29" s="25" t="str">
        <f t="shared" si="0"/>
        <v/>
      </c>
      <c r="O29" s="47"/>
      <c r="P29" s="47"/>
      <c r="Q29" s="19"/>
      <c r="R29" s="47"/>
      <c r="S29" s="20"/>
      <c r="T29" s="47"/>
      <c r="U29" s="47"/>
    </row>
    <row r="30" spans="1:21" s="37" customFormat="1" ht="127.5" x14ac:dyDescent="0.25">
      <c r="A30" s="99" t="s">
        <v>2794</v>
      </c>
      <c r="B30" s="23" t="s">
        <v>721</v>
      </c>
      <c r="C30" s="47" t="s">
        <v>2795</v>
      </c>
      <c r="D30" s="47" t="s">
        <v>2796</v>
      </c>
      <c r="E30" s="47" t="s">
        <v>2797</v>
      </c>
      <c r="F30" s="47" t="s">
        <v>2798</v>
      </c>
      <c r="G30" s="57" t="s">
        <v>1433</v>
      </c>
      <c r="H30" s="47"/>
      <c r="I30" s="19"/>
      <c r="J30" s="19"/>
      <c r="K30" s="19"/>
      <c r="L30" s="19"/>
      <c r="M30" s="19"/>
      <c r="N30" s="25" t="str">
        <f t="shared" si="0"/>
        <v/>
      </c>
      <c r="O30" s="47"/>
      <c r="P30" s="47"/>
      <c r="Q30" s="19"/>
      <c r="R30" s="47"/>
      <c r="S30" s="20"/>
      <c r="T30" s="47"/>
      <c r="U30" s="47"/>
    </row>
    <row r="31" spans="1:21" s="37" customFormat="1" ht="153" x14ac:dyDescent="0.25">
      <c r="A31" s="174" t="s">
        <v>312</v>
      </c>
      <c r="B31" s="23" t="s">
        <v>311</v>
      </c>
      <c r="C31" s="47" t="s">
        <v>2800</v>
      </c>
      <c r="D31" s="47" t="s">
        <v>2799</v>
      </c>
      <c r="E31" s="77" t="s">
        <v>2801</v>
      </c>
      <c r="F31" s="17"/>
      <c r="G31" s="17"/>
      <c r="H31" s="47"/>
      <c r="I31" s="19"/>
      <c r="J31" s="19"/>
      <c r="K31" s="19"/>
      <c r="L31" s="19"/>
      <c r="M31" s="19"/>
      <c r="N31" s="25" t="str">
        <f t="shared" si="0"/>
        <v/>
      </c>
      <c r="O31" s="47"/>
      <c r="P31" s="47"/>
      <c r="Q31" s="19"/>
      <c r="R31" s="47"/>
      <c r="S31" s="20"/>
      <c r="T31" s="47"/>
      <c r="U31" s="47"/>
    </row>
    <row r="32" spans="1:21" s="37" customFormat="1" ht="153" x14ac:dyDescent="0.25">
      <c r="A32" s="176"/>
      <c r="B32" s="23" t="s">
        <v>311</v>
      </c>
      <c r="C32" s="47" t="s">
        <v>2804</v>
      </c>
      <c r="D32" s="47" t="s">
        <v>2805</v>
      </c>
      <c r="E32" s="77" t="s">
        <v>2801</v>
      </c>
      <c r="F32" s="17"/>
      <c r="G32" s="17"/>
      <c r="H32" s="47"/>
      <c r="I32" s="19"/>
      <c r="J32" s="19"/>
      <c r="K32" s="19"/>
      <c r="L32" s="19"/>
      <c r="M32" s="19"/>
      <c r="N32" s="25" t="str">
        <f t="shared" si="0"/>
        <v/>
      </c>
      <c r="O32" s="47"/>
      <c r="P32" s="47"/>
      <c r="Q32" s="19"/>
      <c r="R32" s="47"/>
      <c r="S32" s="20"/>
      <c r="T32" s="47"/>
      <c r="U32" s="47"/>
    </row>
    <row r="33" spans="1:21" s="37" customFormat="1" ht="102" x14ac:dyDescent="0.25">
      <c r="A33" s="176"/>
      <c r="B33" s="23" t="s">
        <v>311</v>
      </c>
      <c r="C33" s="47" t="s">
        <v>2806</v>
      </c>
      <c r="D33" s="47" t="s">
        <v>2807</v>
      </c>
      <c r="E33" s="17"/>
      <c r="F33" s="57" t="s">
        <v>2802</v>
      </c>
      <c r="G33" s="57" t="s">
        <v>2803</v>
      </c>
      <c r="H33" s="47"/>
      <c r="I33" s="19"/>
      <c r="J33" s="19"/>
      <c r="K33" s="19"/>
      <c r="L33" s="19"/>
      <c r="M33" s="19"/>
      <c r="N33" s="25" t="str">
        <f t="shared" si="0"/>
        <v/>
      </c>
      <c r="O33" s="47"/>
      <c r="P33" s="47"/>
      <c r="Q33" s="19"/>
      <c r="R33" s="47"/>
      <c r="S33" s="20"/>
      <c r="T33" s="47"/>
      <c r="U33" s="47"/>
    </row>
    <row r="34" spans="1:21" s="37" customFormat="1" ht="76.5" x14ac:dyDescent="0.25">
      <c r="A34" s="175"/>
      <c r="B34" s="23" t="s">
        <v>311</v>
      </c>
      <c r="C34" s="47" t="s">
        <v>2808</v>
      </c>
      <c r="D34" s="47" t="s">
        <v>2809</v>
      </c>
      <c r="E34" s="17"/>
      <c r="F34" s="57" t="s">
        <v>2802</v>
      </c>
      <c r="G34" s="57" t="s">
        <v>2803</v>
      </c>
      <c r="H34" s="47"/>
      <c r="I34" s="19"/>
      <c r="J34" s="19"/>
      <c r="K34" s="19"/>
      <c r="L34" s="19"/>
      <c r="M34" s="19"/>
      <c r="N34" s="25" t="str">
        <f t="shared" si="0"/>
        <v/>
      </c>
      <c r="O34" s="47"/>
      <c r="P34" s="47"/>
      <c r="Q34" s="19"/>
      <c r="R34" s="47"/>
      <c r="S34" s="20"/>
      <c r="T34" s="47"/>
      <c r="U34" s="47"/>
    </row>
    <row r="35" spans="1:21" s="67" customFormat="1" ht="114.75" x14ac:dyDescent="0.25">
      <c r="A35" s="177" t="s">
        <v>313</v>
      </c>
      <c r="B35" s="117" t="s">
        <v>722</v>
      </c>
      <c r="C35" s="118" t="s">
        <v>2815</v>
      </c>
      <c r="D35" s="118" t="s">
        <v>2810</v>
      </c>
      <c r="E35" s="119" t="s">
        <v>2812</v>
      </c>
      <c r="F35" s="17"/>
      <c r="G35" s="17"/>
      <c r="H35" s="118"/>
      <c r="I35" s="120"/>
      <c r="J35" s="120"/>
      <c r="K35" s="120"/>
      <c r="L35" s="120"/>
      <c r="M35" s="120"/>
      <c r="N35" s="25" t="str">
        <f t="shared" si="0"/>
        <v/>
      </c>
      <c r="O35" s="118"/>
      <c r="P35" s="118"/>
      <c r="Q35" s="120"/>
      <c r="R35" s="118"/>
      <c r="S35" s="121"/>
      <c r="T35" s="118"/>
      <c r="U35" s="118"/>
    </row>
    <row r="36" spans="1:21" s="37" customFormat="1" ht="63.75" x14ac:dyDescent="0.25">
      <c r="A36" s="177"/>
      <c r="B36" s="117" t="s">
        <v>722</v>
      </c>
      <c r="C36" s="118" t="s">
        <v>2814</v>
      </c>
      <c r="D36" s="47" t="s">
        <v>2811</v>
      </c>
      <c r="E36" s="17"/>
      <c r="F36" s="57" t="s">
        <v>2813</v>
      </c>
      <c r="G36" s="57" t="s">
        <v>2803</v>
      </c>
      <c r="H36" s="47"/>
      <c r="I36" s="19"/>
      <c r="J36" s="19"/>
      <c r="K36" s="19"/>
      <c r="L36" s="19"/>
      <c r="M36" s="19"/>
      <c r="N36" s="25" t="str">
        <f t="shared" si="0"/>
        <v/>
      </c>
      <c r="O36" s="47"/>
      <c r="P36" s="47"/>
      <c r="Q36" s="19"/>
      <c r="R36" s="47"/>
      <c r="S36" s="20"/>
      <c r="T36" s="47"/>
      <c r="U36" s="47"/>
    </row>
    <row r="37" spans="1:21" s="67" customFormat="1" ht="127.5" x14ac:dyDescent="0.25">
      <c r="A37" s="177" t="s">
        <v>315</v>
      </c>
      <c r="B37" s="117" t="s">
        <v>314</v>
      </c>
      <c r="C37" s="118" t="s">
        <v>1434</v>
      </c>
      <c r="D37" s="118" t="s">
        <v>2816</v>
      </c>
      <c r="E37" s="119" t="s">
        <v>2817</v>
      </c>
      <c r="F37" s="17"/>
      <c r="G37" s="17"/>
      <c r="H37" s="118"/>
      <c r="I37" s="120"/>
      <c r="J37" s="120"/>
      <c r="K37" s="120"/>
      <c r="L37" s="120"/>
      <c r="M37" s="120"/>
      <c r="N37" s="25" t="str">
        <f t="shared" si="0"/>
        <v/>
      </c>
      <c r="O37" s="118"/>
      <c r="P37" s="118"/>
      <c r="Q37" s="120"/>
      <c r="R37" s="118"/>
      <c r="S37" s="121"/>
      <c r="T37" s="118"/>
      <c r="U37" s="118"/>
    </row>
    <row r="38" spans="1:21" s="37" customFormat="1" ht="127.5" x14ac:dyDescent="0.25">
      <c r="A38" s="177"/>
      <c r="B38" s="117" t="s">
        <v>314</v>
      </c>
      <c r="C38" s="118" t="s">
        <v>2820</v>
      </c>
      <c r="D38" s="118" t="s">
        <v>2821</v>
      </c>
      <c r="E38" s="119" t="s">
        <v>2817</v>
      </c>
      <c r="F38" s="17"/>
      <c r="G38" s="17"/>
      <c r="H38" s="47"/>
      <c r="I38" s="19"/>
      <c r="J38" s="19"/>
      <c r="K38" s="19"/>
      <c r="L38" s="19"/>
      <c r="M38" s="19"/>
      <c r="N38" s="25" t="str">
        <f t="shared" si="0"/>
        <v/>
      </c>
      <c r="O38" s="47"/>
      <c r="P38" s="47"/>
      <c r="Q38" s="19"/>
      <c r="R38" s="47"/>
      <c r="S38" s="20"/>
      <c r="T38" s="47"/>
      <c r="U38" s="47"/>
    </row>
    <row r="39" spans="1:21" s="37" customFormat="1" ht="127.5" x14ac:dyDescent="0.25">
      <c r="A39" s="177"/>
      <c r="B39" s="117" t="s">
        <v>314</v>
      </c>
      <c r="C39" s="118" t="s">
        <v>2822</v>
      </c>
      <c r="D39" s="118" t="s">
        <v>2823</v>
      </c>
      <c r="E39" s="119" t="s">
        <v>2817</v>
      </c>
      <c r="F39" s="17"/>
      <c r="G39" s="17"/>
      <c r="H39" s="47"/>
      <c r="I39" s="19"/>
      <c r="J39" s="19"/>
      <c r="K39" s="19"/>
      <c r="L39" s="19"/>
      <c r="M39" s="19"/>
      <c r="N39" s="25" t="str">
        <f t="shared" si="0"/>
        <v/>
      </c>
      <c r="O39" s="47"/>
      <c r="P39" s="47"/>
      <c r="Q39" s="19"/>
      <c r="R39" s="47"/>
      <c r="S39" s="20"/>
      <c r="T39" s="47"/>
      <c r="U39" s="47"/>
    </row>
    <row r="40" spans="1:21" s="37" customFormat="1" ht="76.5" x14ac:dyDescent="0.25">
      <c r="A40" s="177"/>
      <c r="B40" s="117" t="s">
        <v>314</v>
      </c>
      <c r="C40" s="118" t="s">
        <v>2825</v>
      </c>
      <c r="D40" s="118" t="s">
        <v>2824</v>
      </c>
      <c r="E40" s="17"/>
      <c r="F40" s="57" t="s">
        <v>2818</v>
      </c>
      <c r="G40" s="57" t="s">
        <v>2819</v>
      </c>
      <c r="H40" s="47"/>
      <c r="I40" s="19"/>
      <c r="J40" s="19"/>
      <c r="K40" s="19"/>
      <c r="L40" s="19"/>
      <c r="M40" s="19"/>
      <c r="N40" s="25" t="str">
        <f t="shared" si="0"/>
        <v/>
      </c>
      <c r="O40" s="47"/>
      <c r="P40" s="47"/>
      <c r="Q40" s="19"/>
      <c r="R40" s="47"/>
      <c r="S40" s="20"/>
      <c r="T40" s="47"/>
      <c r="U40" s="47"/>
    </row>
    <row r="41" spans="1:21" s="67" customFormat="1" ht="127.5" x14ac:dyDescent="0.25">
      <c r="A41" s="89" t="s">
        <v>316</v>
      </c>
      <c r="B41" s="117" t="s">
        <v>723</v>
      </c>
      <c r="C41" s="118" t="s">
        <v>2826</v>
      </c>
      <c r="D41" s="118" t="s">
        <v>2827</v>
      </c>
      <c r="E41" s="119" t="s">
        <v>2817</v>
      </c>
      <c r="F41" s="57" t="s">
        <v>2818</v>
      </c>
      <c r="G41" s="57" t="s">
        <v>2828</v>
      </c>
      <c r="H41" s="118"/>
      <c r="I41" s="120"/>
      <c r="J41" s="120"/>
      <c r="K41" s="120"/>
      <c r="L41" s="120"/>
      <c r="M41" s="120"/>
      <c r="N41" s="25" t="str">
        <f t="shared" si="0"/>
        <v/>
      </c>
      <c r="O41" s="118"/>
      <c r="P41" s="118"/>
      <c r="Q41" s="120"/>
      <c r="R41" s="118"/>
      <c r="S41" s="121"/>
      <c r="T41" s="118"/>
      <c r="U41" s="118"/>
    </row>
  </sheetData>
  <sheetProtection sort="0" autoFilter="0"/>
  <autoFilter ref="A1:U1"/>
  <mergeCells count="8">
    <mergeCell ref="A37:A40"/>
    <mergeCell ref="A24:A29"/>
    <mergeCell ref="A31:A34"/>
    <mergeCell ref="A35:A36"/>
    <mergeCell ref="A2:A11"/>
    <mergeCell ref="A12:A14"/>
    <mergeCell ref="A15:A18"/>
    <mergeCell ref="A19:A23"/>
  </mergeCells>
  <conditionalFormatting sqref="N2:N41">
    <cfRule type="expression" dxfId="7" priority="27">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87"/>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67" customWidth="1"/>
    <col min="2" max="2" width="8.85546875" style="68" customWidth="1"/>
    <col min="3" max="3" width="16.85546875" style="67" customWidth="1"/>
    <col min="4" max="4" width="43.42578125" style="67" customWidth="1"/>
    <col min="5" max="7" width="30.85546875" style="67" customWidth="1"/>
    <col min="8" max="8" width="55.85546875" style="67" customWidth="1"/>
    <col min="9" max="10" width="19.7109375" style="69" customWidth="1"/>
    <col min="11" max="11" width="26.5703125" style="69" customWidth="1"/>
    <col min="12" max="13" width="15.85546875" style="69" customWidth="1"/>
    <col min="14" max="14" width="15.85546875" style="70" customWidth="1"/>
    <col min="15" max="16" width="26.5703125" style="67" customWidth="1"/>
    <col min="17" max="17" width="18.5703125" style="69" customWidth="1"/>
    <col min="18" max="18" width="21" style="67" customWidth="1"/>
    <col min="19" max="19" width="5.42578125" style="71" customWidth="1"/>
    <col min="20" max="20" width="19.42578125" style="67" customWidth="1"/>
    <col min="21" max="21" width="14.42578125" style="67" customWidth="1"/>
    <col min="22" max="24" width="9" style="67"/>
    <col min="25" max="25" width="7.85546875" style="67" customWidth="1"/>
    <col min="26" max="16384" width="9" style="67"/>
  </cols>
  <sheetData>
    <row r="1" spans="1:21" s="64" customFormat="1" ht="38.25" x14ac:dyDescent="0.25">
      <c r="A1" s="61" t="s">
        <v>524</v>
      </c>
      <c r="B1" s="62" t="s">
        <v>545</v>
      </c>
      <c r="C1" s="61" t="s">
        <v>0</v>
      </c>
      <c r="D1" s="61" t="s">
        <v>1</v>
      </c>
      <c r="E1" s="61" t="s">
        <v>10</v>
      </c>
      <c r="F1" s="61" t="s">
        <v>11</v>
      </c>
      <c r="G1" s="61" t="s">
        <v>12</v>
      </c>
      <c r="H1" s="61" t="s">
        <v>2</v>
      </c>
      <c r="I1" s="61" t="s">
        <v>3</v>
      </c>
      <c r="J1" s="61" t="s">
        <v>23</v>
      </c>
      <c r="K1" s="61" t="s">
        <v>28</v>
      </c>
      <c r="L1" s="61" t="s">
        <v>24</v>
      </c>
      <c r="M1" s="61" t="s">
        <v>25</v>
      </c>
      <c r="N1" s="63" t="s">
        <v>26</v>
      </c>
      <c r="O1" s="61" t="s">
        <v>27</v>
      </c>
      <c r="P1" s="61" t="s">
        <v>4</v>
      </c>
      <c r="Q1" s="15" t="s">
        <v>3917</v>
      </c>
      <c r="R1" s="61" t="s">
        <v>5</v>
      </c>
      <c r="S1" s="61"/>
      <c r="T1" s="61" t="s">
        <v>30</v>
      </c>
      <c r="U1" s="61" t="s">
        <v>29</v>
      </c>
    </row>
    <row r="2" spans="1:21" s="37" customFormat="1" ht="127.5" x14ac:dyDescent="0.25">
      <c r="A2" s="174" t="s">
        <v>319</v>
      </c>
      <c r="B2" s="65" t="s">
        <v>318</v>
      </c>
      <c r="C2" s="65" t="s">
        <v>1354</v>
      </c>
      <c r="D2" s="65" t="s">
        <v>3234</v>
      </c>
      <c r="E2" s="16" t="s">
        <v>3235</v>
      </c>
      <c r="F2" s="17"/>
      <c r="G2" s="17"/>
      <c r="H2" s="125"/>
      <c r="I2" s="19"/>
      <c r="J2" s="19"/>
      <c r="K2" s="47"/>
      <c r="L2" s="19"/>
      <c r="M2" s="19"/>
      <c r="N2" s="25" t="str">
        <f>IF(OR(L2="",M2=""),"",
IF(OR(L2="Low",M2="Low"),"Low",
IF(OR(L2="Moderate",M2="Moderate"),"Moderate",
"High")))</f>
        <v/>
      </c>
      <c r="O2" s="47"/>
      <c r="P2" s="47"/>
      <c r="Q2" s="19"/>
      <c r="R2" s="47"/>
      <c r="S2" s="20"/>
      <c r="T2" s="47"/>
      <c r="U2" s="47"/>
    </row>
    <row r="3" spans="1:21" s="37" customFormat="1" ht="51" x14ac:dyDescent="0.25">
      <c r="A3" s="176"/>
      <c r="B3" s="65" t="s">
        <v>318</v>
      </c>
      <c r="C3" s="65" t="s">
        <v>1355</v>
      </c>
      <c r="D3" s="65" t="s">
        <v>3237</v>
      </c>
      <c r="E3" s="16" t="s">
        <v>3235</v>
      </c>
      <c r="F3" s="17"/>
      <c r="G3" s="17"/>
      <c r="H3" s="125"/>
      <c r="I3" s="19"/>
      <c r="J3" s="19"/>
      <c r="K3" s="47"/>
      <c r="L3" s="19"/>
      <c r="M3" s="19"/>
      <c r="N3" s="25" t="str">
        <f t="shared" ref="N3:N59" si="0">IF(OR(L3="",M3=""),"",
IF(OR(L3="Low",M3="Low"),"Low",
IF(OR(L3="Moderate",M3="Moderate"),"Moderate",
"High")))</f>
        <v/>
      </c>
      <c r="O3" s="47"/>
      <c r="P3" s="47"/>
      <c r="Q3" s="19"/>
      <c r="R3" s="47"/>
      <c r="S3" s="20"/>
      <c r="T3" s="47"/>
      <c r="U3" s="47"/>
    </row>
    <row r="4" spans="1:21" s="37" customFormat="1" ht="63.75" x14ac:dyDescent="0.25">
      <c r="A4" s="176"/>
      <c r="B4" s="65" t="s">
        <v>318</v>
      </c>
      <c r="C4" s="65" t="s">
        <v>1356</v>
      </c>
      <c r="D4" s="65" t="s">
        <v>3238</v>
      </c>
      <c r="E4" s="16" t="s">
        <v>3235</v>
      </c>
      <c r="F4" s="16" t="s">
        <v>3236</v>
      </c>
      <c r="G4" s="17"/>
      <c r="H4" s="125"/>
      <c r="I4" s="19"/>
      <c r="J4" s="19"/>
      <c r="K4" s="47"/>
      <c r="L4" s="19"/>
      <c r="M4" s="19"/>
      <c r="N4" s="25" t="str">
        <f t="shared" si="0"/>
        <v/>
      </c>
      <c r="O4" s="47"/>
      <c r="P4" s="47"/>
      <c r="Q4" s="19"/>
      <c r="R4" s="47"/>
      <c r="S4" s="20"/>
      <c r="T4" s="47"/>
      <c r="U4" s="47"/>
    </row>
    <row r="5" spans="1:21" s="37" customFormat="1" ht="63.75" x14ac:dyDescent="0.25">
      <c r="A5" s="176"/>
      <c r="B5" s="65" t="s">
        <v>318</v>
      </c>
      <c r="C5" s="65" t="s">
        <v>1357</v>
      </c>
      <c r="D5" s="65" t="s">
        <v>3239</v>
      </c>
      <c r="E5" s="16" t="s">
        <v>3235</v>
      </c>
      <c r="F5" s="17"/>
      <c r="G5" s="17"/>
      <c r="H5" s="125"/>
      <c r="I5" s="19"/>
      <c r="J5" s="19"/>
      <c r="K5" s="47"/>
      <c r="L5" s="19"/>
      <c r="M5" s="19"/>
      <c r="N5" s="25" t="str">
        <f t="shared" si="0"/>
        <v/>
      </c>
      <c r="O5" s="47"/>
      <c r="P5" s="47"/>
      <c r="Q5" s="19"/>
      <c r="R5" s="47"/>
      <c r="S5" s="20"/>
      <c r="T5" s="47"/>
      <c r="U5" s="47"/>
    </row>
    <row r="6" spans="1:21" s="37" customFormat="1" ht="38.25" x14ac:dyDescent="0.25">
      <c r="A6" s="176"/>
      <c r="B6" s="65" t="s">
        <v>318</v>
      </c>
      <c r="C6" s="65" t="s">
        <v>1358</v>
      </c>
      <c r="D6" s="65" t="s">
        <v>931</v>
      </c>
      <c r="E6" s="16" t="s">
        <v>3235</v>
      </c>
      <c r="F6" s="17"/>
      <c r="G6" s="17"/>
      <c r="H6" s="125"/>
      <c r="I6" s="19"/>
      <c r="J6" s="19"/>
      <c r="K6" s="47"/>
      <c r="L6" s="19"/>
      <c r="M6" s="19"/>
      <c r="N6" s="25" t="str">
        <f t="shared" si="0"/>
        <v/>
      </c>
      <c r="O6" s="47"/>
      <c r="P6" s="47"/>
      <c r="Q6" s="19"/>
      <c r="R6" s="47"/>
      <c r="S6" s="20"/>
      <c r="T6" s="47"/>
      <c r="U6" s="47"/>
    </row>
    <row r="7" spans="1:21" s="37" customFormat="1" ht="63.75" x14ac:dyDescent="0.25">
      <c r="A7" s="176"/>
      <c r="B7" s="65" t="s">
        <v>318</v>
      </c>
      <c r="C7" s="65" t="s">
        <v>1359</v>
      </c>
      <c r="D7" s="65" t="s">
        <v>933</v>
      </c>
      <c r="E7" s="16" t="s">
        <v>3235</v>
      </c>
      <c r="F7" s="16" t="s">
        <v>3236</v>
      </c>
      <c r="G7" s="17"/>
      <c r="H7" s="125"/>
      <c r="I7" s="19"/>
      <c r="J7" s="19"/>
      <c r="K7" s="47"/>
      <c r="L7" s="19"/>
      <c r="M7" s="19"/>
      <c r="N7" s="25" t="str">
        <f t="shared" si="0"/>
        <v/>
      </c>
      <c r="O7" s="47"/>
      <c r="P7" s="47"/>
      <c r="Q7" s="19"/>
      <c r="R7" s="47"/>
      <c r="S7" s="20"/>
      <c r="T7" s="47"/>
      <c r="U7" s="47"/>
    </row>
    <row r="8" spans="1:21" s="37" customFormat="1" ht="51" x14ac:dyDescent="0.25">
      <c r="A8" s="176"/>
      <c r="B8" s="65" t="s">
        <v>318</v>
      </c>
      <c r="C8" s="65" t="s">
        <v>1360</v>
      </c>
      <c r="D8" s="65" t="s">
        <v>3240</v>
      </c>
      <c r="E8" s="16" t="s">
        <v>3235</v>
      </c>
      <c r="F8" s="17"/>
      <c r="G8" s="17"/>
      <c r="H8" s="125"/>
      <c r="I8" s="19"/>
      <c r="J8" s="19"/>
      <c r="K8" s="47"/>
      <c r="L8" s="19"/>
      <c r="M8" s="19"/>
      <c r="N8" s="25" t="str">
        <f t="shared" si="0"/>
        <v/>
      </c>
      <c r="O8" s="47"/>
      <c r="P8" s="47"/>
      <c r="Q8" s="19"/>
      <c r="R8" s="47"/>
      <c r="S8" s="20"/>
      <c r="T8" s="47"/>
      <c r="U8" s="47"/>
    </row>
    <row r="9" spans="1:21" s="37" customFormat="1" ht="51" x14ac:dyDescent="0.25">
      <c r="A9" s="176"/>
      <c r="B9" s="65" t="s">
        <v>318</v>
      </c>
      <c r="C9" s="65" t="s">
        <v>1361</v>
      </c>
      <c r="D9" s="65" t="s">
        <v>3241</v>
      </c>
      <c r="E9" s="16" t="s">
        <v>3235</v>
      </c>
      <c r="F9" s="17"/>
      <c r="G9" s="17"/>
      <c r="H9" s="125"/>
      <c r="I9" s="19"/>
      <c r="J9" s="19"/>
      <c r="K9" s="19"/>
      <c r="L9" s="19"/>
      <c r="M9" s="19"/>
      <c r="N9" s="25" t="str">
        <f t="shared" si="0"/>
        <v/>
      </c>
      <c r="O9" s="47"/>
      <c r="P9" s="47"/>
      <c r="Q9" s="19"/>
      <c r="R9" s="47"/>
      <c r="S9" s="20"/>
      <c r="T9" s="47"/>
      <c r="U9" s="19"/>
    </row>
    <row r="10" spans="1:21" s="37" customFormat="1" ht="51" x14ac:dyDescent="0.25">
      <c r="A10" s="176"/>
      <c r="B10" s="65" t="s">
        <v>318</v>
      </c>
      <c r="C10" s="65" t="s">
        <v>1362</v>
      </c>
      <c r="D10" s="65" t="s">
        <v>3242</v>
      </c>
      <c r="E10" s="16" t="s">
        <v>3235</v>
      </c>
      <c r="F10" s="17"/>
      <c r="G10" s="17"/>
      <c r="H10" s="125"/>
      <c r="I10" s="19"/>
      <c r="J10" s="19"/>
      <c r="K10" s="19"/>
      <c r="L10" s="19"/>
      <c r="M10" s="19"/>
      <c r="N10" s="25" t="str">
        <f t="shared" si="0"/>
        <v/>
      </c>
      <c r="O10" s="47"/>
      <c r="P10" s="47"/>
      <c r="Q10" s="19"/>
      <c r="R10" s="47"/>
      <c r="S10" s="20"/>
      <c r="T10" s="47"/>
      <c r="U10" s="19"/>
    </row>
    <row r="11" spans="1:21" s="37" customFormat="1" ht="51" x14ac:dyDescent="0.25">
      <c r="A11" s="175"/>
      <c r="B11" s="65" t="s">
        <v>318</v>
      </c>
      <c r="C11" s="65" t="s">
        <v>1363</v>
      </c>
      <c r="D11" s="65" t="s">
        <v>3243</v>
      </c>
      <c r="E11" s="16" t="s">
        <v>3235</v>
      </c>
      <c r="F11" s="17"/>
      <c r="G11" s="17"/>
      <c r="H11" s="125"/>
      <c r="I11" s="19"/>
      <c r="J11" s="19"/>
      <c r="K11" s="19"/>
      <c r="L11" s="19"/>
      <c r="M11" s="19"/>
      <c r="N11" s="25" t="str">
        <f t="shared" si="0"/>
        <v/>
      </c>
      <c r="O11" s="47"/>
      <c r="P11" s="47"/>
      <c r="Q11" s="19"/>
      <c r="R11" s="47"/>
      <c r="S11" s="20"/>
      <c r="T11" s="47"/>
      <c r="U11" s="19"/>
    </row>
    <row r="12" spans="1:21" s="37" customFormat="1" ht="127.5" x14ac:dyDescent="0.25">
      <c r="A12" s="174" t="s">
        <v>321</v>
      </c>
      <c r="B12" s="65" t="s">
        <v>320</v>
      </c>
      <c r="C12" s="65" t="s">
        <v>1364</v>
      </c>
      <c r="D12" s="65" t="s">
        <v>3244</v>
      </c>
      <c r="E12" s="16" t="s">
        <v>3245</v>
      </c>
      <c r="F12" s="16" t="s">
        <v>3246</v>
      </c>
      <c r="G12" s="17"/>
      <c r="H12" s="125"/>
      <c r="I12" s="19"/>
      <c r="J12" s="19"/>
      <c r="K12" s="19"/>
      <c r="L12" s="19"/>
      <c r="M12" s="19"/>
      <c r="N12" s="25" t="str">
        <f t="shared" si="0"/>
        <v/>
      </c>
      <c r="O12" s="47"/>
      <c r="P12" s="47"/>
      <c r="Q12" s="19"/>
      <c r="R12" s="47"/>
      <c r="S12" s="20"/>
      <c r="T12" s="47"/>
      <c r="U12" s="19"/>
    </row>
    <row r="13" spans="1:21" s="37" customFormat="1" ht="89.25" x14ac:dyDescent="0.25">
      <c r="A13" s="176"/>
      <c r="B13" s="65" t="s">
        <v>320</v>
      </c>
      <c r="C13" s="65" t="s">
        <v>1365</v>
      </c>
      <c r="D13" s="65" t="s">
        <v>3247</v>
      </c>
      <c r="E13" s="17"/>
      <c r="F13" s="16" t="s">
        <v>3246</v>
      </c>
      <c r="G13" s="16" t="s">
        <v>3248</v>
      </c>
      <c r="H13" s="125"/>
      <c r="I13" s="19"/>
      <c r="J13" s="19"/>
      <c r="K13" s="19"/>
      <c r="L13" s="19"/>
      <c r="M13" s="19"/>
      <c r="N13" s="25" t="str">
        <f t="shared" si="0"/>
        <v/>
      </c>
      <c r="O13" s="47"/>
      <c r="P13" s="47"/>
      <c r="Q13" s="19"/>
      <c r="R13" s="47"/>
      <c r="S13" s="20"/>
      <c r="T13" s="47"/>
      <c r="U13" s="19"/>
    </row>
    <row r="14" spans="1:21" s="37" customFormat="1" ht="127.5" x14ac:dyDescent="0.25">
      <c r="A14" s="176"/>
      <c r="B14" s="65" t="s">
        <v>320</v>
      </c>
      <c r="C14" s="65" t="s">
        <v>1366</v>
      </c>
      <c r="D14" s="65" t="s">
        <v>3249</v>
      </c>
      <c r="E14" s="16" t="s">
        <v>3245</v>
      </c>
      <c r="F14" s="16" t="s">
        <v>3246</v>
      </c>
      <c r="G14" s="17"/>
      <c r="H14" s="125"/>
      <c r="I14" s="19"/>
      <c r="J14" s="19"/>
      <c r="K14" s="19"/>
      <c r="L14" s="19"/>
      <c r="M14" s="19"/>
      <c r="N14" s="25" t="str">
        <f t="shared" si="0"/>
        <v/>
      </c>
      <c r="O14" s="47"/>
      <c r="P14" s="47"/>
      <c r="Q14" s="19"/>
      <c r="R14" s="47"/>
      <c r="S14" s="20"/>
      <c r="T14" s="47"/>
      <c r="U14" s="19"/>
    </row>
    <row r="15" spans="1:21" s="37" customFormat="1" ht="89.25" x14ac:dyDescent="0.25">
      <c r="A15" s="176"/>
      <c r="B15" s="65" t="s">
        <v>320</v>
      </c>
      <c r="C15" s="65" t="s">
        <v>1367</v>
      </c>
      <c r="D15" s="65" t="s">
        <v>3250</v>
      </c>
      <c r="E15" s="17"/>
      <c r="F15" s="16" t="s">
        <v>3246</v>
      </c>
      <c r="G15" s="16" t="s">
        <v>3248</v>
      </c>
      <c r="H15" s="125"/>
      <c r="I15" s="19"/>
      <c r="J15" s="19"/>
      <c r="K15" s="19"/>
      <c r="L15" s="19"/>
      <c r="M15" s="19"/>
      <c r="N15" s="25" t="str">
        <f t="shared" si="0"/>
        <v/>
      </c>
      <c r="O15" s="47"/>
      <c r="P15" s="47"/>
      <c r="Q15" s="19"/>
      <c r="R15" s="47"/>
      <c r="S15" s="20"/>
      <c r="T15" s="47"/>
      <c r="U15" s="19"/>
    </row>
    <row r="16" spans="1:21" s="37" customFormat="1" ht="127.5" x14ac:dyDescent="0.25">
      <c r="A16" s="176"/>
      <c r="B16" s="65" t="s">
        <v>320</v>
      </c>
      <c r="C16" s="65" t="s">
        <v>1368</v>
      </c>
      <c r="D16" s="65" t="s">
        <v>3251</v>
      </c>
      <c r="E16" s="16" t="s">
        <v>3245</v>
      </c>
      <c r="F16" s="17"/>
      <c r="G16" s="17"/>
      <c r="H16" s="125"/>
      <c r="I16" s="19"/>
      <c r="J16" s="19"/>
      <c r="K16" s="19"/>
      <c r="L16" s="19"/>
      <c r="M16" s="19"/>
      <c r="N16" s="25" t="str">
        <f t="shared" si="0"/>
        <v/>
      </c>
      <c r="O16" s="47"/>
      <c r="P16" s="47"/>
      <c r="Q16" s="19"/>
      <c r="R16" s="47"/>
      <c r="S16" s="20"/>
      <c r="T16" s="47"/>
      <c r="U16" s="19"/>
    </row>
    <row r="17" spans="1:21" s="37" customFormat="1" ht="89.25" x14ac:dyDescent="0.25">
      <c r="A17" s="176"/>
      <c r="B17" s="65" t="s">
        <v>320</v>
      </c>
      <c r="C17" s="65" t="s">
        <v>1369</v>
      </c>
      <c r="D17" s="65" t="s">
        <v>3252</v>
      </c>
      <c r="E17" s="17"/>
      <c r="F17" s="16" t="s">
        <v>3246</v>
      </c>
      <c r="G17" s="16" t="s">
        <v>3248</v>
      </c>
      <c r="H17" s="125"/>
      <c r="I17" s="19"/>
      <c r="J17" s="19"/>
      <c r="K17" s="19"/>
      <c r="L17" s="19"/>
      <c r="M17" s="19"/>
      <c r="N17" s="25" t="str">
        <f t="shared" si="0"/>
        <v/>
      </c>
      <c r="O17" s="47"/>
      <c r="P17" s="47"/>
      <c r="Q17" s="19"/>
      <c r="R17" s="47"/>
      <c r="S17" s="20"/>
      <c r="T17" s="47"/>
      <c r="U17" s="19"/>
    </row>
    <row r="18" spans="1:21" s="37" customFormat="1" ht="89.25" x14ac:dyDescent="0.25">
      <c r="A18" s="175"/>
      <c r="B18" s="65" t="s">
        <v>320</v>
      </c>
      <c r="C18" s="65" t="s">
        <v>1370</v>
      </c>
      <c r="D18" s="65" t="s">
        <v>3253</v>
      </c>
      <c r="E18" s="17"/>
      <c r="F18" s="16" t="s">
        <v>3246</v>
      </c>
      <c r="G18" s="16" t="s">
        <v>3248</v>
      </c>
      <c r="H18" s="125"/>
      <c r="I18" s="19"/>
      <c r="J18" s="19"/>
      <c r="K18" s="19"/>
      <c r="L18" s="19"/>
      <c r="M18" s="19"/>
      <c r="N18" s="25" t="str">
        <f t="shared" si="0"/>
        <v/>
      </c>
      <c r="O18" s="47"/>
      <c r="P18" s="47"/>
      <c r="Q18" s="19"/>
      <c r="R18" s="47"/>
      <c r="S18" s="20"/>
      <c r="T18" s="47"/>
      <c r="U18" s="19"/>
    </row>
    <row r="19" spans="1:21" s="37" customFormat="1" ht="204" x14ac:dyDescent="0.25">
      <c r="A19" s="174" t="s">
        <v>323</v>
      </c>
      <c r="B19" s="65" t="s">
        <v>322</v>
      </c>
      <c r="C19" s="65" t="s">
        <v>1371</v>
      </c>
      <c r="D19" s="65" t="s">
        <v>3254</v>
      </c>
      <c r="E19" s="16" t="s">
        <v>3255</v>
      </c>
      <c r="F19" s="17"/>
      <c r="G19" s="17"/>
      <c r="H19" s="125"/>
      <c r="I19" s="19"/>
      <c r="J19" s="19"/>
      <c r="K19" s="19"/>
      <c r="L19" s="19"/>
      <c r="M19" s="19"/>
      <c r="N19" s="25" t="str">
        <f t="shared" si="0"/>
        <v/>
      </c>
      <c r="O19" s="47"/>
      <c r="P19" s="47"/>
      <c r="Q19" s="19"/>
      <c r="R19" s="47"/>
      <c r="S19" s="20"/>
      <c r="T19" s="47"/>
      <c r="U19" s="19"/>
    </row>
    <row r="20" spans="1:21" s="37" customFormat="1" ht="76.5" x14ac:dyDescent="0.25">
      <c r="A20" s="176"/>
      <c r="B20" s="65" t="s">
        <v>322</v>
      </c>
      <c r="C20" s="65" t="s">
        <v>1372</v>
      </c>
      <c r="D20" s="65" t="s">
        <v>3256</v>
      </c>
      <c r="E20" s="17"/>
      <c r="F20" s="16" t="s">
        <v>3257</v>
      </c>
      <c r="G20" s="16" t="s">
        <v>3258</v>
      </c>
      <c r="H20" s="125"/>
      <c r="I20" s="19"/>
      <c r="J20" s="19"/>
      <c r="K20" s="19"/>
      <c r="L20" s="19"/>
      <c r="M20" s="19"/>
      <c r="N20" s="25" t="str">
        <f t="shared" si="0"/>
        <v/>
      </c>
      <c r="O20" s="47"/>
      <c r="P20" s="47"/>
      <c r="Q20" s="19"/>
      <c r="R20" s="47"/>
      <c r="S20" s="20"/>
      <c r="T20" s="47"/>
      <c r="U20" s="19"/>
    </row>
    <row r="21" spans="1:21" s="37" customFormat="1" ht="204" x14ac:dyDescent="0.25">
      <c r="A21" s="176"/>
      <c r="B21" s="65" t="s">
        <v>322</v>
      </c>
      <c r="C21" s="65" t="s">
        <v>3259</v>
      </c>
      <c r="D21" s="65" t="s">
        <v>3260</v>
      </c>
      <c r="E21" s="16" t="s">
        <v>3255</v>
      </c>
      <c r="F21" s="17"/>
      <c r="G21" s="17"/>
      <c r="H21" s="125"/>
      <c r="I21" s="19"/>
      <c r="J21" s="19"/>
      <c r="K21" s="19"/>
      <c r="L21" s="19"/>
      <c r="M21" s="19"/>
      <c r="N21" s="25" t="str">
        <f t="shared" si="0"/>
        <v/>
      </c>
      <c r="O21" s="47"/>
      <c r="P21" s="47"/>
      <c r="Q21" s="19"/>
      <c r="R21" s="47"/>
      <c r="S21" s="20"/>
      <c r="T21" s="47"/>
      <c r="U21" s="19"/>
    </row>
    <row r="22" spans="1:21" s="37" customFormat="1" ht="204" x14ac:dyDescent="0.25">
      <c r="A22" s="176"/>
      <c r="B22" s="65" t="s">
        <v>322</v>
      </c>
      <c r="C22" s="65" t="s">
        <v>1373</v>
      </c>
      <c r="D22" s="65" t="s">
        <v>3261</v>
      </c>
      <c r="E22" s="16" t="s">
        <v>3255</v>
      </c>
      <c r="F22" s="17"/>
      <c r="G22" s="17"/>
      <c r="H22" s="125"/>
      <c r="I22" s="19"/>
      <c r="J22" s="19"/>
      <c r="K22" s="19"/>
      <c r="L22" s="19"/>
      <c r="M22" s="19"/>
      <c r="N22" s="25" t="str">
        <f t="shared" si="0"/>
        <v/>
      </c>
      <c r="O22" s="47"/>
      <c r="P22" s="47"/>
      <c r="Q22" s="19"/>
      <c r="R22" s="47"/>
      <c r="S22" s="20"/>
      <c r="T22" s="47"/>
      <c r="U22" s="19"/>
    </row>
    <row r="23" spans="1:21" s="37" customFormat="1" ht="76.5" x14ac:dyDescent="0.25">
      <c r="A23" s="176"/>
      <c r="B23" s="65" t="s">
        <v>322</v>
      </c>
      <c r="C23" s="65" t="s">
        <v>1374</v>
      </c>
      <c r="D23" s="65" t="s">
        <v>3262</v>
      </c>
      <c r="E23" s="17"/>
      <c r="F23" s="16" t="s">
        <v>3257</v>
      </c>
      <c r="G23" s="16" t="s">
        <v>3258</v>
      </c>
      <c r="H23" s="125"/>
      <c r="I23" s="19"/>
      <c r="J23" s="19"/>
      <c r="K23" s="19"/>
      <c r="L23" s="19"/>
      <c r="M23" s="19"/>
      <c r="N23" s="25" t="str">
        <f t="shared" si="0"/>
        <v/>
      </c>
      <c r="O23" s="47"/>
      <c r="P23" s="47"/>
      <c r="Q23" s="19"/>
      <c r="R23" s="47"/>
      <c r="S23" s="20"/>
      <c r="T23" s="47"/>
      <c r="U23" s="19"/>
    </row>
    <row r="24" spans="1:21" s="37" customFormat="1" ht="204" x14ac:dyDescent="0.25">
      <c r="A24" s="176"/>
      <c r="B24" s="65" t="s">
        <v>322</v>
      </c>
      <c r="C24" s="65" t="s">
        <v>1375</v>
      </c>
      <c r="D24" s="65" t="s">
        <v>3263</v>
      </c>
      <c r="E24" s="16" t="s">
        <v>3255</v>
      </c>
      <c r="F24" s="17"/>
      <c r="G24" s="17"/>
      <c r="H24" s="125"/>
      <c r="I24" s="19"/>
      <c r="J24" s="19"/>
      <c r="K24" s="19"/>
      <c r="L24" s="19"/>
      <c r="M24" s="19"/>
      <c r="N24" s="25" t="str">
        <f t="shared" si="0"/>
        <v/>
      </c>
      <c r="O24" s="47"/>
      <c r="P24" s="47"/>
      <c r="Q24" s="19"/>
      <c r="R24" s="47"/>
      <c r="S24" s="20"/>
      <c r="T24" s="47"/>
      <c r="U24" s="19"/>
    </row>
    <row r="25" spans="1:21" s="37" customFormat="1" ht="76.5" x14ac:dyDescent="0.25">
      <c r="A25" s="176"/>
      <c r="B25" s="65" t="s">
        <v>322</v>
      </c>
      <c r="C25" s="65" t="s">
        <v>1376</v>
      </c>
      <c r="D25" s="65" t="s">
        <v>3264</v>
      </c>
      <c r="E25" s="17"/>
      <c r="F25" s="16" t="s">
        <v>3257</v>
      </c>
      <c r="G25" s="16" t="s">
        <v>3258</v>
      </c>
      <c r="H25" s="125"/>
      <c r="I25" s="19"/>
      <c r="J25" s="19"/>
      <c r="K25" s="19"/>
      <c r="L25" s="19"/>
      <c r="M25" s="19"/>
      <c r="N25" s="25" t="str">
        <f t="shared" si="0"/>
        <v/>
      </c>
      <c r="O25" s="47"/>
      <c r="P25" s="47"/>
      <c r="Q25" s="19"/>
      <c r="R25" s="47"/>
      <c r="S25" s="20"/>
      <c r="T25" s="47"/>
      <c r="U25" s="19"/>
    </row>
    <row r="26" spans="1:21" s="37" customFormat="1" ht="204" x14ac:dyDescent="0.25">
      <c r="A26" s="176"/>
      <c r="B26" s="65" t="s">
        <v>322</v>
      </c>
      <c r="C26" s="65" t="s">
        <v>1377</v>
      </c>
      <c r="D26" s="65" t="s">
        <v>3778</v>
      </c>
      <c r="E26" s="16" t="s">
        <v>3255</v>
      </c>
      <c r="F26" s="17"/>
      <c r="G26" s="17"/>
      <c r="H26" s="125"/>
      <c r="I26" s="19"/>
      <c r="J26" s="19"/>
      <c r="K26" s="19"/>
      <c r="L26" s="19"/>
      <c r="M26" s="19"/>
      <c r="N26" s="25" t="str">
        <f t="shared" si="0"/>
        <v/>
      </c>
      <c r="O26" s="47"/>
      <c r="P26" s="47"/>
      <c r="Q26" s="19"/>
      <c r="R26" s="47"/>
      <c r="S26" s="20"/>
      <c r="T26" s="47"/>
      <c r="U26" s="19"/>
    </row>
    <row r="27" spans="1:21" s="37" customFormat="1" ht="76.5" x14ac:dyDescent="0.25">
      <c r="A27" s="176"/>
      <c r="B27" s="65" t="s">
        <v>322</v>
      </c>
      <c r="C27" s="65" t="s">
        <v>1378</v>
      </c>
      <c r="D27" s="65" t="s">
        <v>3779</v>
      </c>
      <c r="E27" s="17"/>
      <c r="F27" s="16" t="s">
        <v>3257</v>
      </c>
      <c r="G27" s="16" t="s">
        <v>3258</v>
      </c>
      <c r="H27" s="125"/>
      <c r="I27" s="19"/>
      <c r="J27" s="19"/>
      <c r="K27" s="19"/>
      <c r="L27" s="19"/>
      <c r="M27" s="19"/>
      <c r="N27" s="25" t="str">
        <f t="shared" si="0"/>
        <v/>
      </c>
      <c r="O27" s="47"/>
      <c r="P27" s="47"/>
      <c r="Q27" s="19"/>
      <c r="R27" s="47"/>
      <c r="S27" s="20"/>
      <c r="T27" s="47"/>
      <c r="U27" s="19"/>
    </row>
    <row r="28" spans="1:21" s="37" customFormat="1" ht="76.5" x14ac:dyDescent="0.25">
      <c r="A28" s="176"/>
      <c r="B28" s="65" t="s">
        <v>322</v>
      </c>
      <c r="C28" s="65" t="s">
        <v>1379</v>
      </c>
      <c r="D28" s="65" t="s">
        <v>3265</v>
      </c>
      <c r="E28" s="17"/>
      <c r="F28" s="16" t="s">
        <v>3257</v>
      </c>
      <c r="G28" s="16" t="s">
        <v>3258</v>
      </c>
      <c r="H28" s="125"/>
      <c r="I28" s="19"/>
      <c r="J28" s="19"/>
      <c r="K28" s="19"/>
      <c r="L28" s="19"/>
      <c r="M28" s="19"/>
      <c r="N28" s="25" t="str">
        <f t="shared" si="0"/>
        <v/>
      </c>
      <c r="O28" s="47"/>
      <c r="P28" s="47"/>
      <c r="Q28" s="19"/>
      <c r="R28" s="47"/>
      <c r="S28" s="20"/>
      <c r="T28" s="47"/>
      <c r="U28" s="19"/>
    </row>
    <row r="29" spans="1:21" s="37" customFormat="1" ht="76.5" x14ac:dyDescent="0.25">
      <c r="A29" s="176"/>
      <c r="B29" s="65" t="s">
        <v>322</v>
      </c>
      <c r="C29" s="65" t="s">
        <v>1380</v>
      </c>
      <c r="D29" s="65" t="s">
        <v>3266</v>
      </c>
      <c r="E29" s="17"/>
      <c r="F29" s="16" t="s">
        <v>3257</v>
      </c>
      <c r="G29" s="16" t="s">
        <v>3258</v>
      </c>
      <c r="H29" s="125"/>
      <c r="I29" s="19"/>
      <c r="J29" s="19"/>
      <c r="K29" s="19"/>
      <c r="L29" s="19"/>
      <c r="M29" s="19"/>
      <c r="N29" s="25" t="str">
        <f t="shared" si="0"/>
        <v/>
      </c>
      <c r="O29" s="47"/>
      <c r="P29" s="47"/>
      <c r="Q29" s="19"/>
      <c r="R29" s="47"/>
      <c r="S29" s="20"/>
      <c r="T29" s="47"/>
      <c r="U29" s="19"/>
    </row>
    <row r="30" spans="1:21" s="37" customFormat="1" ht="76.5" x14ac:dyDescent="0.25">
      <c r="A30" s="176"/>
      <c r="B30" s="65" t="s">
        <v>322</v>
      </c>
      <c r="C30" s="65" t="s">
        <v>1381</v>
      </c>
      <c r="D30" s="65" t="s">
        <v>3267</v>
      </c>
      <c r="E30" s="17"/>
      <c r="F30" s="16" t="s">
        <v>3257</v>
      </c>
      <c r="G30" s="16" t="s">
        <v>3258</v>
      </c>
      <c r="H30" s="125"/>
      <c r="I30" s="19"/>
      <c r="J30" s="19"/>
      <c r="K30" s="19"/>
      <c r="L30" s="19"/>
      <c r="M30" s="19"/>
      <c r="N30" s="25" t="str">
        <f t="shared" si="0"/>
        <v/>
      </c>
      <c r="O30" s="47"/>
      <c r="P30" s="47"/>
      <c r="Q30" s="19"/>
      <c r="R30" s="47"/>
      <c r="S30" s="20"/>
      <c r="T30" s="47"/>
      <c r="U30" s="19"/>
    </row>
    <row r="31" spans="1:21" s="37" customFormat="1" ht="204" x14ac:dyDescent="0.25">
      <c r="A31" s="176"/>
      <c r="B31" s="65" t="s">
        <v>322</v>
      </c>
      <c r="C31" s="65" t="s">
        <v>1382</v>
      </c>
      <c r="D31" s="65" t="s">
        <v>3268</v>
      </c>
      <c r="E31" s="16" t="s">
        <v>3255</v>
      </c>
      <c r="F31" s="17"/>
      <c r="G31" s="17"/>
      <c r="H31" s="125"/>
      <c r="I31" s="19"/>
      <c r="J31" s="19"/>
      <c r="K31" s="19"/>
      <c r="L31" s="19"/>
      <c r="M31" s="19"/>
      <c r="N31" s="25" t="str">
        <f t="shared" si="0"/>
        <v/>
      </c>
      <c r="O31" s="47"/>
      <c r="P31" s="47"/>
      <c r="Q31" s="19"/>
      <c r="R31" s="47"/>
      <c r="S31" s="20"/>
      <c r="T31" s="47"/>
      <c r="U31" s="19"/>
    </row>
    <row r="32" spans="1:21" s="37" customFormat="1" ht="204" x14ac:dyDescent="0.25">
      <c r="A32" s="176"/>
      <c r="B32" s="65" t="s">
        <v>322</v>
      </c>
      <c r="C32" s="65" t="s">
        <v>1383</v>
      </c>
      <c r="D32" s="65" t="s">
        <v>3269</v>
      </c>
      <c r="E32" s="16" t="s">
        <v>3255</v>
      </c>
      <c r="F32" s="17"/>
      <c r="G32" s="17"/>
      <c r="H32" s="125"/>
      <c r="I32" s="19"/>
      <c r="J32" s="19"/>
      <c r="K32" s="19"/>
      <c r="L32" s="19"/>
      <c r="M32" s="19"/>
      <c r="N32" s="25" t="str">
        <f t="shared" si="0"/>
        <v/>
      </c>
      <c r="O32" s="47"/>
      <c r="P32" s="47"/>
      <c r="Q32" s="19"/>
      <c r="R32" s="47"/>
      <c r="S32" s="20"/>
      <c r="T32" s="47"/>
      <c r="U32" s="19"/>
    </row>
    <row r="33" spans="1:21" s="37" customFormat="1" ht="76.5" x14ac:dyDescent="0.25">
      <c r="A33" s="176"/>
      <c r="B33" s="65" t="s">
        <v>322</v>
      </c>
      <c r="C33" s="65" t="s">
        <v>1384</v>
      </c>
      <c r="D33" s="65" t="s">
        <v>3270</v>
      </c>
      <c r="E33" s="17"/>
      <c r="F33" s="16" t="s">
        <v>3257</v>
      </c>
      <c r="G33" s="16" t="s">
        <v>3258</v>
      </c>
      <c r="H33" s="125"/>
      <c r="I33" s="19"/>
      <c r="J33" s="19"/>
      <c r="K33" s="19"/>
      <c r="L33" s="19"/>
      <c r="M33" s="19"/>
      <c r="N33" s="25" t="str">
        <f t="shared" si="0"/>
        <v/>
      </c>
      <c r="O33" s="47"/>
      <c r="P33" s="47"/>
      <c r="Q33" s="19"/>
      <c r="R33" s="47"/>
      <c r="S33" s="20"/>
      <c r="T33" s="47"/>
      <c r="U33" s="19"/>
    </row>
    <row r="34" spans="1:21" s="37" customFormat="1" ht="204" x14ac:dyDescent="0.25">
      <c r="A34" s="176"/>
      <c r="B34" s="65" t="s">
        <v>322</v>
      </c>
      <c r="C34" s="65" t="s">
        <v>1385</v>
      </c>
      <c r="D34" s="65" t="s">
        <v>3271</v>
      </c>
      <c r="E34" s="16" t="s">
        <v>3255</v>
      </c>
      <c r="F34" s="17"/>
      <c r="G34" s="17"/>
      <c r="H34" s="125"/>
      <c r="I34" s="19"/>
      <c r="J34" s="19"/>
      <c r="K34" s="19"/>
      <c r="L34" s="19"/>
      <c r="M34" s="19"/>
      <c r="N34" s="25" t="str">
        <f t="shared" si="0"/>
        <v/>
      </c>
      <c r="O34" s="47"/>
      <c r="P34" s="47"/>
      <c r="Q34" s="19"/>
      <c r="R34" s="47"/>
      <c r="S34" s="20"/>
      <c r="T34" s="47"/>
      <c r="U34" s="19"/>
    </row>
    <row r="35" spans="1:21" s="37" customFormat="1" ht="76.5" x14ac:dyDescent="0.25">
      <c r="A35" s="175"/>
      <c r="B35" s="65" t="s">
        <v>322</v>
      </c>
      <c r="C35" s="65" t="s">
        <v>1386</v>
      </c>
      <c r="D35" s="65" t="s">
        <v>3780</v>
      </c>
      <c r="E35" s="17"/>
      <c r="F35" s="16" t="s">
        <v>3257</v>
      </c>
      <c r="G35" s="16" t="s">
        <v>3258</v>
      </c>
      <c r="H35" s="125"/>
      <c r="I35" s="19"/>
      <c r="J35" s="19"/>
      <c r="K35" s="19"/>
      <c r="L35" s="19"/>
      <c r="M35" s="19"/>
      <c r="N35" s="25" t="str">
        <f t="shared" si="0"/>
        <v/>
      </c>
      <c r="O35" s="47"/>
      <c r="P35" s="47"/>
      <c r="Q35" s="19"/>
      <c r="R35" s="47"/>
      <c r="S35" s="20"/>
      <c r="T35" s="47"/>
      <c r="U35" s="19"/>
    </row>
    <row r="36" spans="1:21" s="37" customFormat="1" ht="140.25" x14ac:dyDescent="0.25">
      <c r="A36" s="174" t="s">
        <v>728</v>
      </c>
      <c r="B36" s="65" t="s">
        <v>324</v>
      </c>
      <c r="C36" s="65" t="s">
        <v>1387</v>
      </c>
      <c r="D36" s="65" t="s">
        <v>3272</v>
      </c>
      <c r="E36" s="16" t="s">
        <v>3273</v>
      </c>
      <c r="F36" s="17"/>
      <c r="G36" s="17"/>
      <c r="H36" s="125"/>
      <c r="I36" s="19"/>
      <c r="J36" s="19"/>
      <c r="K36" s="19"/>
      <c r="L36" s="19"/>
      <c r="M36" s="19"/>
      <c r="N36" s="25" t="str">
        <f t="shared" si="0"/>
        <v/>
      </c>
      <c r="O36" s="47"/>
      <c r="P36" s="47"/>
      <c r="Q36" s="19"/>
      <c r="R36" s="47"/>
      <c r="S36" s="20"/>
      <c r="T36" s="47"/>
      <c r="U36" s="19"/>
    </row>
    <row r="37" spans="1:21" s="37" customFormat="1" ht="140.25" x14ac:dyDescent="0.25">
      <c r="A37" s="176"/>
      <c r="B37" s="65" t="s">
        <v>324</v>
      </c>
      <c r="C37" s="65" t="s">
        <v>1388</v>
      </c>
      <c r="D37" s="65" t="s">
        <v>3274</v>
      </c>
      <c r="E37" s="16" t="s">
        <v>3273</v>
      </c>
      <c r="F37" s="17"/>
      <c r="G37" s="17"/>
      <c r="H37" s="125"/>
      <c r="I37" s="19"/>
      <c r="J37" s="19"/>
      <c r="K37" s="19"/>
      <c r="L37" s="19"/>
      <c r="M37" s="19"/>
      <c r="N37" s="25" t="str">
        <f t="shared" si="0"/>
        <v/>
      </c>
      <c r="O37" s="47"/>
      <c r="P37" s="47"/>
      <c r="Q37" s="19"/>
      <c r="R37" s="47"/>
      <c r="S37" s="20"/>
      <c r="T37" s="47"/>
      <c r="U37" s="19"/>
    </row>
    <row r="38" spans="1:21" s="37" customFormat="1" ht="89.25" x14ac:dyDescent="0.25">
      <c r="A38" s="175"/>
      <c r="B38" s="65" t="s">
        <v>324</v>
      </c>
      <c r="C38" s="65" t="s">
        <v>1389</v>
      </c>
      <c r="D38" s="65" t="s">
        <v>3275</v>
      </c>
      <c r="E38" s="17"/>
      <c r="F38" s="16" t="s">
        <v>3257</v>
      </c>
      <c r="G38" s="16" t="s">
        <v>3276</v>
      </c>
      <c r="H38" s="125"/>
      <c r="I38" s="19"/>
      <c r="J38" s="19"/>
      <c r="K38" s="19"/>
      <c r="L38" s="19"/>
      <c r="M38" s="19"/>
      <c r="N38" s="25" t="str">
        <f t="shared" si="0"/>
        <v/>
      </c>
      <c r="O38" s="47"/>
      <c r="P38" s="47"/>
      <c r="Q38" s="19"/>
      <c r="R38" s="47"/>
      <c r="S38" s="20"/>
      <c r="T38" s="47"/>
      <c r="U38" s="19"/>
    </row>
    <row r="39" spans="1:21" s="37" customFormat="1" ht="102" x14ac:dyDescent="0.25">
      <c r="A39" s="122" t="s">
        <v>729</v>
      </c>
      <c r="B39" s="65" t="s">
        <v>325</v>
      </c>
      <c r="C39" s="65" t="s">
        <v>325</v>
      </c>
      <c r="D39" s="65" t="s">
        <v>3781</v>
      </c>
      <c r="E39" s="16" t="s">
        <v>3277</v>
      </c>
      <c r="F39" s="16" t="s">
        <v>3257</v>
      </c>
      <c r="G39" s="16" t="s">
        <v>3278</v>
      </c>
      <c r="H39" s="125"/>
      <c r="I39" s="19"/>
      <c r="J39" s="19"/>
      <c r="K39" s="19"/>
      <c r="L39" s="19"/>
      <c r="M39" s="19"/>
      <c r="N39" s="25" t="str">
        <f t="shared" si="0"/>
        <v/>
      </c>
      <c r="O39" s="47"/>
      <c r="P39" s="47"/>
      <c r="Q39" s="19"/>
      <c r="R39" s="47"/>
      <c r="S39" s="20"/>
      <c r="T39" s="47"/>
      <c r="U39" s="19"/>
    </row>
    <row r="40" spans="1:21" s="37" customFormat="1" ht="102" x14ac:dyDescent="0.25">
      <c r="A40" s="174" t="s">
        <v>327</v>
      </c>
      <c r="B40" s="65" t="s">
        <v>326</v>
      </c>
      <c r="C40" s="65" t="s">
        <v>1390</v>
      </c>
      <c r="D40" s="65" t="s">
        <v>3279</v>
      </c>
      <c r="E40" s="17"/>
      <c r="F40" s="16" t="s">
        <v>3281</v>
      </c>
      <c r="G40" s="16" t="s">
        <v>3282</v>
      </c>
      <c r="H40" s="125"/>
      <c r="I40" s="19"/>
      <c r="J40" s="19"/>
      <c r="K40" s="19"/>
      <c r="L40" s="19"/>
      <c r="M40" s="19"/>
      <c r="N40" s="25" t="str">
        <f t="shared" si="0"/>
        <v/>
      </c>
      <c r="O40" s="47"/>
      <c r="P40" s="47"/>
      <c r="Q40" s="19"/>
      <c r="R40" s="47"/>
      <c r="S40" s="20"/>
      <c r="T40" s="47"/>
      <c r="U40" s="19"/>
    </row>
    <row r="41" spans="1:21" s="37" customFormat="1" ht="102" x14ac:dyDescent="0.25">
      <c r="A41" s="176"/>
      <c r="B41" s="65" t="s">
        <v>326</v>
      </c>
      <c r="C41" s="65" t="s">
        <v>1391</v>
      </c>
      <c r="D41" s="65" t="s">
        <v>3283</v>
      </c>
      <c r="E41" s="65" t="s">
        <v>3280</v>
      </c>
      <c r="F41" s="17"/>
      <c r="G41" s="17"/>
      <c r="H41" s="125"/>
      <c r="I41" s="19"/>
      <c r="J41" s="19"/>
      <c r="K41" s="19"/>
      <c r="L41" s="19"/>
      <c r="M41" s="19"/>
      <c r="N41" s="25" t="str">
        <f t="shared" si="0"/>
        <v/>
      </c>
      <c r="O41" s="47"/>
      <c r="P41" s="47"/>
      <c r="Q41" s="19"/>
      <c r="R41" s="47"/>
      <c r="S41" s="20"/>
      <c r="T41" s="47"/>
      <c r="U41" s="19"/>
    </row>
    <row r="42" spans="1:21" s="37" customFormat="1" ht="102" x14ac:dyDescent="0.25">
      <c r="A42" s="176"/>
      <c r="B42" s="65" t="s">
        <v>326</v>
      </c>
      <c r="C42" s="65" t="s">
        <v>1392</v>
      </c>
      <c r="D42" s="65" t="s">
        <v>3284</v>
      </c>
      <c r="E42" s="65" t="s">
        <v>3280</v>
      </c>
      <c r="F42" s="17"/>
      <c r="G42" s="17"/>
      <c r="H42" s="125"/>
      <c r="I42" s="19"/>
      <c r="J42" s="19"/>
      <c r="K42" s="19"/>
      <c r="L42" s="19"/>
      <c r="M42" s="19"/>
      <c r="N42" s="25" t="str">
        <f t="shared" si="0"/>
        <v/>
      </c>
      <c r="O42" s="47"/>
      <c r="P42" s="47"/>
      <c r="Q42" s="19"/>
      <c r="R42" s="47"/>
      <c r="S42" s="20"/>
      <c r="T42" s="47"/>
      <c r="U42" s="19"/>
    </row>
    <row r="43" spans="1:21" s="37" customFormat="1" ht="102" x14ac:dyDescent="0.25">
      <c r="A43" s="176"/>
      <c r="B43" s="65" t="s">
        <v>326</v>
      </c>
      <c r="C43" s="65" t="s">
        <v>1393</v>
      </c>
      <c r="D43" s="65" t="s">
        <v>3285</v>
      </c>
      <c r="E43" s="17"/>
      <c r="F43" s="16" t="s">
        <v>3281</v>
      </c>
      <c r="G43" s="16" t="s">
        <v>3282</v>
      </c>
      <c r="H43" s="125"/>
      <c r="I43" s="19"/>
      <c r="J43" s="19"/>
      <c r="K43" s="19"/>
      <c r="L43" s="19"/>
      <c r="M43" s="19"/>
      <c r="N43" s="25" t="str">
        <f t="shared" si="0"/>
        <v/>
      </c>
      <c r="O43" s="47"/>
      <c r="P43" s="47"/>
      <c r="Q43" s="19"/>
      <c r="R43" s="47"/>
      <c r="S43" s="20"/>
      <c r="T43" s="47"/>
      <c r="U43" s="19"/>
    </row>
    <row r="44" spans="1:21" s="37" customFormat="1" ht="102" x14ac:dyDescent="0.25">
      <c r="A44" s="175"/>
      <c r="B44" s="65" t="s">
        <v>326</v>
      </c>
      <c r="C44" s="65" t="s">
        <v>1394</v>
      </c>
      <c r="D44" s="65" t="s">
        <v>3286</v>
      </c>
      <c r="E44" s="65" t="s">
        <v>3280</v>
      </c>
      <c r="F44" s="16" t="s">
        <v>3281</v>
      </c>
      <c r="G44" s="17"/>
      <c r="H44" s="125"/>
      <c r="I44" s="19"/>
      <c r="J44" s="19"/>
      <c r="K44" s="19"/>
      <c r="L44" s="19"/>
      <c r="M44" s="19"/>
      <c r="N44" s="25" t="str">
        <f t="shared" si="0"/>
        <v/>
      </c>
      <c r="O44" s="47"/>
      <c r="P44" s="47"/>
      <c r="Q44" s="19"/>
      <c r="R44" s="47"/>
      <c r="S44" s="20"/>
      <c r="T44" s="47"/>
      <c r="U44" s="19"/>
    </row>
    <row r="45" spans="1:21" s="37" customFormat="1" ht="114.75" x14ac:dyDescent="0.25">
      <c r="A45" s="122" t="s">
        <v>328</v>
      </c>
      <c r="B45" s="65" t="s">
        <v>724</v>
      </c>
      <c r="C45" s="65" t="s">
        <v>3287</v>
      </c>
      <c r="D45" s="65" t="s">
        <v>3782</v>
      </c>
      <c r="E45" s="65" t="s">
        <v>3280</v>
      </c>
      <c r="F45" s="16" t="s">
        <v>3281</v>
      </c>
      <c r="G45" s="16" t="s">
        <v>3288</v>
      </c>
      <c r="H45" s="125"/>
      <c r="I45" s="19"/>
      <c r="J45" s="19"/>
      <c r="K45" s="19"/>
      <c r="L45" s="19"/>
      <c r="M45" s="19"/>
      <c r="N45" s="25" t="str">
        <f t="shared" si="0"/>
        <v/>
      </c>
      <c r="O45" s="47"/>
      <c r="P45" s="47"/>
      <c r="Q45" s="19"/>
      <c r="R45" s="47"/>
      <c r="S45" s="20"/>
      <c r="T45" s="47"/>
      <c r="U45" s="19"/>
    </row>
    <row r="46" spans="1:21" s="37" customFormat="1" ht="89.25" x14ac:dyDescent="0.25">
      <c r="A46" s="174" t="s">
        <v>330</v>
      </c>
      <c r="B46" s="65" t="s">
        <v>329</v>
      </c>
      <c r="C46" s="65" t="s">
        <v>1395</v>
      </c>
      <c r="D46" s="65" t="s">
        <v>3289</v>
      </c>
      <c r="E46" s="65" t="s">
        <v>3290</v>
      </c>
      <c r="F46" s="17"/>
      <c r="G46" s="17"/>
      <c r="H46" s="125"/>
      <c r="I46" s="19"/>
      <c r="J46" s="19"/>
      <c r="K46" s="19"/>
      <c r="L46" s="19"/>
      <c r="M46" s="19"/>
      <c r="N46" s="25" t="str">
        <f t="shared" si="0"/>
        <v/>
      </c>
      <c r="O46" s="47"/>
      <c r="P46" s="47"/>
      <c r="Q46" s="19"/>
      <c r="R46" s="47"/>
      <c r="S46" s="20"/>
      <c r="T46" s="47"/>
      <c r="U46" s="19"/>
    </row>
    <row r="47" spans="1:21" s="37" customFormat="1" ht="76.5" x14ac:dyDescent="0.25">
      <c r="A47" s="176"/>
      <c r="B47" s="65" t="s">
        <v>329</v>
      </c>
      <c r="C47" s="65" t="s">
        <v>1396</v>
      </c>
      <c r="D47" s="65" t="s">
        <v>3291</v>
      </c>
      <c r="E47" s="17"/>
      <c r="F47" s="16" t="s">
        <v>3292</v>
      </c>
      <c r="G47" s="16" t="s">
        <v>3293</v>
      </c>
      <c r="H47" s="125"/>
      <c r="I47" s="19"/>
      <c r="J47" s="19"/>
      <c r="K47" s="19"/>
      <c r="L47" s="19"/>
      <c r="M47" s="19"/>
      <c r="N47" s="25" t="str">
        <f t="shared" si="0"/>
        <v/>
      </c>
      <c r="O47" s="47"/>
      <c r="P47" s="47"/>
      <c r="Q47" s="19"/>
      <c r="R47" s="47"/>
      <c r="S47" s="20"/>
      <c r="T47" s="47"/>
      <c r="U47" s="19"/>
    </row>
    <row r="48" spans="1:21" s="37" customFormat="1" ht="89.25" x14ac:dyDescent="0.25">
      <c r="A48" s="176"/>
      <c r="B48" s="65" t="s">
        <v>329</v>
      </c>
      <c r="C48" s="65" t="s">
        <v>1397</v>
      </c>
      <c r="D48" s="65" t="s">
        <v>3294</v>
      </c>
      <c r="E48" s="65" t="s">
        <v>3290</v>
      </c>
      <c r="F48" s="17"/>
      <c r="G48" s="17"/>
      <c r="H48" s="125"/>
      <c r="I48" s="19"/>
      <c r="J48" s="19"/>
      <c r="K48" s="19"/>
      <c r="L48" s="19"/>
      <c r="M48" s="19"/>
      <c r="N48" s="25" t="str">
        <f t="shared" si="0"/>
        <v/>
      </c>
      <c r="O48" s="47"/>
      <c r="P48" s="47"/>
      <c r="Q48" s="19"/>
      <c r="R48" s="47"/>
      <c r="S48" s="20"/>
      <c r="T48" s="47"/>
      <c r="U48" s="19"/>
    </row>
    <row r="49" spans="1:21" s="37" customFormat="1" ht="76.5" x14ac:dyDescent="0.25">
      <c r="A49" s="175"/>
      <c r="B49" s="65" t="s">
        <v>329</v>
      </c>
      <c r="C49" s="65" t="s">
        <v>1398</v>
      </c>
      <c r="D49" s="65" t="s">
        <v>3295</v>
      </c>
      <c r="E49" s="17"/>
      <c r="F49" s="16" t="s">
        <v>3292</v>
      </c>
      <c r="G49" s="16" t="s">
        <v>3293</v>
      </c>
      <c r="H49" s="125"/>
      <c r="I49" s="19"/>
      <c r="J49" s="19"/>
      <c r="K49" s="19"/>
      <c r="L49" s="19"/>
      <c r="M49" s="19"/>
      <c r="N49" s="25" t="str">
        <f t="shared" si="0"/>
        <v/>
      </c>
      <c r="O49" s="47"/>
      <c r="P49" s="47"/>
      <c r="Q49" s="19"/>
      <c r="R49" s="47"/>
      <c r="S49" s="20"/>
      <c r="T49" s="47"/>
      <c r="U49" s="19"/>
    </row>
    <row r="50" spans="1:21" s="37" customFormat="1" ht="89.25" x14ac:dyDescent="0.25">
      <c r="A50" s="127" t="s">
        <v>332</v>
      </c>
      <c r="B50" s="22" t="s">
        <v>331</v>
      </c>
      <c r="C50" s="127" t="s">
        <v>331</v>
      </c>
      <c r="D50" s="127" t="s">
        <v>3783</v>
      </c>
      <c r="E50" s="16" t="s">
        <v>3296</v>
      </c>
      <c r="F50" s="16" t="s">
        <v>3297</v>
      </c>
      <c r="G50" s="16" t="s">
        <v>1399</v>
      </c>
      <c r="H50" s="125"/>
      <c r="I50" s="19"/>
      <c r="J50" s="19"/>
      <c r="K50" s="19"/>
      <c r="L50" s="19"/>
      <c r="M50" s="19"/>
      <c r="N50" s="25" t="str">
        <f t="shared" si="0"/>
        <v/>
      </c>
      <c r="O50" s="47"/>
      <c r="P50" s="47"/>
      <c r="Q50" s="19"/>
      <c r="R50" s="47"/>
      <c r="S50" s="20"/>
      <c r="T50" s="47"/>
      <c r="U50" s="19"/>
    </row>
    <row r="51" spans="1:21" s="37" customFormat="1" ht="89.25" x14ac:dyDescent="0.25">
      <c r="A51" s="174" t="s">
        <v>334</v>
      </c>
      <c r="B51" s="65" t="s">
        <v>333</v>
      </c>
      <c r="C51" s="65" t="s">
        <v>1400</v>
      </c>
      <c r="D51" s="65" t="s">
        <v>3298</v>
      </c>
      <c r="E51" s="17"/>
      <c r="F51" s="16" t="s">
        <v>3300</v>
      </c>
      <c r="G51" s="17"/>
      <c r="H51" s="125"/>
      <c r="I51" s="19"/>
      <c r="J51" s="19"/>
      <c r="K51" s="19"/>
      <c r="L51" s="19"/>
      <c r="M51" s="19"/>
      <c r="N51" s="25" t="str">
        <f t="shared" si="0"/>
        <v/>
      </c>
      <c r="O51" s="47"/>
      <c r="P51" s="47"/>
      <c r="Q51" s="19"/>
      <c r="R51" s="47"/>
      <c r="S51" s="20"/>
      <c r="T51" s="47"/>
      <c r="U51" s="19"/>
    </row>
    <row r="52" spans="1:21" s="37" customFormat="1" ht="140.25" x14ac:dyDescent="0.25">
      <c r="A52" s="176"/>
      <c r="B52" s="65" t="s">
        <v>333</v>
      </c>
      <c r="C52" s="65" t="s">
        <v>1402</v>
      </c>
      <c r="D52" s="65" t="s">
        <v>3301</v>
      </c>
      <c r="E52" s="16" t="s">
        <v>3299</v>
      </c>
      <c r="F52" s="17"/>
      <c r="G52" s="17"/>
      <c r="H52" s="125"/>
      <c r="I52" s="19"/>
      <c r="J52" s="19"/>
      <c r="K52" s="19"/>
      <c r="L52" s="19"/>
      <c r="M52" s="19"/>
      <c r="N52" s="25" t="str">
        <f t="shared" si="0"/>
        <v/>
      </c>
      <c r="O52" s="47"/>
      <c r="P52" s="47"/>
      <c r="Q52" s="19"/>
      <c r="R52" s="47"/>
      <c r="S52" s="20"/>
      <c r="T52" s="47"/>
      <c r="U52" s="19"/>
    </row>
    <row r="53" spans="1:21" s="37" customFormat="1" ht="89.25" x14ac:dyDescent="0.25">
      <c r="A53" s="176"/>
      <c r="B53" s="65" t="s">
        <v>333</v>
      </c>
      <c r="C53" s="65" t="s">
        <v>1403</v>
      </c>
      <c r="D53" s="65" t="s">
        <v>3302</v>
      </c>
      <c r="E53" s="17"/>
      <c r="F53" s="16" t="s">
        <v>3300</v>
      </c>
      <c r="G53" s="16" t="s">
        <v>1401</v>
      </c>
      <c r="H53" s="125"/>
      <c r="I53" s="19"/>
      <c r="J53" s="19"/>
      <c r="K53" s="19"/>
      <c r="L53" s="19"/>
      <c r="M53" s="19"/>
      <c r="N53" s="25" t="str">
        <f t="shared" si="0"/>
        <v/>
      </c>
      <c r="O53" s="47"/>
      <c r="P53" s="47"/>
      <c r="Q53" s="19"/>
      <c r="R53" s="47"/>
      <c r="S53" s="20"/>
      <c r="T53" s="47"/>
      <c r="U53" s="19"/>
    </row>
    <row r="54" spans="1:21" s="37" customFormat="1" ht="89.25" x14ac:dyDescent="0.25">
      <c r="A54" s="175"/>
      <c r="B54" s="65" t="s">
        <v>333</v>
      </c>
      <c r="C54" s="65" t="s">
        <v>1404</v>
      </c>
      <c r="D54" s="65" t="s">
        <v>3303</v>
      </c>
      <c r="E54" s="17"/>
      <c r="F54" s="16" t="s">
        <v>3300</v>
      </c>
      <c r="G54" s="16" t="s">
        <v>1401</v>
      </c>
      <c r="H54" s="125"/>
      <c r="I54" s="19"/>
      <c r="J54" s="19"/>
      <c r="K54" s="19"/>
      <c r="L54" s="19"/>
      <c r="M54" s="19"/>
      <c r="N54" s="25" t="str">
        <f t="shared" si="0"/>
        <v/>
      </c>
      <c r="O54" s="47"/>
      <c r="P54" s="47"/>
      <c r="Q54" s="19"/>
      <c r="R54" s="47"/>
      <c r="S54" s="20"/>
      <c r="T54" s="47"/>
      <c r="U54" s="19"/>
    </row>
    <row r="55" spans="1:21" s="37" customFormat="1" ht="102" x14ac:dyDescent="0.25">
      <c r="A55" s="122" t="s">
        <v>336</v>
      </c>
      <c r="B55" s="65" t="s">
        <v>335</v>
      </c>
      <c r="C55" s="65" t="s">
        <v>335</v>
      </c>
      <c r="D55" s="65" t="s">
        <v>3784</v>
      </c>
      <c r="E55" s="16" t="s">
        <v>3304</v>
      </c>
      <c r="F55" s="16" t="s">
        <v>3305</v>
      </c>
      <c r="G55" s="16" t="s">
        <v>3306</v>
      </c>
      <c r="H55" s="125"/>
      <c r="I55" s="19"/>
      <c r="J55" s="19"/>
      <c r="K55" s="19"/>
      <c r="L55" s="19"/>
      <c r="M55" s="19"/>
      <c r="N55" s="25" t="str">
        <f t="shared" si="0"/>
        <v/>
      </c>
      <c r="O55" s="47"/>
      <c r="P55" s="47"/>
      <c r="Q55" s="19"/>
      <c r="R55" s="47"/>
      <c r="S55" s="20"/>
      <c r="T55" s="47"/>
      <c r="U55" s="19"/>
    </row>
    <row r="56" spans="1:21" s="37" customFormat="1" ht="102" x14ac:dyDescent="0.25">
      <c r="A56" s="174" t="s">
        <v>338</v>
      </c>
      <c r="B56" s="65" t="s">
        <v>337</v>
      </c>
      <c r="C56" s="65" t="s">
        <v>1405</v>
      </c>
      <c r="D56" s="65" t="s">
        <v>3785</v>
      </c>
      <c r="E56" s="16" t="s">
        <v>3307</v>
      </c>
      <c r="F56" s="16" t="s">
        <v>3308</v>
      </c>
      <c r="G56" s="16" t="s">
        <v>1406</v>
      </c>
      <c r="H56" s="125"/>
      <c r="I56" s="19"/>
      <c r="J56" s="19"/>
      <c r="K56" s="19"/>
      <c r="L56" s="19"/>
      <c r="M56" s="19"/>
      <c r="N56" s="25" t="str">
        <f t="shared" si="0"/>
        <v/>
      </c>
      <c r="O56" s="47"/>
      <c r="P56" s="47"/>
      <c r="Q56" s="19"/>
      <c r="R56" s="47"/>
      <c r="S56" s="20"/>
      <c r="T56" s="47"/>
      <c r="U56" s="19"/>
    </row>
    <row r="57" spans="1:21" s="37" customFormat="1" ht="102" x14ac:dyDescent="0.25">
      <c r="A57" s="175"/>
      <c r="B57" s="65" t="s">
        <v>337</v>
      </c>
      <c r="C57" s="65" t="s">
        <v>1407</v>
      </c>
      <c r="D57" s="65" t="s">
        <v>3786</v>
      </c>
      <c r="E57" s="16" t="s">
        <v>3307</v>
      </c>
      <c r="F57" s="16" t="s">
        <v>3308</v>
      </c>
      <c r="G57" s="16" t="s">
        <v>1406</v>
      </c>
      <c r="H57" s="125"/>
      <c r="I57" s="19"/>
      <c r="J57" s="19"/>
      <c r="K57" s="19"/>
      <c r="L57" s="19"/>
      <c r="M57" s="19"/>
      <c r="N57" s="25" t="str">
        <f t="shared" si="0"/>
        <v/>
      </c>
      <c r="O57" s="47"/>
      <c r="P57" s="47"/>
      <c r="Q57" s="19"/>
      <c r="R57" s="47"/>
      <c r="S57" s="20"/>
      <c r="T57" s="47"/>
      <c r="U57" s="19"/>
    </row>
    <row r="58" spans="1:21" s="37" customFormat="1" ht="127.5" x14ac:dyDescent="0.25">
      <c r="A58" s="174" t="s">
        <v>340</v>
      </c>
      <c r="B58" s="65" t="s">
        <v>339</v>
      </c>
      <c r="C58" s="65" t="s">
        <v>1408</v>
      </c>
      <c r="D58" s="65" t="s">
        <v>3309</v>
      </c>
      <c r="E58" s="16" t="s">
        <v>3310</v>
      </c>
      <c r="F58" s="16" t="s">
        <v>3311</v>
      </c>
      <c r="G58" s="16" t="s">
        <v>3312</v>
      </c>
      <c r="H58" s="125"/>
      <c r="I58" s="19"/>
      <c r="J58" s="19"/>
      <c r="K58" s="19"/>
      <c r="L58" s="19"/>
      <c r="M58" s="19"/>
      <c r="N58" s="25" t="str">
        <f t="shared" si="0"/>
        <v/>
      </c>
      <c r="O58" s="47"/>
      <c r="P58" s="47"/>
      <c r="Q58" s="19"/>
      <c r="R58" s="47"/>
      <c r="S58" s="20"/>
      <c r="T58" s="47"/>
      <c r="U58" s="19"/>
    </row>
    <row r="59" spans="1:21" s="37" customFormat="1" ht="127.5" x14ac:dyDescent="0.25">
      <c r="A59" s="175"/>
      <c r="B59" s="65" t="s">
        <v>339</v>
      </c>
      <c r="C59" s="65" t="s">
        <v>1409</v>
      </c>
      <c r="D59" s="65" t="s">
        <v>3313</v>
      </c>
      <c r="E59" s="16" t="s">
        <v>3310</v>
      </c>
      <c r="F59" s="16" t="s">
        <v>3311</v>
      </c>
      <c r="G59" s="16" t="s">
        <v>3312</v>
      </c>
      <c r="H59" s="125"/>
      <c r="I59" s="19"/>
      <c r="J59" s="19"/>
      <c r="K59" s="19"/>
      <c r="L59" s="19"/>
      <c r="M59" s="19"/>
      <c r="N59" s="25" t="str">
        <f t="shared" si="0"/>
        <v/>
      </c>
      <c r="O59" s="47"/>
      <c r="P59" s="47"/>
      <c r="Q59" s="19"/>
      <c r="R59" s="47"/>
      <c r="S59" s="20"/>
      <c r="T59" s="47"/>
      <c r="U59" s="19"/>
    </row>
    <row r="60" spans="1:21" s="37" customFormat="1" ht="140.25" x14ac:dyDescent="0.25">
      <c r="A60" s="174" t="s">
        <v>341</v>
      </c>
      <c r="B60" s="65" t="s">
        <v>725</v>
      </c>
      <c r="C60" s="65" t="s">
        <v>3314</v>
      </c>
      <c r="D60" s="65" t="s">
        <v>3315</v>
      </c>
      <c r="E60" s="16" t="s">
        <v>3316</v>
      </c>
      <c r="F60" s="17"/>
      <c r="G60" s="17"/>
      <c r="H60" s="125"/>
      <c r="I60" s="19"/>
      <c r="J60" s="19"/>
      <c r="K60" s="19"/>
      <c r="L60" s="19"/>
      <c r="M60" s="19"/>
      <c r="N60" s="25" t="str">
        <f t="shared" ref="N60:N87" si="1">IF(OR(L60="",M60=""),"",
IF(OR(L60="Low",M60="Low"),"Low",
IF(OR(L60="Moderate",M60="Moderate"),"Moderate",
"High")))</f>
        <v/>
      </c>
      <c r="O60" s="47"/>
      <c r="P60" s="47"/>
      <c r="Q60" s="19"/>
      <c r="R60" s="47"/>
      <c r="S60" s="20"/>
      <c r="T60" s="47"/>
      <c r="U60" s="19"/>
    </row>
    <row r="61" spans="1:21" s="37" customFormat="1" ht="140.25" x14ac:dyDescent="0.25">
      <c r="A61" s="176"/>
      <c r="B61" s="65" t="s">
        <v>725</v>
      </c>
      <c r="C61" s="65" t="s">
        <v>3317</v>
      </c>
      <c r="D61" s="65" t="s">
        <v>3318</v>
      </c>
      <c r="E61" s="16" t="s">
        <v>3316</v>
      </c>
      <c r="F61" s="17"/>
      <c r="G61" s="17"/>
      <c r="H61" s="125"/>
      <c r="I61" s="19"/>
      <c r="J61" s="19"/>
      <c r="K61" s="19"/>
      <c r="L61" s="19"/>
      <c r="M61" s="19"/>
      <c r="N61" s="25" t="str">
        <f t="shared" si="1"/>
        <v/>
      </c>
      <c r="O61" s="47"/>
      <c r="P61" s="47"/>
      <c r="Q61" s="19"/>
      <c r="R61" s="47"/>
      <c r="S61" s="20"/>
      <c r="T61" s="47"/>
      <c r="U61" s="19"/>
    </row>
    <row r="62" spans="1:21" s="37" customFormat="1" ht="153" x14ac:dyDescent="0.25">
      <c r="A62" s="175"/>
      <c r="B62" s="65" t="s">
        <v>725</v>
      </c>
      <c r="C62" s="65" t="s">
        <v>3319</v>
      </c>
      <c r="D62" s="65" t="s">
        <v>3787</v>
      </c>
      <c r="E62" s="17"/>
      <c r="F62" s="16" t="s">
        <v>3320</v>
      </c>
      <c r="G62" s="16" t="s">
        <v>3321</v>
      </c>
      <c r="H62" s="125"/>
      <c r="I62" s="19"/>
      <c r="J62" s="19"/>
      <c r="K62" s="19"/>
      <c r="L62" s="19"/>
      <c r="M62" s="19"/>
      <c r="N62" s="25" t="str">
        <f t="shared" si="1"/>
        <v/>
      </c>
      <c r="O62" s="47"/>
      <c r="P62" s="47"/>
      <c r="Q62" s="19"/>
      <c r="R62" s="47"/>
      <c r="S62" s="20"/>
      <c r="T62" s="47"/>
      <c r="U62" s="19"/>
    </row>
    <row r="63" spans="1:21" s="37" customFormat="1" ht="153" x14ac:dyDescent="0.25">
      <c r="A63" s="122" t="s">
        <v>342</v>
      </c>
      <c r="B63" s="65" t="s">
        <v>726</v>
      </c>
      <c r="C63" s="65" t="s">
        <v>3322</v>
      </c>
      <c r="D63" s="65" t="s">
        <v>3788</v>
      </c>
      <c r="E63" s="16" t="s">
        <v>3316</v>
      </c>
      <c r="F63" s="16" t="s">
        <v>3320</v>
      </c>
      <c r="G63" s="16" t="s">
        <v>3323</v>
      </c>
      <c r="H63" s="125"/>
      <c r="I63" s="19"/>
      <c r="J63" s="19"/>
      <c r="K63" s="19"/>
      <c r="L63" s="19"/>
      <c r="M63" s="19"/>
      <c r="N63" s="25" t="str">
        <f t="shared" si="1"/>
        <v/>
      </c>
      <c r="O63" s="47"/>
      <c r="P63" s="47"/>
      <c r="Q63" s="19"/>
      <c r="R63" s="47"/>
      <c r="S63" s="20"/>
      <c r="T63" s="47"/>
      <c r="U63" s="19"/>
    </row>
    <row r="64" spans="1:21" s="37" customFormat="1" ht="127.5" x14ac:dyDescent="0.25">
      <c r="A64" s="194" t="s">
        <v>344</v>
      </c>
      <c r="B64" s="65" t="s">
        <v>343</v>
      </c>
      <c r="C64" s="65" t="s">
        <v>1410</v>
      </c>
      <c r="D64" s="65" t="s">
        <v>3324</v>
      </c>
      <c r="E64" s="16" t="s">
        <v>3325</v>
      </c>
      <c r="F64" s="17"/>
      <c r="G64" s="17"/>
      <c r="H64" s="125"/>
      <c r="I64" s="19"/>
      <c r="J64" s="19"/>
      <c r="K64" s="19"/>
      <c r="L64" s="19"/>
      <c r="M64" s="19"/>
      <c r="N64" s="25" t="str">
        <f t="shared" si="1"/>
        <v/>
      </c>
      <c r="O64" s="47"/>
      <c r="P64" s="47"/>
      <c r="Q64" s="19"/>
      <c r="R64" s="47"/>
      <c r="S64" s="20"/>
      <c r="T64" s="47"/>
      <c r="U64" s="19"/>
    </row>
    <row r="65" spans="1:21" s="37" customFormat="1" ht="127.5" x14ac:dyDescent="0.25">
      <c r="A65" s="194"/>
      <c r="B65" s="65" t="s">
        <v>343</v>
      </c>
      <c r="C65" s="65" t="s">
        <v>1411</v>
      </c>
      <c r="D65" s="65" t="s">
        <v>3326</v>
      </c>
      <c r="E65" s="16" t="s">
        <v>3325</v>
      </c>
      <c r="F65" s="17"/>
      <c r="G65" s="17"/>
      <c r="H65" s="125"/>
      <c r="I65" s="19"/>
      <c r="J65" s="19"/>
      <c r="K65" s="19"/>
      <c r="L65" s="19"/>
      <c r="M65" s="19"/>
      <c r="N65" s="25" t="str">
        <f t="shared" si="1"/>
        <v/>
      </c>
      <c r="O65" s="47"/>
      <c r="P65" s="47"/>
      <c r="Q65" s="19"/>
      <c r="R65" s="47"/>
      <c r="S65" s="20"/>
      <c r="T65" s="47"/>
      <c r="U65" s="19"/>
    </row>
    <row r="66" spans="1:21" s="37" customFormat="1" ht="63.75" x14ac:dyDescent="0.25">
      <c r="A66" s="194"/>
      <c r="B66" s="65" t="s">
        <v>343</v>
      </c>
      <c r="C66" s="65" t="s">
        <v>1412</v>
      </c>
      <c r="D66" s="65" t="s">
        <v>3327</v>
      </c>
      <c r="E66" s="17"/>
      <c r="F66" s="16" t="s">
        <v>3328</v>
      </c>
      <c r="G66" s="16" t="s">
        <v>1413</v>
      </c>
      <c r="H66" s="125"/>
      <c r="I66" s="19"/>
      <c r="J66" s="19"/>
      <c r="K66" s="19"/>
      <c r="L66" s="19"/>
      <c r="M66" s="19"/>
      <c r="N66" s="25" t="str">
        <f t="shared" si="1"/>
        <v/>
      </c>
      <c r="O66" s="47"/>
      <c r="P66" s="47"/>
      <c r="Q66" s="19"/>
      <c r="R66" s="47"/>
      <c r="S66" s="20"/>
      <c r="T66" s="47"/>
      <c r="U66" s="19"/>
    </row>
    <row r="67" spans="1:21" s="37" customFormat="1" ht="63.75" x14ac:dyDescent="0.25">
      <c r="A67" s="194"/>
      <c r="B67" s="65" t="s">
        <v>343</v>
      </c>
      <c r="C67" s="65" t="s">
        <v>1414</v>
      </c>
      <c r="D67" s="65" t="s">
        <v>3329</v>
      </c>
      <c r="E67" s="17"/>
      <c r="F67" s="16" t="s">
        <v>3328</v>
      </c>
      <c r="G67" s="16" t="s">
        <v>1413</v>
      </c>
      <c r="H67" s="125"/>
      <c r="I67" s="19"/>
      <c r="J67" s="19"/>
      <c r="K67" s="19"/>
      <c r="L67" s="19"/>
      <c r="M67" s="19"/>
      <c r="N67" s="25" t="str">
        <f t="shared" si="1"/>
        <v/>
      </c>
      <c r="O67" s="47"/>
      <c r="P67" s="47"/>
      <c r="Q67" s="19"/>
      <c r="R67" s="47"/>
      <c r="S67" s="20"/>
      <c r="T67" s="47"/>
      <c r="U67" s="19"/>
    </row>
    <row r="68" spans="1:21" s="37" customFormat="1" ht="127.5" x14ac:dyDescent="0.25">
      <c r="A68" s="194"/>
      <c r="B68" s="65" t="s">
        <v>343</v>
      </c>
      <c r="C68" s="65" t="s">
        <v>1415</v>
      </c>
      <c r="D68" s="65" t="s">
        <v>3330</v>
      </c>
      <c r="E68" s="16" t="s">
        <v>3325</v>
      </c>
      <c r="F68" s="17"/>
      <c r="G68" s="17"/>
      <c r="H68" s="125"/>
      <c r="I68" s="19"/>
      <c r="J68" s="19"/>
      <c r="K68" s="19"/>
      <c r="L68" s="19"/>
      <c r="M68" s="19"/>
      <c r="N68" s="25" t="str">
        <f t="shared" si="1"/>
        <v/>
      </c>
      <c r="O68" s="47"/>
      <c r="P68" s="47"/>
      <c r="Q68" s="19"/>
      <c r="R68" s="47"/>
      <c r="S68" s="20"/>
      <c r="T68" s="47"/>
      <c r="U68" s="19"/>
    </row>
    <row r="69" spans="1:21" s="37" customFormat="1" ht="127.5" x14ac:dyDescent="0.25">
      <c r="A69" s="194"/>
      <c r="B69" s="65" t="s">
        <v>343</v>
      </c>
      <c r="C69" s="65" t="s">
        <v>1416</v>
      </c>
      <c r="D69" s="65" t="s">
        <v>3331</v>
      </c>
      <c r="E69" s="16" t="s">
        <v>3325</v>
      </c>
      <c r="F69" s="17"/>
      <c r="G69" s="17"/>
      <c r="H69" s="125"/>
      <c r="I69" s="19"/>
      <c r="J69" s="19"/>
      <c r="K69" s="19"/>
      <c r="L69" s="19"/>
      <c r="M69" s="19"/>
      <c r="N69" s="25" t="str">
        <f t="shared" si="1"/>
        <v/>
      </c>
      <c r="O69" s="47"/>
      <c r="P69" s="47"/>
      <c r="Q69" s="19"/>
      <c r="R69" s="47"/>
      <c r="S69" s="20"/>
      <c r="T69" s="47"/>
      <c r="U69" s="19"/>
    </row>
    <row r="70" spans="1:21" s="37" customFormat="1" ht="63.75" x14ac:dyDescent="0.25">
      <c r="A70" s="194"/>
      <c r="B70" s="65" t="s">
        <v>343</v>
      </c>
      <c r="C70" s="65" t="s">
        <v>1417</v>
      </c>
      <c r="D70" s="65" t="s">
        <v>3332</v>
      </c>
      <c r="E70" s="17"/>
      <c r="F70" s="16" t="s">
        <v>3328</v>
      </c>
      <c r="G70" s="16" t="s">
        <v>1413</v>
      </c>
      <c r="H70" s="125"/>
      <c r="I70" s="19"/>
      <c r="J70" s="19"/>
      <c r="K70" s="19"/>
      <c r="L70" s="19"/>
      <c r="M70" s="19"/>
      <c r="N70" s="25" t="str">
        <f t="shared" si="1"/>
        <v/>
      </c>
      <c r="O70" s="47"/>
      <c r="P70" s="47"/>
      <c r="Q70" s="19"/>
      <c r="R70" s="47"/>
      <c r="S70" s="20"/>
      <c r="T70" s="47"/>
      <c r="U70" s="19"/>
    </row>
    <row r="71" spans="1:21" s="37" customFormat="1" ht="63.75" x14ac:dyDescent="0.25">
      <c r="A71" s="194"/>
      <c r="B71" s="65" t="s">
        <v>343</v>
      </c>
      <c r="C71" s="65" t="s">
        <v>1418</v>
      </c>
      <c r="D71" s="65" t="s">
        <v>3333</v>
      </c>
      <c r="E71" s="17"/>
      <c r="F71" s="16" t="s">
        <v>3328</v>
      </c>
      <c r="G71" s="16" t="s">
        <v>1413</v>
      </c>
      <c r="H71" s="125"/>
      <c r="I71" s="19"/>
      <c r="J71" s="19"/>
      <c r="K71" s="19"/>
      <c r="L71" s="19"/>
      <c r="M71" s="19"/>
      <c r="N71" s="25" t="str">
        <f t="shared" si="1"/>
        <v/>
      </c>
      <c r="O71" s="47"/>
      <c r="P71" s="47"/>
      <c r="Q71" s="19"/>
      <c r="R71" s="47"/>
      <c r="S71" s="20"/>
      <c r="T71" s="47"/>
      <c r="U71" s="19"/>
    </row>
    <row r="72" spans="1:21" s="37" customFormat="1" ht="140.25" x14ac:dyDescent="0.25">
      <c r="A72" s="194" t="s">
        <v>730</v>
      </c>
      <c r="B72" s="65" t="s">
        <v>727</v>
      </c>
      <c r="C72" s="66" t="s">
        <v>3790</v>
      </c>
      <c r="D72" s="65" t="s">
        <v>3789</v>
      </c>
      <c r="E72" s="16" t="s">
        <v>3334</v>
      </c>
      <c r="F72" s="16" t="s">
        <v>3328</v>
      </c>
      <c r="G72" s="16" t="s">
        <v>1419</v>
      </c>
      <c r="H72" s="125"/>
      <c r="I72" s="19"/>
      <c r="J72" s="19"/>
      <c r="K72" s="19"/>
      <c r="L72" s="19"/>
      <c r="M72" s="19"/>
      <c r="N72" s="25" t="str">
        <f t="shared" si="1"/>
        <v/>
      </c>
      <c r="O72" s="47"/>
      <c r="P72" s="47"/>
      <c r="Q72" s="19"/>
      <c r="R72" s="47"/>
      <c r="S72" s="20"/>
      <c r="T72" s="47"/>
      <c r="U72" s="19"/>
    </row>
    <row r="73" spans="1:21" s="37" customFormat="1" ht="140.25" x14ac:dyDescent="0.25">
      <c r="A73" s="194"/>
      <c r="B73" s="65" t="s">
        <v>727</v>
      </c>
      <c r="C73" s="66" t="s">
        <v>3791</v>
      </c>
      <c r="D73" s="65" t="s">
        <v>3792</v>
      </c>
      <c r="E73" s="16" t="s">
        <v>3334</v>
      </c>
      <c r="F73" s="16" t="s">
        <v>3328</v>
      </c>
      <c r="G73" s="16" t="s">
        <v>1419</v>
      </c>
      <c r="H73" s="125"/>
      <c r="I73" s="19"/>
      <c r="J73" s="19"/>
      <c r="K73" s="19"/>
      <c r="L73" s="19"/>
      <c r="M73" s="19"/>
      <c r="N73" s="25" t="str">
        <f t="shared" si="1"/>
        <v/>
      </c>
      <c r="O73" s="47"/>
      <c r="P73" s="47"/>
      <c r="Q73" s="19"/>
      <c r="R73" s="47"/>
      <c r="S73" s="20"/>
      <c r="T73" s="47"/>
      <c r="U73" s="19"/>
    </row>
    <row r="74" spans="1:21" s="37" customFormat="1" ht="153" x14ac:dyDescent="0.25">
      <c r="A74" s="127" t="s">
        <v>346</v>
      </c>
      <c r="B74" s="65" t="s">
        <v>345</v>
      </c>
      <c r="C74" s="65" t="s">
        <v>345</v>
      </c>
      <c r="D74" s="65" t="s">
        <v>3793</v>
      </c>
      <c r="E74" s="16" t="s">
        <v>3335</v>
      </c>
      <c r="F74" s="16" t="s">
        <v>3328</v>
      </c>
      <c r="G74" s="16" t="s">
        <v>3336</v>
      </c>
      <c r="H74" s="125"/>
      <c r="I74" s="19"/>
      <c r="J74" s="19"/>
      <c r="K74" s="19"/>
      <c r="L74" s="19"/>
      <c r="M74" s="19"/>
      <c r="N74" s="25" t="str">
        <f t="shared" si="1"/>
        <v/>
      </c>
      <c r="O74" s="47"/>
      <c r="P74" s="47"/>
      <c r="Q74" s="19"/>
      <c r="R74" s="47"/>
      <c r="S74" s="20"/>
      <c r="T74" s="47"/>
      <c r="U74" s="19"/>
    </row>
    <row r="75" spans="1:21" s="37" customFormat="1" ht="114.75" x14ac:dyDescent="0.25">
      <c r="A75" s="174" t="s">
        <v>348</v>
      </c>
      <c r="B75" s="65" t="s">
        <v>347</v>
      </c>
      <c r="C75" s="65" t="s">
        <v>1420</v>
      </c>
      <c r="D75" s="65" t="s">
        <v>3337</v>
      </c>
      <c r="E75" s="16" t="s">
        <v>3338</v>
      </c>
      <c r="F75" s="17"/>
      <c r="G75" s="17"/>
      <c r="H75" s="125"/>
      <c r="I75" s="19"/>
      <c r="J75" s="19"/>
      <c r="K75" s="19"/>
      <c r="L75" s="19"/>
      <c r="M75" s="19"/>
      <c r="N75" s="25" t="str">
        <f t="shared" si="1"/>
        <v/>
      </c>
      <c r="O75" s="47"/>
      <c r="P75" s="47"/>
      <c r="Q75" s="19"/>
      <c r="R75" s="47"/>
      <c r="S75" s="20"/>
      <c r="T75" s="47"/>
      <c r="U75" s="19"/>
    </row>
    <row r="76" spans="1:21" s="37" customFormat="1" ht="127.5" x14ac:dyDescent="0.25">
      <c r="A76" s="176"/>
      <c r="B76" s="65" t="s">
        <v>347</v>
      </c>
      <c r="C76" s="65" t="s">
        <v>1421</v>
      </c>
      <c r="D76" s="65" t="s">
        <v>3339</v>
      </c>
      <c r="E76" s="17"/>
      <c r="F76" s="16" t="s">
        <v>3340</v>
      </c>
      <c r="G76" s="16" t="s">
        <v>3341</v>
      </c>
      <c r="H76" s="125"/>
      <c r="I76" s="19"/>
      <c r="J76" s="19"/>
      <c r="K76" s="19"/>
      <c r="L76" s="19"/>
      <c r="M76" s="19"/>
      <c r="N76" s="25" t="str">
        <f t="shared" si="1"/>
        <v/>
      </c>
      <c r="O76" s="47"/>
      <c r="P76" s="47"/>
      <c r="Q76" s="19"/>
      <c r="R76" s="47"/>
      <c r="S76" s="20"/>
      <c r="T76" s="47"/>
      <c r="U76" s="19"/>
    </row>
    <row r="77" spans="1:21" s="37" customFormat="1" ht="127.5" x14ac:dyDescent="0.25">
      <c r="A77" s="176"/>
      <c r="B77" s="65" t="s">
        <v>347</v>
      </c>
      <c r="C77" s="65" t="s">
        <v>1422</v>
      </c>
      <c r="D77" s="65" t="s">
        <v>3342</v>
      </c>
      <c r="E77" s="17"/>
      <c r="F77" s="16" t="s">
        <v>3340</v>
      </c>
      <c r="G77" s="16" t="s">
        <v>3341</v>
      </c>
      <c r="H77" s="125"/>
      <c r="I77" s="19"/>
      <c r="J77" s="19"/>
      <c r="K77" s="19"/>
      <c r="L77" s="19"/>
      <c r="M77" s="19"/>
      <c r="N77" s="25" t="str">
        <f t="shared" si="1"/>
        <v/>
      </c>
      <c r="O77" s="47"/>
      <c r="P77" s="47"/>
      <c r="Q77" s="19"/>
      <c r="R77" s="47"/>
      <c r="S77" s="20"/>
      <c r="T77" s="47"/>
      <c r="U77" s="19"/>
    </row>
    <row r="78" spans="1:21" s="37" customFormat="1" ht="127.5" x14ac:dyDescent="0.25">
      <c r="A78" s="176"/>
      <c r="B78" s="65" t="s">
        <v>347</v>
      </c>
      <c r="C78" s="65" t="s">
        <v>1423</v>
      </c>
      <c r="D78" s="65" t="s">
        <v>3343</v>
      </c>
      <c r="E78" s="17"/>
      <c r="F78" s="16" t="s">
        <v>3340</v>
      </c>
      <c r="G78" s="16" t="s">
        <v>3341</v>
      </c>
      <c r="H78" s="125"/>
      <c r="I78" s="19"/>
      <c r="J78" s="19"/>
      <c r="K78" s="19"/>
      <c r="L78" s="19"/>
      <c r="M78" s="19"/>
      <c r="N78" s="25" t="str">
        <f t="shared" si="1"/>
        <v/>
      </c>
      <c r="O78" s="47"/>
      <c r="P78" s="47"/>
      <c r="Q78" s="19"/>
      <c r="R78" s="47"/>
      <c r="S78" s="20"/>
      <c r="T78" s="47"/>
      <c r="U78" s="19"/>
    </row>
    <row r="79" spans="1:21" s="37" customFormat="1" ht="127.5" x14ac:dyDescent="0.25">
      <c r="A79" s="176"/>
      <c r="B79" s="65" t="s">
        <v>347</v>
      </c>
      <c r="C79" s="65" t="s">
        <v>1424</v>
      </c>
      <c r="D79" s="65" t="s">
        <v>3344</v>
      </c>
      <c r="E79" s="17"/>
      <c r="F79" s="16" t="s">
        <v>3340</v>
      </c>
      <c r="G79" s="16" t="s">
        <v>3341</v>
      </c>
      <c r="H79" s="125"/>
      <c r="I79" s="19"/>
      <c r="J79" s="19"/>
      <c r="K79" s="19"/>
      <c r="L79" s="19"/>
      <c r="M79" s="19"/>
      <c r="N79" s="25" t="str">
        <f t="shared" si="1"/>
        <v/>
      </c>
      <c r="O79" s="47"/>
      <c r="P79" s="47"/>
      <c r="Q79" s="19"/>
      <c r="R79" s="47"/>
      <c r="S79" s="20"/>
      <c r="T79" s="47"/>
      <c r="U79" s="19"/>
    </row>
    <row r="80" spans="1:21" s="37" customFormat="1" ht="127.5" x14ac:dyDescent="0.25">
      <c r="A80" s="176"/>
      <c r="B80" s="65" t="s">
        <v>347</v>
      </c>
      <c r="C80" s="65" t="s">
        <v>1425</v>
      </c>
      <c r="D80" s="65" t="s">
        <v>3345</v>
      </c>
      <c r="E80" s="17"/>
      <c r="F80" s="16" t="s">
        <v>3340</v>
      </c>
      <c r="G80" s="16" t="s">
        <v>3341</v>
      </c>
      <c r="H80" s="125"/>
      <c r="I80" s="19"/>
      <c r="J80" s="19"/>
      <c r="K80" s="19"/>
      <c r="L80" s="19"/>
      <c r="M80" s="19"/>
      <c r="N80" s="25" t="str">
        <f t="shared" si="1"/>
        <v/>
      </c>
      <c r="O80" s="47"/>
      <c r="P80" s="47"/>
      <c r="Q80" s="19"/>
      <c r="R80" s="47"/>
      <c r="S80" s="20"/>
      <c r="T80" s="47"/>
      <c r="U80" s="19"/>
    </row>
    <row r="81" spans="1:21" s="37" customFormat="1" ht="127.5" x14ac:dyDescent="0.25">
      <c r="A81" s="176"/>
      <c r="B81" s="65" t="s">
        <v>347</v>
      </c>
      <c r="C81" s="65" t="s">
        <v>1426</v>
      </c>
      <c r="D81" s="65" t="s">
        <v>3346</v>
      </c>
      <c r="E81" s="17"/>
      <c r="F81" s="16" t="s">
        <v>3340</v>
      </c>
      <c r="G81" s="16" t="s">
        <v>3341</v>
      </c>
      <c r="H81" s="125"/>
      <c r="I81" s="19"/>
      <c r="J81" s="19"/>
      <c r="K81" s="19"/>
      <c r="L81" s="19"/>
      <c r="M81" s="19"/>
      <c r="N81" s="25" t="str">
        <f t="shared" si="1"/>
        <v/>
      </c>
      <c r="O81" s="47"/>
      <c r="P81" s="47"/>
      <c r="Q81" s="19"/>
      <c r="R81" s="47"/>
      <c r="S81" s="20"/>
      <c r="T81" s="47"/>
      <c r="U81" s="19"/>
    </row>
    <row r="82" spans="1:21" s="37" customFormat="1" ht="114.75" x14ac:dyDescent="0.25">
      <c r="A82" s="176"/>
      <c r="B82" s="65" t="s">
        <v>347</v>
      </c>
      <c r="C82" s="65" t="s">
        <v>1427</v>
      </c>
      <c r="D82" s="65" t="s">
        <v>3347</v>
      </c>
      <c r="E82" s="16" t="s">
        <v>3338</v>
      </c>
      <c r="F82" s="16" t="s">
        <v>3340</v>
      </c>
      <c r="G82" s="17"/>
      <c r="H82" s="125"/>
      <c r="I82" s="19"/>
      <c r="J82" s="19"/>
      <c r="K82" s="19"/>
      <c r="L82" s="19"/>
      <c r="M82" s="19"/>
      <c r="N82" s="25" t="str">
        <f t="shared" si="1"/>
        <v/>
      </c>
      <c r="O82" s="47"/>
      <c r="P82" s="47"/>
      <c r="Q82" s="19"/>
      <c r="R82" s="47"/>
      <c r="S82" s="20"/>
      <c r="T82" s="47"/>
      <c r="U82" s="19"/>
    </row>
    <row r="83" spans="1:21" s="37" customFormat="1" ht="114.75" x14ac:dyDescent="0.25">
      <c r="A83" s="175"/>
      <c r="B83" s="65" t="s">
        <v>347</v>
      </c>
      <c r="C83" s="65" t="s">
        <v>1428</v>
      </c>
      <c r="D83" s="65" t="s">
        <v>3348</v>
      </c>
      <c r="E83" s="16" t="s">
        <v>3338</v>
      </c>
      <c r="F83" s="16" t="s">
        <v>3340</v>
      </c>
      <c r="G83" s="17"/>
      <c r="H83" s="125"/>
      <c r="I83" s="19"/>
      <c r="J83" s="19"/>
      <c r="K83" s="19"/>
      <c r="L83" s="19"/>
      <c r="M83" s="19"/>
      <c r="N83" s="25" t="str">
        <f t="shared" si="1"/>
        <v/>
      </c>
      <c r="O83" s="47"/>
      <c r="P83" s="47"/>
      <c r="Q83" s="19"/>
      <c r="R83" s="47"/>
      <c r="S83" s="20"/>
      <c r="T83" s="47"/>
      <c r="U83" s="19"/>
    </row>
    <row r="84" spans="1:21" s="37" customFormat="1" ht="114.75" x14ac:dyDescent="0.25">
      <c r="A84" s="174" t="s">
        <v>350</v>
      </c>
      <c r="B84" s="65" t="s">
        <v>349</v>
      </c>
      <c r="C84" s="65" t="s">
        <v>1429</v>
      </c>
      <c r="D84" s="65" t="s">
        <v>3349</v>
      </c>
      <c r="E84" s="16" t="s">
        <v>3350</v>
      </c>
      <c r="F84" s="17"/>
      <c r="G84" s="17"/>
      <c r="H84" s="125"/>
      <c r="I84" s="19"/>
      <c r="J84" s="19"/>
      <c r="K84" s="19"/>
      <c r="L84" s="19"/>
      <c r="M84" s="19"/>
      <c r="N84" s="25" t="str">
        <f t="shared" si="1"/>
        <v/>
      </c>
      <c r="O84" s="47"/>
      <c r="P84" s="47"/>
      <c r="Q84" s="19"/>
      <c r="R84" s="47"/>
      <c r="S84" s="20"/>
      <c r="T84" s="47"/>
      <c r="U84" s="19"/>
    </row>
    <row r="85" spans="1:21" s="37" customFormat="1" ht="114.75" x14ac:dyDescent="0.25">
      <c r="A85" s="176"/>
      <c r="B85" s="65" t="s">
        <v>349</v>
      </c>
      <c r="C85" s="65" t="s">
        <v>1430</v>
      </c>
      <c r="D85" s="65" t="s">
        <v>3351</v>
      </c>
      <c r="E85" s="16" t="s">
        <v>3350</v>
      </c>
      <c r="F85" s="16" t="s">
        <v>3352</v>
      </c>
      <c r="G85" s="17"/>
      <c r="H85" s="125"/>
      <c r="I85" s="19"/>
      <c r="J85" s="19"/>
      <c r="K85" s="19"/>
      <c r="L85" s="19"/>
      <c r="M85" s="19"/>
      <c r="N85" s="25" t="str">
        <f t="shared" si="1"/>
        <v/>
      </c>
      <c r="O85" s="47"/>
      <c r="P85" s="47"/>
      <c r="Q85" s="19"/>
      <c r="R85" s="47"/>
      <c r="S85" s="20"/>
      <c r="T85" s="47"/>
      <c r="U85" s="19"/>
    </row>
    <row r="86" spans="1:21" s="37" customFormat="1" ht="114.75" x14ac:dyDescent="0.25">
      <c r="A86" s="176"/>
      <c r="B86" s="65" t="s">
        <v>349</v>
      </c>
      <c r="C86" s="65" t="s">
        <v>1431</v>
      </c>
      <c r="D86" s="65" t="s">
        <v>3354</v>
      </c>
      <c r="E86" s="16" t="s">
        <v>3350</v>
      </c>
      <c r="F86" s="16" t="s">
        <v>3352</v>
      </c>
      <c r="G86" s="17"/>
      <c r="H86" s="125"/>
      <c r="I86" s="19"/>
      <c r="J86" s="19"/>
      <c r="K86" s="19"/>
      <c r="L86" s="19"/>
      <c r="M86" s="19"/>
      <c r="N86" s="25" t="str">
        <f t="shared" si="1"/>
        <v/>
      </c>
      <c r="O86" s="47"/>
      <c r="P86" s="47"/>
      <c r="Q86" s="19"/>
      <c r="R86" s="47"/>
      <c r="S86" s="20"/>
      <c r="T86" s="47"/>
      <c r="U86" s="19"/>
    </row>
    <row r="87" spans="1:21" s="37" customFormat="1" ht="102" x14ac:dyDescent="0.25">
      <c r="A87" s="175"/>
      <c r="B87" s="65" t="s">
        <v>349</v>
      </c>
      <c r="C87" s="65" t="s">
        <v>1432</v>
      </c>
      <c r="D87" s="65" t="s">
        <v>3355</v>
      </c>
      <c r="E87" s="17"/>
      <c r="F87" s="16" t="s">
        <v>3352</v>
      </c>
      <c r="G87" s="16" t="s">
        <v>3353</v>
      </c>
      <c r="H87" s="125"/>
      <c r="I87" s="19"/>
      <c r="J87" s="19"/>
      <c r="K87" s="19"/>
      <c r="L87" s="19"/>
      <c r="M87" s="19"/>
      <c r="N87" s="25" t="str">
        <f t="shared" si="1"/>
        <v/>
      </c>
      <c r="O87" s="47"/>
      <c r="P87" s="47"/>
      <c r="Q87" s="19"/>
      <c r="R87" s="47"/>
      <c r="S87" s="20"/>
      <c r="T87" s="47"/>
      <c r="U87" s="19"/>
    </row>
  </sheetData>
  <sheetProtection sort="0" autoFilter="0"/>
  <autoFilter ref="A1:U1"/>
  <mergeCells count="14">
    <mergeCell ref="A72:A73"/>
    <mergeCell ref="A75:A83"/>
    <mergeCell ref="A84:A87"/>
    <mergeCell ref="A2:A11"/>
    <mergeCell ref="A12:A18"/>
    <mergeCell ref="A36:A38"/>
    <mergeCell ref="A40:A44"/>
    <mergeCell ref="A19:A35"/>
    <mergeCell ref="A60:A62"/>
    <mergeCell ref="A64:A71"/>
    <mergeCell ref="A46:A49"/>
    <mergeCell ref="A51:A54"/>
    <mergeCell ref="A56:A57"/>
    <mergeCell ref="A58:A59"/>
  </mergeCells>
  <conditionalFormatting sqref="N2:N87">
    <cfRule type="expression" dxfId="6" priority="1">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8"/>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190" t="s">
        <v>1328</v>
      </c>
      <c r="B2" s="56" t="s">
        <v>352</v>
      </c>
      <c r="C2" s="55" t="s">
        <v>1329</v>
      </c>
      <c r="D2" s="55" t="s">
        <v>2066</v>
      </c>
      <c r="E2" s="16" t="s">
        <v>2067</v>
      </c>
      <c r="F2" s="17"/>
      <c r="G2" s="17"/>
      <c r="H2" s="55"/>
      <c r="I2" s="59"/>
      <c r="J2" s="59"/>
      <c r="K2" s="80"/>
      <c r="L2" s="59"/>
      <c r="M2" s="59"/>
      <c r="N2" s="58" t="str">
        <f>IF(OR(L2="",M2=""),"",
IF(OR(L2="Low",M2="Low"),"Low",
IF(OR(L2="Moderate",M2="Moderate"),"Moderate",
"High")))</f>
        <v/>
      </c>
      <c r="O2" s="80"/>
      <c r="P2" s="80"/>
      <c r="Q2" s="59"/>
      <c r="R2" s="80"/>
      <c r="S2" s="20"/>
      <c r="T2" s="80"/>
      <c r="U2" s="80"/>
    </row>
    <row r="3" spans="1:21" s="37" customFormat="1" ht="63.75" x14ac:dyDescent="0.25">
      <c r="A3" s="190"/>
      <c r="B3" s="56" t="s">
        <v>352</v>
      </c>
      <c r="C3" s="55" t="s">
        <v>1330</v>
      </c>
      <c r="D3" s="55" t="s">
        <v>2069</v>
      </c>
      <c r="E3" s="16" t="s">
        <v>2067</v>
      </c>
      <c r="F3" s="17"/>
      <c r="G3" s="17"/>
      <c r="H3" s="55"/>
      <c r="I3" s="59"/>
      <c r="J3" s="59"/>
      <c r="K3" s="80"/>
      <c r="L3" s="59"/>
      <c r="M3" s="59"/>
      <c r="N3" s="58" t="str">
        <f t="shared" ref="N3:N40" si="0">IF(OR(L3="",M3=""),"",
IF(OR(L3="Low",M3="Low"),"Low",
IF(OR(L3="Moderate",M3="Moderate"),"Moderate",
"High")))</f>
        <v/>
      </c>
      <c r="O3" s="80"/>
      <c r="P3" s="80"/>
      <c r="Q3" s="59"/>
      <c r="R3" s="80"/>
      <c r="S3" s="20"/>
      <c r="T3" s="80"/>
      <c r="U3" s="80"/>
    </row>
    <row r="4" spans="1:21" s="37" customFormat="1" ht="51" x14ac:dyDescent="0.25">
      <c r="A4" s="190"/>
      <c r="B4" s="56" t="s">
        <v>352</v>
      </c>
      <c r="C4" s="55" t="s">
        <v>1331</v>
      </c>
      <c r="D4" s="55" t="s">
        <v>2070</v>
      </c>
      <c r="E4" s="16" t="s">
        <v>2067</v>
      </c>
      <c r="F4" s="16" t="s">
        <v>2068</v>
      </c>
      <c r="G4" s="17"/>
      <c r="H4" s="55"/>
      <c r="I4" s="59"/>
      <c r="J4" s="59"/>
      <c r="K4" s="80"/>
      <c r="L4" s="59"/>
      <c r="M4" s="59"/>
      <c r="N4" s="58" t="str">
        <f t="shared" si="0"/>
        <v/>
      </c>
      <c r="O4" s="80"/>
      <c r="P4" s="80"/>
      <c r="Q4" s="59"/>
      <c r="R4" s="80"/>
      <c r="S4" s="20"/>
      <c r="T4" s="80"/>
      <c r="U4" s="80"/>
    </row>
    <row r="5" spans="1:21" s="37" customFormat="1" ht="51" x14ac:dyDescent="0.25">
      <c r="A5" s="190"/>
      <c r="B5" s="56" t="s">
        <v>352</v>
      </c>
      <c r="C5" s="55" t="s">
        <v>1332</v>
      </c>
      <c r="D5" s="55" t="s">
        <v>2071</v>
      </c>
      <c r="E5" s="16" t="s">
        <v>2067</v>
      </c>
      <c r="F5" s="17"/>
      <c r="G5" s="17"/>
      <c r="H5" s="55"/>
      <c r="I5" s="59"/>
      <c r="J5" s="59"/>
      <c r="K5" s="80"/>
      <c r="L5" s="59"/>
      <c r="M5" s="59"/>
      <c r="N5" s="58" t="str">
        <f t="shared" si="0"/>
        <v/>
      </c>
      <c r="O5" s="80"/>
      <c r="P5" s="80"/>
      <c r="Q5" s="59"/>
      <c r="R5" s="80"/>
      <c r="S5" s="20"/>
      <c r="T5" s="80"/>
      <c r="U5" s="80"/>
    </row>
    <row r="6" spans="1:21" s="37" customFormat="1" ht="38.25" x14ac:dyDescent="0.25">
      <c r="A6" s="190"/>
      <c r="B6" s="56" t="s">
        <v>352</v>
      </c>
      <c r="C6" s="55" t="s">
        <v>1333</v>
      </c>
      <c r="D6" s="55" t="s">
        <v>931</v>
      </c>
      <c r="E6" s="16" t="s">
        <v>2067</v>
      </c>
      <c r="F6" s="17"/>
      <c r="G6" s="17"/>
      <c r="H6" s="55"/>
      <c r="I6" s="59"/>
      <c r="J6" s="59"/>
      <c r="K6" s="80"/>
      <c r="L6" s="59"/>
      <c r="M6" s="59"/>
      <c r="N6" s="58" t="str">
        <f t="shared" si="0"/>
        <v/>
      </c>
      <c r="O6" s="80"/>
      <c r="P6" s="80"/>
      <c r="Q6" s="59"/>
      <c r="R6" s="80"/>
      <c r="S6" s="20"/>
      <c r="T6" s="80"/>
      <c r="U6" s="80"/>
    </row>
    <row r="7" spans="1:21" s="37" customFormat="1" ht="51" x14ac:dyDescent="0.25">
      <c r="A7" s="190"/>
      <c r="B7" s="56" t="s">
        <v>352</v>
      </c>
      <c r="C7" s="55" t="s">
        <v>1334</v>
      </c>
      <c r="D7" s="55" t="s">
        <v>933</v>
      </c>
      <c r="E7" s="16" t="s">
        <v>2067</v>
      </c>
      <c r="F7" s="16" t="s">
        <v>2068</v>
      </c>
      <c r="G7" s="17"/>
      <c r="H7" s="55"/>
      <c r="I7" s="59"/>
      <c r="J7" s="59"/>
      <c r="K7" s="80"/>
      <c r="L7" s="59"/>
      <c r="M7" s="59"/>
      <c r="N7" s="58" t="str">
        <f t="shared" si="0"/>
        <v/>
      </c>
      <c r="O7" s="80"/>
      <c r="P7" s="80"/>
      <c r="Q7" s="59"/>
      <c r="R7" s="80"/>
      <c r="S7" s="20"/>
      <c r="T7" s="80"/>
      <c r="U7" s="80"/>
    </row>
    <row r="8" spans="1:21" s="37" customFormat="1" ht="38.25" x14ac:dyDescent="0.25">
      <c r="A8" s="190"/>
      <c r="B8" s="56" t="s">
        <v>352</v>
      </c>
      <c r="C8" s="55" t="s">
        <v>1335</v>
      </c>
      <c r="D8" s="55" t="s">
        <v>2072</v>
      </c>
      <c r="E8" s="16" t="s">
        <v>2067</v>
      </c>
      <c r="F8" s="17"/>
      <c r="G8" s="17"/>
      <c r="H8" s="55"/>
      <c r="I8" s="59"/>
      <c r="J8" s="59"/>
      <c r="K8" s="80"/>
      <c r="L8" s="59"/>
      <c r="M8" s="59"/>
      <c r="N8" s="58" t="str">
        <f t="shared" si="0"/>
        <v/>
      </c>
      <c r="O8" s="80"/>
      <c r="P8" s="80"/>
      <c r="Q8" s="59"/>
      <c r="R8" s="80"/>
      <c r="S8" s="20"/>
      <c r="T8" s="80"/>
      <c r="U8" s="80"/>
    </row>
    <row r="9" spans="1:21" s="37" customFormat="1" ht="38.25" x14ac:dyDescent="0.25">
      <c r="A9" s="190"/>
      <c r="B9" s="56" t="s">
        <v>352</v>
      </c>
      <c r="C9" s="55" t="s">
        <v>1336</v>
      </c>
      <c r="D9" s="55" t="s">
        <v>2073</v>
      </c>
      <c r="E9" s="16" t="s">
        <v>2067</v>
      </c>
      <c r="F9" s="17"/>
      <c r="G9" s="17"/>
      <c r="H9" s="55"/>
      <c r="I9" s="59"/>
      <c r="J9" s="59"/>
      <c r="K9" s="59"/>
      <c r="L9" s="59"/>
      <c r="M9" s="59"/>
      <c r="N9" s="58" t="str">
        <f t="shared" si="0"/>
        <v/>
      </c>
      <c r="O9" s="80"/>
      <c r="P9" s="80"/>
      <c r="Q9" s="59"/>
      <c r="R9" s="80"/>
      <c r="S9" s="20"/>
      <c r="T9" s="80"/>
      <c r="U9" s="59"/>
    </row>
    <row r="10" spans="1:21" s="37" customFormat="1" ht="38.25" x14ac:dyDescent="0.25">
      <c r="A10" s="190"/>
      <c r="B10" s="56" t="s">
        <v>352</v>
      </c>
      <c r="C10" s="55" t="s">
        <v>1337</v>
      </c>
      <c r="D10" s="55" t="s">
        <v>2074</v>
      </c>
      <c r="E10" s="16" t="s">
        <v>2067</v>
      </c>
      <c r="F10" s="17"/>
      <c r="G10" s="17"/>
      <c r="H10" s="55"/>
      <c r="I10" s="59"/>
      <c r="J10" s="59"/>
      <c r="K10" s="59"/>
      <c r="L10" s="59"/>
      <c r="M10" s="59"/>
      <c r="N10" s="58" t="str">
        <f t="shared" si="0"/>
        <v/>
      </c>
      <c r="O10" s="80"/>
      <c r="P10" s="80"/>
      <c r="Q10" s="59"/>
      <c r="R10" s="80"/>
      <c r="S10" s="20"/>
      <c r="T10" s="80"/>
      <c r="U10" s="59"/>
    </row>
    <row r="11" spans="1:21" s="37" customFormat="1" ht="38.25" x14ac:dyDescent="0.25">
      <c r="A11" s="190"/>
      <c r="B11" s="56" t="s">
        <v>352</v>
      </c>
      <c r="C11" s="55" t="s">
        <v>1338</v>
      </c>
      <c r="D11" s="55" t="s">
        <v>2075</v>
      </c>
      <c r="E11" s="16" t="s">
        <v>2067</v>
      </c>
      <c r="F11" s="17"/>
      <c r="G11" s="17"/>
      <c r="H11" s="55"/>
      <c r="I11" s="59"/>
      <c r="J11" s="59"/>
      <c r="K11" s="59"/>
      <c r="L11" s="59"/>
      <c r="M11" s="59"/>
      <c r="N11" s="58" t="str">
        <f t="shared" si="0"/>
        <v/>
      </c>
      <c r="O11" s="80"/>
      <c r="P11" s="80"/>
      <c r="Q11" s="59"/>
      <c r="R11" s="80"/>
      <c r="S11" s="20"/>
      <c r="T11" s="80"/>
      <c r="U11" s="59"/>
    </row>
    <row r="12" spans="1:21" s="37" customFormat="1" ht="127.5" x14ac:dyDescent="0.25">
      <c r="A12" s="187" t="s">
        <v>355</v>
      </c>
      <c r="B12" s="60" t="s">
        <v>354</v>
      </c>
      <c r="C12" s="80" t="s">
        <v>1339</v>
      </c>
      <c r="D12" s="80" t="s">
        <v>2076</v>
      </c>
      <c r="E12" s="16" t="s">
        <v>2077</v>
      </c>
      <c r="F12" s="17"/>
      <c r="G12" s="17"/>
      <c r="H12" s="80"/>
      <c r="I12" s="59"/>
      <c r="J12" s="59"/>
      <c r="K12" s="59"/>
      <c r="L12" s="59"/>
      <c r="M12" s="59"/>
      <c r="N12" s="58" t="str">
        <f t="shared" si="0"/>
        <v/>
      </c>
      <c r="O12" s="80"/>
      <c r="P12" s="80"/>
      <c r="Q12" s="59"/>
      <c r="R12" s="80"/>
      <c r="S12" s="20"/>
      <c r="T12" s="80"/>
      <c r="U12" s="80"/>
    </row>
    <row r="13" spans="1:21" s="37" customFormat="1" ht="127.5" x14ac:dyDescent="0.25">
      <c r="A13" s="188"/>
      <c r="B13" s="60" t="s">
        <v>354</v>
      </c>
      <c r="C13" s="80" t="s">
        <v>1340</v>
      </c>
      <c r="D13" s="80" t="s">
        <v>2079</v>
      </c>
      <c r="E13" s="16" t="s">
        <v>2077</v>
      </c>
      <c r="F13" s="17"/>
      <c r="G13" s="17"/>
      <c r="H13" s="80"/>
      <c r="I13" s="59"/>
      <c r="J13" s="59"/>
      <c r="K13" s="59"/>
      <c r="L13" s="59"/>
      <c r="M13" s="59"/>
      <c r="N13" s="58" t="str">
        <f t="shared" si="0"/>
        <v/>
      </c>
      <c r="O13" s="80"/>
      <c r="P13" s="80"/>
      <c r="Q13" s="59"/>
      <c r="R13" s="80"/>
      <c r="S13" s="20"/>
      <c r="T13" s="80"/>
      <c r="U13" s="80"/>
    </row>
    <row r="14" spans="1:21" s="37" customFormat="1" ht="127.5" x14ac:dyDescent="0.25">
      <c r="A14" s="188"/>
      <c r="B14" s="60" t="s">
        <v>354</v>
      </c>
      <c r="C14" s="80" t="s">
        <v>1341</v>
      </c>
      <c r="D14" s="80" t="s">
        <v>2080</v>
      </c>
      <c r="E14" s="16" t="s">
        <v>2077</v>
      </c>
      <c r="F14" s="17"/>
      <c r="G14" s="17"/>
      <c r="H14" s="80"/>
      <c r="I14" s="59"/>
      <c r="J14" s="59"/>
      <c r="K14" s="59"/>
      <c r="L14" s="59"/>
      <c r="M14" s="59"/>
      <c r="N14" s="58" t="str">
        <f t="shared" si="0"/>
        <v/>
      </c>
      <c r="O14" s="80"/>
      <c r="P14" s="80"/>
      <c r="Q14" s="59"/>
      <c r="R14" s="80"/>
      <c r="S14" s="20"/>
      <c r="T14" s="80"/>
      <c r="U14" s="80"/>
    </row>
    <row r="15" spans="1:21" s="37" customFormat="1" ht="127.5" x14ac:dyDescent="0.25">
      <c r="A15" s="188"/>
      <c r="B15" s="60" t="s">
        <v>354</v>
      </c>
      <c r="C15" s="80" t="s">
        <v>1342</v>
      </c>
      <c r="D15" s="80" t="s">
        <v>2081</v>
      </c>
      <c r="E15" s="16" t="s">
        <v>2077</v>
      </c>
      <c r="F15" s="17"/>
      <c r="G15" s="17"/>
      <c r="H15" s="80"/>
      <c r="I15" s="59"/>
      <c r="J15" s="59"/>
      <c r="K15" s="59"/>
      <c r="L15" s="59"/>
      <c r="M15" s="59"/>
      <c r="N15" s="58" t="str">
        <f t="shared" si="0"/>
        <v/>
      </c>
      <c r="O15" s="80"/>
      <c r="P15" s="80"/>
      <c r="Q15" s="59"/>
      <c r="R15" s="80"/>
      <c r="S15" s="20"/>
      <c r="T15" s="80"/>
      <c r="U15" s="80"/>
    </row>
    <row r="16" spans="1:21" s="37" customFormat="1" ht="127.5" x14ac:dyDescent="0.25">
      <c r="A16" s="188"/>
      <c r="B16" s="60" t="s">
        <v>354</v>
      </c>
      <c r="C16" s="80" t="s">
        <v>1343</v>
      </c>
      <c r="D16" s="80" t="s">
        <v>2082</v>
      </c>
      <c r="E16" s="16" t="s">
        <v>2077</v>
      </c>
      <c r="F16" s="17"/>
      <c r="G16" s="17"/>
      <c r="H16" s="80"/>
      <c r="I16" s="59"/>
      <c r="J16" s="59"/>
      <c r="K16" s="59"/>
      <c r="L16" s="59"/>
      <c r="M16" s="59"/>
      <c r="N16" s="58" t="str">
        <f t="shared" si="0"/>
        <v/>
      </c>
      <c r="O16" s="80"/>
      <c r="P16" s="80"/>
      <c r="Q16" s="59"/>
      <c r="R16" s="80"/>
      <c r="S16" s="20"/>
      <c r="T16" s="80"/>
      <c r="U16" s="80"/>
    </row>
    <row r="17" spans="1:21" s="37" customFormat="1" ht="127.5" x14ac:dyDescent="0.25">
      <c r="A17" s="188"/>
      <c r="B17" s="60" t="s">
        <v>354</v>
      </c>
      <c r="C17" s="80" t="s">
        <v>1344</v>
      </c>
      <c r="D17" s="80" t="s">
        <v>2083</v>
      </c>
      <c r="E17" s="16" t="s">
        <v>2077</v>
      </c>
      <c r="F17" s="17"/>
      <c r="G17" s="17"/>
      <c r="H17" s="80"/>
      <c r="I17" s="59"/>
      <c r="J17" s="59"/>
      <c r="K17" s="59"/>
      <c r="L17" s="59"/>
      <c r="M17" s="59"/>
      <c r="N17" s="58" t="str">
        <f t="shared" si="0"/>
        <v/>
      </c>
      <c r="O17" s="80"/>
      <c r="P17" s="80"/>
      <c r="Q17" s="59"/>
      <c r="R17" s="80"/>
      <c r="S17" s="20"/>
      <c r="T17" s="80"/>
      <c r="U17" s="80"/>
    </row>
    <row r="18" spans="1:21" s="37" customFormat="1" ht="127.5" x14ac:dyDescent="0.25">
      <c r="A18" s="188"/>
      <c r="B18" s="60" t="s">
        <v>354</v>
      </c>
      <c r="C18" s="80" t="s">
        <v>1345</v>
      </c>
      <c r="D18" s="80" t="s">
        <v>2084</v>
      </c>
      <c r="E18" s="16" t="s">
        <v>2077</v>
      </c>
      <c r="F18" s="17"/>
      <c r="G18" s="17"/>
      <c r="H18" s="80"/>
      <c r="I18" s="59"/>
      <c r="J18" s="59"/>
      <c r="K18" s="59"/>
      <c r="L18" s="59"/>
      <c r="M18" s="59"/>
      <c r="N18" s="58" t="str">
        <f t="shared" si="0"/>
        <v/>
      </c>
      <c r="O18" s="80"/>
      <c r="P18" s="80"/>
      <c r="Q18" s="59"/>
      <c r="R18" s="80"/>
      <c r="S18" s="20"/>
      <c r="T18" s="80"/>
      <c r="U18" s="80"/>
    </row>
    <row r="19" spans="1:21" s="37" customFormat="1" ht="127.5" x14ac:dyDescent="0.25">
      <c r="A19" s="188"/>
      <c r="B19" s="60" t="s">
        <v>354</v>
      </c>
      <c r="C19" s="80" t="s">
        <v>1346</v>
      </c>
      <c r="D19" s="80" t="s">
        <v>2085</v>
      </c>
      <c r="E19" s="16" t="s">
        <v>2077</v>
      </c>
      <c r="F19" s="17"/>
      <c r="G19" s="17"/>
      <c r="H19" s="80"/>
      <c r="I19" s="59"/>
      <c r="J19" s="59"/>
      <c r="K19" s="59"/>
      <c r="L19" s="59"/>
      <c r="M19" s="59"/>
      <c r="N19" s="58" t="str">
        <f t="shared" si="0"/>
        <v/>
      </c>
      <c r="O19" s="80"/>
      <c r="P19" s="80"/>
      <c r="Q19" s="59"/>
      <c r="R19" s="80"/>
      <c r="S19" s="20"/>
      <c r="T19" s="80"/>
      <c r="U19" s="80"/>
    </row>
    <row r="20" spans="1:21" s="37" customFormat="1" ht="89.25" x14ac:dyDescent="0.25">
      <c r="A20" s="188"/>
      <c r="B20" s="60" t="s">
        <v>354</v>
      </c>
      <c r="C20" s="80" t="s">
        <v>1347</v>
      </c>
      <c r="D20" s="80" t="s">
        <v>2087</v>
      </c>
      <c r="E20" s="17"/>
      <c r="F20" s="16" t="s">
        <v>2078</v>
      </c>
      <c r="G20" s="16" t="s">
        <v>2086</v>
      </c>
      <c r="H20" s="80"/>
      <c r="I20" s="59"/>
      <c r="J20" s="59"/>
      <c r="K20" s="59"/>
      <c r="L20" s="59"/>
      <c r="M20" s="59"/>
      <c r="N20" s="58" t="str">
        <f t="shared" si="0"/>
        <v/>
      </c>
      <c r="O20" s="80"/>
      <c r="P20" s="80"/>
      <c r="Q20" s="59"/>
      <c r="R20" s="80"/>
      <c r="S20" s="20"/>
      <c r="T20" s="80"/>
      <c r="U20" s="80"/>
    </row>
    <row r="21" spans="1:21" s="37" customFormat="1" ht="127.5" x14ac:dyDescent="0.25">
      <c r="A21" s="188"/>
      <c r="B21" s="60" t="s">
        <v>354</v>
      </c>
      <c r="C21" s="80" t="s">
        <v>2088</v>
      </c>
      <c r="D21" s="80" t="s">
        <v>2089</v>
      </c>
      <c r="E21" s="16" t="s">
        <v>2077</v>
      </c>
      <c r="F21" s="17"/>
      <c r="G21" s="17"/>
      <c r="H21" s="80"/>
      <c r="I21" s="59"/>
      <c r="J21" s="59"/>
      <c r="K21" s="59"/>
      <c r="L21" s="59"/>
      <c r="M21" s="59"/>
      <c r="N21" s="58" t="str">
        <f t="shared" si="0"/>
        <v/>
      </c>
      <c r="O21" s="80"/>
      <c r="P21" s="80"/>
      <c r="Q21" s="59"/>
      <c r="R21" s="80"/>
      <c r="S21" s="20"/>
      <c r="T21" s="80"/>
      <c r="U21" s="80"/>
    </row>
    <row r="22" spans="1:21" s="37" customFormat="1" ht="76.5" x14ac:dyDescent="0.25">
      <c r="A22" s="188"/>
      <c r="B22" s="60" t="s">
        <v>354</v>
      </c>
      <c r="C22" s="80" t="s">
        <v>2090</v>
      </c>
      <c r="D22" s="80" t="s">
        <v>2091</v>
      </c>
      <c r="E22" s="17"/>
      <c r="F22" s="16" t="s">
        <v>2078</v>
      </c>
      <c r="G22" s="16" t="s">
        <v>2086</v>
      </c>
      <c r="H22" s="80"/>
      <c r="I22" s="59"/>
      <c r="J22" s="59"/>
      <c r="K22" s="59"/>
      <c r="L22" s="59"/>
      <c r="M22" s="59"/>
      <c r="N22" s="58" t="str">
        <f t="shared" si="0"/>
        <v/>
      </c>
      <c r="O22" s="80"/>
      <c r="P22" s="80"/>
      <c r="Q22" s="59"/>
      <c r="R22" s="80"/>
      <c r="S22" s="20"/>
      <c r="T22" s="80"/>
      <c r="U22" s="80"/>
    </row>
    <row r="23" spans="1:21" s="37" customFormat="1" ht="127.5" x14ac:dyDescent="0.25">
      <c r="A23" s="188"/>
      <c r="B23" s="60" t="s">
        <v>354</v>
      </c>
      <c r="C23" s="80" t="s">
        <v>2092</v>
      </c>
      <c r="D23" s="80" t="s">
        <v>2093</v>
      </c>
      <c r="E23" s="16" t="s">
        <v>2077</v>
      </c>
      <c r="F23" s="17"/>
      <c r="G23" s="17"/>
      <c r="H23" s="80"/>
      <c r="I23" s="59"/>
      <c r="J23" s="59"/>
      <c r="K23" s="59"/>
      <c r="L23" s="59"/>
      <c r="M23" s="59"/>
      <c r="N23" s="58" t="str">
        <f t="shared" si="0"/>
        <v/>
      </c>
      <c r="O23" s="80"/>
      <c r="P23" s="80"/>
      <c r="Q23" s="59"/>
      <c r="R23" s="80"/>
      <c r="S23" s="20"/>
      <c r="T23" s="80"/>
      <c r="U23" s="80"/>
    </row>
    <row r="24" spans="1:21" s="37" customFormat="1" ht="127.5" x14ac:dyDescent="0.25">
      <c r="A24" s="188"/>
      <c r="B24" s="60" t="s">
        <v>354</v>
      </c>
      <c r="C24" s="80" t="s">
        <v>1348</v>
      </c>
      <c r="D24" s="80" t="s">
        <v>2094</v>
      </c>
      <c r="E24" s="16" t="s">
        <v>2077</v>
      </c>
      <c r="F24" s="17"/>
      <c r="G24" s="17"/>
      <c r="H24" s="80"/>
      <c r="I24" s="59"/>
      <c r="J24" s="59"/>
      <c r="K24" s="59"/>
      <c r="L24" s="59"/>
      <c r="M24" s="59"/>
      <c r="N24" s="58" t="str">
        <f t="shared" si="0"/>
        <v/>
      </c>
      <c r="O24" s="80"/>
      <c r="P24" s="80"/>
      <c r="Q24" s="59"/>
      <c r="R24" s="80"/>
      <c r="S24" s="20"/>
      <c r="T24" s="80"/>
      <c r="U24" s="80"/>
    </row>
    <row r="25" spans="1:21" s="37" customFormat="1" ht="89.25" x14ac:dyDescent="0.25">
      <c r="A25" s="188"/>
      <c r="B25" s="60" t="s">
        <v>354</v>
      </c>
      <c r="C25" s="80" t="s">
        <v>1349</v>
      </c>
      <c r="D25" s="80" t="s">
        <v>2095</v>
      </c>
      <c r="E25" s="17"/>
      <c r="F25" s="16" t="s">
        <v>2078</v>
      </c>
      <c r="G25" s="16" t="s">
        <v>2086</v>
      </c>
      <c r="H25" s="80"/>
      <c r="I25" s="59"/>
      <c r="J25" s="59"/>
      <c r="K25" s="59"/>
      <c r="L25" s="59"/>
      <c r="M25" s="59"/>
      <c r="N25" s="58" t="str">
        <f t="shared" si="0"/>
        <v/>
      </c>
      <c r="O25" s="80"/>
      <c r="P25" s="80"/>
      <c r="Q25" s="59"/>
      <c r="R25" s="80"/>
      <c r="S25" s="20"/>
      <c r="T25" s="80"/>
      <c r="U25" s="80"/>
    </row>
    <row r="26" spans="1:21" s="37" customFormat="1" ht="76.5" x14ac:dyDescent="0.25">
      <c r="A26" s="188"/>
      <c r="B26" s="60" t="s">
        <v>354</v>
      </c>
      <c r="C26" s="80" t="s">
        <v>1350</v>
      </c>
      <c r="D26" s="80" t="s">
        <v>2096</v>
      </c>
      <c r="E26" s="17"/>
      <c r="F26" s="16" t="s">
        <v>2078</v>
      </c>
      <c r="G26" s="16" t="s">
        <v>2086</v>
      </c>
      <c r="H26" s="80"/>
      <c r="I26" s="59"/>
      <c r="J26" s="59"/>
      <c r="K26" s="59"/>
      <c r="L26" s="59"/>
      <c r="M26" s="59"/>
      <c r="N26" s="58" t="str">
        <f t="shared" si="0"/>
        <v/>
      </c>
      <c r="O26" s="80"/>
      <c r="P26" s="80"/>
      <c r="Q26" s="59"/>
      <c r="R26" s="80"/>
      <c r="S26" s="20"/>
      <c r="T26" s="80"/>
      <c r="U26" s="80"/>
    </row>
    <row r="27" spans="1:21" s="37" customFormat="1" ht="127.5" x14ac:dyDescent="0.25">
      <c r="A27" s="187" t="s">
        <v>731</v>
      </c>
      <c r="B27" s="60" t="s">
        <v>2097</v>
      </c>
      <c r="C27" s="80" t="s">
        <v>2098</v>
      </c>
      <c r="D27" s="80" t="s">
        <v>2099</v>
      </c>
      <c r="E27" s="16" t="s">
        <v>2100</v>
      </c>
      <c r="F27" s="17"/>
      <c r="G27" s="17"/>
      <c r="H27" s="80"/>
      <c r="I27" s="59"/>
      <c r="J27" s="59"/>
      <c r="K27" s="59"/>
      <c r="L27" s="59"/>
      <c r="M27" s="59"/>
      <c r="N27" s="58" t="str">
        <f t="shared" si="0"/>
        <v/>
      </c>
      <c r="O27" s="80"/>
      <c r="P27" s="80"/>
      <c r="Q27" s="59"/>
      <c r="R27" s="80"/>
      <c r="S27" s="20"/>
      <c r="T27" s="80"/>
      <c r="U27" s="80"/>
    </row>
    <row r="28" spans="1:21" s="37" customFormat="1" ht="127.5" x14ac:dyDescent="0.25">
      <c r="A28" s="188"/>
      <c r="B28" s="60" t="s">
        <v>2097</v>
      </c>
      <c r="C28" s="80" t="s">
        <v>2418</v>
      </c>
      <c r="D28" s="80" t="s">
        <v>2101</v>
      </c>
      <c r="E28" s="16" t="s">
        <v>2100</v>
      </c>
      <c r="F28" s="16" t="s">
        <v>2102</v>
      </c>
      <c r="G28" s="17"/>
      <c r="H28" s="80"/>
      <c r="I28" s="59"/>
      <c r="J28" s="59"/>
      <c r="K28" s="59"/>
      <c r="L28" s="59"/>
      <c r="M28" s="59"/>
      <c r="N28" s="58" t="str">
        <f t="shared" si="0"/>
        <v/>
      </c>
      <c r="O28" s="80"/>
      <c r="P28" s="80"/>
      <c r="Q28" s="59"/>
      <c r="R28" s="80"/>
      <c r="S28" s="20"/>
      <c r="T28" s="80"/>
      <c r="U28" s="80"/>
    </row>
    <row r="29" spans="1:21" s="37" customFormat="1" ht="89.25" x14ac:dyDescent="0.25">
      <c r="A29" s="187" t="s">
        <v>357</v>
      </c>
      <c r="B29" s="60" t="s">
        <v>356</v>
      </c>
      <c r="C29" s="80" t="s">
        <v>2103</v>
      </c>
      <c r="D29" s="80" t="s">
        <v>2104</v>
      </c>
      <c r="E29" s="16" t="s">
        <v>2105</v>
      </c>
      <c r="F29" s="17"/>
      <c r="G29" s="17"/>
      <c r="H29" s="80"/>
      <c r="I29" s="59"/>
      <c r="J29" s="59"/>
      <c r="K29" s="59"/>
      <c r="L29" s="59"/>
      <c r="M29" s="59"/>
      <c r="N29" s="58" t="str">
        <f t="shared" si="0"/>
        <v/>
      </c>
      <c r="O29" s="80"/>
      <c r="P29" s="80"/>
      <c r="Q29" s="59"/>
      <c r="R29" s="80"/>
      <c r="S29" s="20"/>
      <c r="T29" s="80"/>
      <c r="U29" s="80"/>
    </row>
    <row r="30" spans="1:21" s="37" customFormat="1" ht="114.75" x14ac:dyDescent="0.25">
      <c r="A30" s="188"/>
      <c r="B30" s="60" t="s">
        <v>356</v>
      </c>
      <c r="C30" s="80" t="s">
        <v>2106</v>
      </c>
      <c r="D30" s="80" t="s">
        <v>2107</v>
      </c>
      <c r="E30" s="17"/>
      <c r="F30" s="16" t="s">
        <v>2108</v>
      </c>
      <c r="G30" s="16" t="s">
        <v>2109</v>
      </c>
      <c r="H30" s="80"/>
      <c r="I30" s="59"/>
      <c r="J30" s="59"/>
      <c r="K30" s="59"/>
      <c r="L30" s="59"/>
      <c r="M30" s="59"/>
      <c r="N30" s="58" t="str">
        <f t="shared" si="0"/>
        <v/>
      </c>
      <c r="O30" s="80"/>
      <c r="P30" s="80"/>
      <c r="Q30" s="59"/>
      <c r="R30" s="80"/>
      <c r="S30" s="20"/>
      <c r="T30" s="80"/>
      <c r="U30" s="80"/>
    </row>
    <row r="31" spans="1:21" s="37" customFormat="1" ht="102" x14ac:dyDescent="0.25">
      <c r="A31" s="188"/>
      <c r="B31" s="60" t="s">
        <v>356</v>
      </c>
      <c r="C31" s="80" t="s">
        <v>1351</v>
      </c>
      <c r="D31" s="80" t="s">
        <v>2110</v>
      </c>
      <c r="E31" s="17"/>
      <c r="F31" s="17"/>
      <c r="G31" s="16" t="s">
        <v>2109</v>
      </c>
      <c r="H31" s="80"/>
      <c r="I31" s="59"/>
      <c r="J31" s="59"/>
      <c r="K31" s="59"/>
      <c r="L31" s="59"/>
      <c r="M31" s="59"/>
      <c r="N31" s="58" t="str">
        <f t="shared" si="0"/>
        <v/>
      </c>
      <c r="O31" s="80"/>
      <c r="P31" s="80"/>
      <c r="Q31" s="59"/>
      <c r="R31" s="80"/>
      <c r="S31" s="20"/>
      <c r="T31" s="80"/>
      <c r="U31" s="80"/>
    </row>
    <row r="32" spans="1:21" s="37" customFormat="1" ht="89.25" x14ac:dyDescent="0.25">
      <c r="A32" s="188"/>
      <c r="B32" s="60" t="s">
        <v>356</v>
      </c>
      <c r="C32" s="80" t="s">
        <v>2111</v>
      </c>
      <c r="D32" s="80" t="s">
        <v>2112</v>
      </c>
      <c r="E32" s="16" t="s">
        <v>2105</v>
      </c>
      <c r="F32" s="17"/>
      <c r="G32" s="17"/>
      <c r="H32" s="80"/>
      <c r="I32" s="59"/>
      <c r="J32" s="59"/>
      <c r="K32" s="59"/>
      <c r="L32" s="59"/>
      <c r="M32" s="59"/>
      <c r="N32" s="58" t="str">
        <f t="shared" si="0"/>
        <v/>
      </c>
      <c r="O32" s="80"/>
      <c r="P32" s="80"/>
      <c r="Q32" s="59"/>
      <c r="R32" s="80"/>
      <c r="S32" s="20"/>
      <c r="T32" s="80"/>
      <c r="U32" s="80"/>
    </row>
    <row r="33" spans="1:21" s="37" customFormat="1" ht="114.75" x14ac:dyDescent="0.25">
      <c r="A33" s="188"/>
      <c r="B33" s="60" t="s">
        <v>356</v>
      </c>
      <c r="C33" s="80" t="s">
        <v>2113</v>
      </c>
      <c r="D33" s="80" t="s">
        <v>2114</v>
      </c>
      <c r="E33" s="17"/>
      <c r="F33" s="16" t="s">
        <v>2108</v>
      </c>
      <c r="G33" s="16" t="s">
        <v>2109</v>
      </c>
      <c r="H33" s="80"/>
      <c r="I33" s="59"/>
      <c r="J33" s="59"/>
      <c r="K33" s="59"/>
      <c r="L33" s="59"/>
      <c r="M33" s="59"/>
      <c r="N33" s="58" t="str">
        <f t="shared" si="0"/>
        <v/>
      </c>
      <c r="O33" s="80"/>
      <c r="P33" s="80"/>
      <c r="Q33" s="59"/>
      <c r="R33" s="80"/>
      <c r="S33" s="20"/>
      <c r="T33" s="80"/>
      <c r="U33" s="80"/>
    </row>
    <row r="34" spans="1:21" s="37" customFormat="1" ht="114.75" x14ac:dyDescent="0.25">
      <c r="A34" s="189"/>
      <c r="B34" s="60" t="s">
        <v>356</v>
      </c>
      <c r="C34" s="80" t="s">
        <v>1352</v>
      </c>
      <c r="D34" s="80" t="s">
        <v>2115</v>
      </c>
      <c r="E34" s="17"/>
      <c r="F34" s="16" t="s">
        <v>2108</v>
      </c>
      <c r="G34" s="16" t="s">
        <v>2109</v>
      </c>
      <c r="H34" s="80"/>
      <c r="I34" s="59"/>
      <c r="J34" s="59"/>
      <c r="K34" s="59"/>
      <c r="L34" s="59"/>
      <c r="M34" s="59"/>
      <c r="N34" s="58" t="str">
        <f t="shared" si="0"/>
        <v/>
      </c>
      <c r="O34" s="80"/>
      <c r="P34" s="80"/>
      <c r="Q34" s="59"/>
      <c r="R34" s="80"/>
      <c r="S34" s="20"/>
      <c r="T34" s="80"/>
      <c r="U34" s="80"/>
    </row>
    <row r="35" spans="1:21" s="37" customFormat="1" ht="114.75" x14ac:dyDescent="0.25">
      <c r="A35" s="187" t="s">
        <v>358</v>
      </c>
      <c r="B35" s="60" t="s">
        <v>2116</v>
      </c>
      <c r="C35" s="60" t="s">
        <v>2414</v>
      </c>
      <c r="D35" s="80" t="s">
        <v>2413</v>
      </c>
      <c r="E35" s="17"/>
      <c r="F35" s="16" t="s">
        <v>2117</v>
      </c>
      <c r="G35" s="16" t="s">
        <v>2109</v>
      </c>
      <c r="H35" s="80"/>
      <c r="I35" s="59"/>
      <c r="J35" s="59"/>
      <c r="K35" s="59"/>
      <c r="L35" s="59"/>
      <c r="M35" s="59"/>
      <c r="N35" s="58" t="str">
        <f t="shared" si="0"/>
        <v/>
      </c>
      <c r="O35" s="80"/>
      <c r="P35" s="80"/>
      <c r="Q35" s="59"/>
      <c r="R35" s="80"/>
      <c r="S35" s="20"/>
      <c r="T35" s="80"/>
      <c r="U35" s="80"/>
    </row>
    <row r="36" spans="1:21" s="37" customFormat="1" ht="114.75" x14ac:dyDescent="0.25">
      <c r="A36" s="189"/>
      <c r="B36" s="60" t="s">
        <v>2116</v>
      </c>
      <c r="C36" s="60" t="s">
        <v>2415</v>
      </c>
      <c r="D36" s="80" t="s">
        <v>2412</v>
      </c>
      <c r="E36" s="17"/>
      <c r="F36" s="16" t="s">
        <v>2117</v>
      </c>
      <c r="G36" s="16" t="s">
        <v>2118</v>
      </c>
      <c r="H36" s="80"/>
      <c r="I36" s="59"/>
      <c r="J36" s="59"/>
      <c r="K36" s="59"/>
      <c r="L36" s="59"/>
      <c r="M36" s="59"/>
      <c r="N36" s="58" t="str">
        <f t="shared" si="0"/>
        <v/>
      </c>
      <c r="O36" s="80"/>
      <c r="P36" s="80"/>
      <c r="Q36" s="59"/>
      <c r="R36" s="80"/>
      <c r="S36" s="20"/>
      <c r="T36" s="80"/>
      <c r="U36" s="80"/>
    </row>
    <row r="37" spans="1:21" s="37" customFormat="1" ht="178.5" x14ac:dyDescent="0.25">
      <c r="A37" s="187" t="s">
        <v>360</v>
      </c>
      <c r="B37" s="60" t="s">
        <v>359</v>
      </c>
      <c r="C37" s="80" t="s">
        <v>2119</v>
      </c>
      <c r="D37" s="80" t="s">
        <v>2417</v>
      </c>
      <c r="E37" s="16" t="s">
        <v>2120</v>
      </c>
      <c r="F37" s="17"/>
      <c r="G37" s="17"/>
      <c r="H37" s="80"/>
      <c r="I37" s="59"/>
      <c r="J37" s="59"/>
      <c r="K37" s="59"/>
      <c r="L37" s="59"/>
      <c r="M37" s="59"/>
      <c r="N37" s="58" t="str">
        <f t="shared" si="0"/>
        <v/>
      </c>
      <c r="O37" s="80"/>
      <c r="P37" s="80"/>
      <c r="Q37" s="59"/>
      <c r="R37" s="80"/>
      <c r="S37" s="20"/>
      <c r="T37" s="80"/>
      <c r="U37" s="80"/>
    </row>
    <row r="38" spans="1:21" s="37" customFormat="1" ht="178.5" x14ac:dyDescent="0.25">
      <c r="A38" s="188"/>
      <c r="B38" s="60" t="s">
        <v>359</v>
      </c>
      <c r="C38" s="80" t="s">
        <v>2123</v>
      </c>
      <c r="D38" s="80" t="s">
        <v>2124</v>
      </c>
      <c r="E38" s="16" t="s">
        <v>2120</v>
      </c>
      <c r="F38" s="17"/>
      <c r="G38" s="17"/>
      <c r="H38" s="80"/>
      <c r="I38" s="59"/>
      <c r="J38" s="59"/>
      <c r="K38" s="59"/>
      <c r="L38" s="59"/>
      <c r="M38" s="59"/>
      <c r="N38" s="58" t="str">
        <f t="shared" si="0"/>
        <v/>
      </c>
      <c r="O38" s="80"/>
      <c r="P38" s="80"/>
      <c r="Q38" s="59"/>
      <c r="R38" s="80"/>
      <c r="S38" s="20"/>
      <c r="T38" s="80"/>
      <c r="U38" s="80"/>
    </row>
    <row r="39" spans="1:21" s="37" customFormat="1" ht="102" x14ac:dyDescent="0.25">
      <c r="A39" s="188"/>
      <c r="B39" s="60" t="s">
        <v>359</v>
      </c>
      <c r="C39" s="80" t="s">
        <v>2125</v>
      </c>
      <c r="D39" s="80" t="s">
        <v>2126</v>
      </c>
      <c r="E39" s="17"/>
      <c r="F39" s="16" t="s">
        <v>2121</v>
      </c>
      <c r="G39" s="16" t="s">
        <v>2122</v>
      </c>
      <c r="H39" s="80"/>
      <c r="I39" s="59"/>
      <c r="J39" s="59"/>
      <c r="K39" s="59"/>
      <c r="L39" s="59"/>
      <c r="M39" s="59"/>
      <c r="N39" s="58" t="str">
        <f t="shared" si="0"/>
        <v/>
      </c>
      <c r="O39" s="80"/>
      <c r="P39" s="80"/>
      <c r="Q39" s="59"/>
      <c r="R39" s="80"/>
      <c r="S39" s="20"/>
      <c r="T39" s="80"/>
      <c r="U39" s="80"/>
    </row>
    <row r="40" spans="1:21" s="37" customFormat="1" ht="102" x14ac:dyDescent="0.25">
      <c r="A40" s="189"/>
      <c r="B40" s="60" t="s">
        <v>359</v>
      </c>
      <c r="C40" s="80" t="s">
        <v>1353</v>
      </c>
      <c r="D40" s="80" t="s">
        <v>2416</v>
      </c>
      <c r="E40" s="17"/>
      <c r="F40" s="16" t="s">
        <v>2121</v>
      </c>
      <c r="G40" s="16" t="s">
        <v>2122</v>
      </c>
      <c r="H40" s="80"/>
      <c r="I40" s="59"/>
      <c r="J40" s="59"/>
      <c r="K40" s="59"/>
      <c r="L40" s="59"/>
      <c r="M40" s="59"/>
      <c r="N40" s="58" t="str">
        <f t="shared" si="0"/>
        <v/>
      </c>
      <c r="O40" s="80"/>
      <c r="P40" s="80"/>
      <c r="Q40" s="59"/>
      <c r="R40" s="80"/>
      <c r="S40" s="20"/>
      <c r="T40" s="80"/>
      <c r="U40" s="80"/>
    </row>
    <row r="41" spans="1:21" s="37" customFormat="1" ht="12.75" x14ac:dyDescent="0.25">
      <c r="B41" s="38"/>
      <c r="I41" s="39"/>
      <c r="J41" s="39"/>
      <c r="K41" s="39"/>
      <c r="L41" s="39"/>
      <c r="M41" s="39"/>
      <c r="N41" s="40"/>
      <c r="Q41" s="39"/>
    </row>
    <row r="42" spans="1:21" s="37" customFormat="1" ht="12.75" x14ac:dyDescent="0.25">
      <c r="B42" s="38"/>
      <c r="I42" s="39"/>
      <c r="J42" s="39"/>
      <c r="K42" s="39"/>
      <c r="L42" s="39"/>
      <c r="M42" s="39"/>
      <c r="N42" s="40"/>
      <c r="Q42" s="39"/>
    </row>
    <row r="43" spans="1:21" s="37" customFormat="1" ht="12.75" x14ac:dyDescent="0.25">
      <c r="B43" s="38"/>
      <c r="I43" s="39"/>
      <c r="J43" s="39"/>
      <c r="K43" s="39"/>
      <c r="L43" s="39"/>
      <c r="M43" s="39"/>
      <c r="N43" s="40"/>
      <c r="Q43" s="39"/>
    </row>
    <row r="44" spans="1:21" s="37" customFormat="1" ht="12.75" x14ac:dyDescent="0.25">
      <c r="B44" s="38"/>
      <c r="I44" s="39"/>
      <c r="J44" s="39"/>
      <c r="K44" s="39"/>
      <c r="L44" s="39"/>
      <c r="M44" s="39"/>
      <c r="N44" s="40"/>
      <c r="Q44" s="39"/>
    </row>
    <row r="45" spans="1:21" s="37" customFormat="1" ht="12.75" x14ac:dyDescent="0.25">
      <c r="B45" s="38"/>
      <c r="I45" s="39"/>
      <c r="J45" s="39"/>
      <c r="K45" s="39"/>
      <c r="L45" s="39"/>
      <c r="M45" s="39"/>
      <c r="N45" s="40"/>
      <c r="Q45" s="39"/>
    </row>
    <row r="46" spans="1:21" s="37" customFormat="1" ht="12.75" x14ac:dyDescent="0.25">
      <c r="B46" s="38"/>
      <c r="I46" s="39"/>
      <c r="J46" s="39"/>
      <c r="K46" s="39"/>
      <c r="L46" s="39"/>
      <c r="M46" s="39"/>
      <c r="N46" s="40"/>
      <c r="Q46" s="39"/>
    </row>
    <row r="47" spans="1:21" s="37" customFormat="1" ht="12.75" x14ac:dyDescent="0.25">
      <c r="B47" s="38"/>
      <c r="I47" s="39"/>
      <c r="J47" s="39"/>
      <c r="K47" s="39"/>
      <c r="L47" s="39"/>
      <c r="M47" s="39"/>
      <c r="N47" s="40"/>
      <c r="Q47" s="39"/>
    </row>
    <row r="48" spans="1:21" s="37" customFormat="1" ht="12.75" x14ac:dyDescent="0.25">
      <c r="B48" s="38"/>
      <c r="I48" s="39"/>
      <c r="J48" s="39"/>
      <c r="K48" s="39"/>
      <c r="L48" s="39"/>
      <c r="M48" s="39"/>
      <c r="N48" s="40"/>
      <c r="Q48" s="39"/>
    </row>
  </sheetData>
  <sheetProtection sort="0" autoFilter="0"/>
  <autoFilter ref="A1:U40"/>
  <mergeCells count="6">
    <mergeCell ref="A37:A40"/>
    <mergeCell ref="A35:A36"/>
    <mergeCell ref="A2:A11"/>
    <mergeCell ref="A12:A26"/>
    <mergeCell ref="A27:A28"/>
    <mergeCell ref="A29:A34"/>
  </mergeCells>
  <conditionalFormatting sqref="N2:N40">
    <cfRule type="expression" dxfId="5" priority="1">
      <formula>OR(AND(L2&lt;&gt;"",M2=""),AND(L2="",M2&lt;&gt;""))</formula>
    </cfRule>
  </conditionalFormatting>
  <dataValidations count="24">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58"/>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174" t="s">
        <v>363</v>
      </c>
      <c r="B2" s="22" t="s">
        <v>362</v>
      </c>
      <c r="C2" s="36" t="s">
        <v>839</v>
      </c>
      <c r="D2" s="36" t="s">
        <v>2011</v>
      </c>
      <c r="E2" s="16" t="s">
        <v>840</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38.25" x14ac:dyDescent="0.25">
      <c r="A3" s="176"/>
      <c r="B3" s="22" t="s">
        <v>362</v>
      </c>
      <c r="C3" s="36" t="s">
        <v>842</v>
      </c>
      <c r="D3" s="36" t="s">
        <v>2012</v>
      </c>
      <c r="E3" s="16" t="s">
        <v>840</v>
      </c>
      <c r="F3" s="17"/>
      <c r="G3" s="17"/>
      <c r="H3" s="55"/>
      <c r="I3" s="19"/>
      <c r="J3" s="19"/>
      <c r="K3" s="47"/>
      <c r="L3" s="19"/>
      <c r="M3" s="19"/>
      <c r="N3" s="25" t="str">
        <f t="shared" ref="N3:N58" si="0">IF(OR(L3="",M3=""),"",
IF(OR(L3="Low",M3="Low"),"Low",
IF(OR(L3="Moderate",M3="Moderate"),"Moderate",
"High")))</f>
        <v/>
      </c>
      <c r="O3" s="47"/>
      <c r="P3" s="47"/>
      <c r="Q3" s="19"/>
      <c r="R3" s="47"/>
      <c r="S3" s="20"/>
      <c r="T3" s="47"/>
      <c r="U3" s="47"/>
    </row>
    <row r="4" spans="1:21" s="37" customFormat="1" ht="51" x14ac:dyDescent="0.25">
      <c r="A4" s="176"/>
      <c r="B4" s="22" t="s">
        <v>362</v>
      </c>
      <c r="C4" s="36" t="s">
        <v>843</v>
      </c>
      <c r="D4" s="36" t="s">
        <v>2013</v>
      </c>
      <c r="E4" s="16" t="s">
        <v>840</v>
      </c>
      <c r="F4" s="47" t="s">
        <v>841</v>
      </c>
      <c r="G4" s="17"/>
      <c r="H4" s="55"/>
      <c r="I4" s="19"/>
      <c r="J4" s="19"/>
      <c r="K4" s="47"/>
      <c r="L4" s="19"/>
      <c r="M4" s="19"/>
      <c r="N4" s="25" t="str">
        <f t="shared" si="0"/>
        <v/>
      </c>
      <c r="O4" s="47"/>
      <c r="P4" s="47"/>
      <c r="Q4" s="19"/>
      <c r="R4" s="47"/>
      <c r="S4" s="20"/>
      <c r="T4" s="47"/>
      <c r="U4" s="47"/>
    </row>
    <row r="5" spans="1:21" s="37" customFormat="1" ht="51" x14ac:dyDescent="0.25">
      <c r="A5" s="176"/>
      <c r="B5" s="22" t="s">
        <v>362</v>
      </c>
      <c r="C5" s="36" t="s">
        <v>844</v>
      </c>
      <c r="D5" s="36" t="s">
        <v>2014</v>
      </c>
      <c r="E5" s="16" t="s">
        <v>840</v>
      </c>
      <c r="F5" s="17"/>
      <c r="G5" s="17"/>
      <c r="H5" s="55"/>
      <c r="I5" s="19"/>
      <c r="J5" s="19"/>
      <c r="K5" s="47"/>
      <c r="L5" s="19"/>
      <c r="M5" s="19"/>
      <c r="N5" s="25" t="str">
        <f t="shared" si="0"/>
        <v/>
      </c>
      <c r="O5" s="47"/>
      <c r="P5" s="47"/>
      <c r="Q5" s="19"/>
      <c r="R5" s="47"/>
      <c r="S5" s="20"/>
      <c r="T5" s="47"/>
      <c r="U5" s="47"/>
    </row>
    <row r="6" spans="1:21" s="37" customFormat="1" ht="38.25" x14ac:dyDescent="0.25">
      <c r="A6" s="176"/>
      <c r="B6" s="22" t="s">
        <v>362</v>
      </c>
      <c r="C6" s="36" t="s">
        <v>845</v>
      </c>
      <c r="D6" s="36" t="s">
        <v>931</v>
      </c>
      <c r="E6" s="16" t="s">
        <v>840</v>
      </c>
      <c r="F6" s="17"/>
      <c r="G6" s="17"/>
      <c r="H6" s="55"/>
      <c r="I6" s="19"/>
      <c r="J6" s="19"/>
      <c r="K6" s="47"/>
      <c r="L6" s="19"/>
      <c r="M6" s="19"/>
      <c r="N6" s="25" t="str">
        <f t="shared" si="0"/>
        <v/>
      </c>
      <c r="O6" s="47"/>
      <c r="P6" s="47"/>
      <c r="Q6" s="19"/>
      <c r="R6" s="47"/>
      <c r="S6" s="20"/>
      <c r="T6" s="47"/>
      <c r="U6" s="47"/>
    </row>
    <row r="7" spans="1:21" s="37" customFormat="1" ht="51" x14ac:dyDescent="0.25">
      <c r="A7" s="176"/>
      <c r="B7" s="22" t="s">
        <v>362</v>
      </c>
      <c r="C7" s="36" t="s">
        <v>846</v>
      </c>
      <c r="D7" s="36" t="s">
        <v>933</v>
      </c>
      <c r="E7" s="16" t="s">
        <v>840</v>
      </c>
      <c r="F7" s="47" t="s">
        <v>841</v>
      </c>
      <c r="G7" s="17"/>
      <c r="H7" s="55"/>
      <c r="I7" s="19"/>
      <c r="J7" s="19"/>
      <c r="K7" s="47"/>
      <c r="L7" s="19"/>
      <c r="M7" s="19"/>
      <c r="N7" s="25" t="str">
        <f t="shared" si="0"/>
        <v/>
      </c>
      <c r="O7" s="47"/>
      <c r="P7" s="47"/>
      <c r="Q7" s="19"/>
      <c r="R7" s="47"/>
      <c r="S7" s="20"/>
      <c r="T7" s="47"/>
      <c r="U7" s="47"/>
    </row>
    <row r="8" spans="1:21" s="37" customFormat="1" ht="38.25" x14ac:dyDescent="0.25">
      <c r="A8" s="176"/>
      <c r="B8" s="22" t="s">
        <v>362</v>
      </c>
      <c r="C8" s="36" t="s">
        <v>847</v>
      </c>
      <c r="D8" s="36" t="s">
        <v>2015</v>
      </c>
      <c r="E8" s="16" t="s">
        <v>840</v>
      </c>
      <c r="F8" s="17"/>
      <c r="G8" s="17"/>
      <c r="H8" s="55"/>
      <c r="I8" s="19"/>
      <c r="J8" s="19"/>
      <c r="K8" s="47"/>
      <c r="L8" s="19"/>
      <c r="M8" s="19"/>
      <c r="N8" s="25" t="str">
        <f t="shared" si="0"/>
        <v/>
      </c>
      <c r="O8" s="47"/>
      <c r="P8" s="47"/>
      <c r="Q8" s="19"/>
      <c r="R8" s="47"/>
      <c r="S8" s="20"/>
      <c r="T8" s="47"/>
      <c r="U8" s="47"/>
    </row>
    <row r="9" spans="1:21" s="37" customFormat="1" ht="51" x14ac:dyDescent="0.25">
      <c r="A9" s="176"/>
      <c r="B9" s="22" t="s">
        <v>362</v>
      </c>
      <c r="C9" s="36" t="s">
        <v>848</v>
      </c>
      <c r="D9" s="36" t="s">
        <v>2016</v>
      </c>
      <c r="E9" s="16" t="s">
        <v>840</v>
      </c>
      <c r="F9" s="17"/>
      <c r="G9" s="17"/>
      <c r="H9" s="55"/>
      <c r="I9" s="19"/>
      <c r="J9" s="19"/>
      <c r="K9" s="19"/>
      <c r="L9" s="19"/>
      <c r="M9" s="19"/>
      <c r="N9" s="25" t="str">
        <f t="shared" si="0"/>
        <v/>
      </c>
      <c r="O9" s="47"/>
      <c r="P9" s="47"/>
      <c r="Q9" s="19"/>
      <c r="R9" s="47"/>
      <c r="S9" s="20"/>
      <c r="T9" s="47"/>
      <c r="U9" s="19"/>
    </row>
    <row r="10" spans="1:21" s="37" customFormat="1" ht="38.25" x14ac:dyDescent="0.25">
      <c r="A10" s="176"/>
      <c r="B10" s="22" t="s">
        <v>362</v>
      </c>
      <c r="C10" s="36" t="s">
        <v>849</v>
      </c>
      <c r="D10" s="36" t="s">
        <v>2017</v>
      </c>
      <c r="E10" s="16" t="s">
        <v>840</v>
      </c>
      <c r="F10" s="17"/>
      <c r="G10" s="17"/>
      <c r="H10" s="55"/>
      <c r="I10" s="19"/>
      <c r="J10" s="19"/>
      <c r="K10" s="19"/>
      <c r="L10" s="19"/>
      <c r="M10" s="19"/>
      <c r="N10" s="25" t="str">
        <f t="shared" si="0"/>
        <v/>
      </c>
      <c r="O10" s="47"/>
      <c r="P10" s="47"/>
      <c r="Q10" s="19"/>
      <c r="R10" s="47"/>
      <c r="S10" s="20"/>
      <c r="T10" s="47"/>
      <c r="U10" s="19"/>
    </row>
    <row r="11" spans="1:21" s="37" customFormat="1" ht="51" x14ac:dyDescent="0.25">
      <c r="A11" s="175"/>
      <c r="B11" s="22" t="s">
        <v>362</v>
      </c>
      <c r="C11" s="36" t="s">
        <v>850</v>
      </c>
      <c r="D11" s="36" t="s">
        <v>2018</v>
      </c>
      <c r="E11" s="16" t="s">
        <v>840</v>
      </c>
      <c r="F11" s="17"/>
      <c r="G11" s="17"/>
      <c r="H11" s="55"/>
      <c r="I11" s="19"/>
      <c r="J11" s="19"/>
      <c r="K11" s="19"/>
      <c r="L11" s="19"/>
      <c r="M11" s="19"/>
      <c r="N11" s="25" t="str">
        <f t="shared" si="0"/>
        <v/>
      </c>
      <c r="O11" s="47"/>
      <c r="P11" s="47"/>
      <c r="Q11" s="19"/>
      <c r="R11" s="47"/>
      <c r="S11" s="20"/>
      <c r="T11" s="47"/>
      <c r="U11" s="19"/>
    </row>
    <row r="12" spans="1:21" s="37" customFormat="1" ht="114.75" x14ac:dyDescent="0.25">
      <c r="A12" s="171" t="s">
        <v>365</v>
      </c>
      <c r="B12" s="23" t="s">
        <v>364</v>
      </c>
      <c r="C12" s="47" t="s">
        <v>851</v>
      </c>
      <c r="D12" s="47" t="s">
        <v>2019</v>
      </c>
      <c r="E12" s="47" t="s">
        <v>852</v>
      </c>
      <c r="F12" s="17"/>
      <c r="G12" s="17"/>
      <c r="H12" s="47"/>
      <c r="I12" s="19"/>
      <c r="J12" s="19"/>
      <c r="K12" s="19"/>
      <c r="L12" s="19"/>
      <c r="M12" s="19"/>
      <c r="N12" s="25" t="str">
        <f t="shared" si="0"/>
        <v/>
      </c>
      <c r="O12" s="47"/>
      <c r="P12" s="47"/>
      <c r="Q12" s="19"/>
      <c r="R12" s="47"/>
      <c r="S12" s="20"/>
      <c r="T12" s="47"/>
      <c r="U12" s="47"/>
    </row>
    <row r="13" spans="1:21" s="37" customFormat="1" ht="114.75" x14ac:dyDescent="0.25">
      <c r="A13" s="173"/>
      <c r="B13" s="23" t="s">
        <v>364</v>
      </c>
      <c r="C13" s="47" t="s">
        <v>853</v>
      </c>
      <c r="D13" s="47" t="s">
        <v>2020</v>
      </c>
      <c r="E13" s="47" t="s">
        <v>852</v>
      </c>
      <c r="F13" s="47" t="s">
        <v>841</v>
      </c>
      <c r="G13" s="17"/>
      <c r="H13" s="47"/>
      <c r="I13" s="19"/>
      <c r="J13" s="19"/>
      <c r="K13" s="19"/>
      <c r="L13" s="19"/>
      <c r="M13" s="19"/>
      <c r="N13" s="25" t="str">
        <f t="shared" si="0"/>
        <v/>
      </c>
      <c r="O13" s="47"/>
      <c r="P13" s="47"/>
      <c r="Q13" s="19"/>
      <c r="R13" s="47"/>
      <c r="S13" s="20"/>
      <c r="T13" s="47"/>
      <c r="U13" s="47"/>
    </row>
    <row r="14" spans="1:21" s="37" customFormat="1" ht="114.75" x14ac:dyDescent="0.25">
      <c r="A14" s="173"/>
      <c r="B14" s="23" t="s">
        <v>364</v>
      </c>
      <c r="C14" s="47" t="s">
        <v>854</v>
      </c>
      <c r="D14" s="47" t="s">
        <v>2021</v>
      </c>
      <c r="E14" s="47" t="s">
        <v>852</v>
      </c>
      <c r="F14" s="17"/>
      <c r="G14" s="17"/>
      <c r="H14" s="47"/>
      <c r="I14" s="19"/>
      <c r="J14" s="19"/>
      <c r="K14" s="19"/>
      <c r="L14" s="19"/>
      <c r="M14" s="19"/>
      <c r="N14" s="25" t="str">
        <f t="shared" si="0"/>
        <v/>
      </c>
      <c r="O14" s="47"/>
      <c r="P14" s="47"/>
      <c r="Q14" s="19"/>
      <c r="R14" s="47"/>
      <c r="S14" s="20"/>
      <c r="T14" s="47"/>
      <c r="U14" s="47"/>
    </row>
    <row r="15" spans="1:21" s="37" customFormat="1" ht="63.75" x14ac:dyDescent="0.25">
      <c r="A15" s="172"/>
      <c r="B15" s="23" t="s">
        <v>364</v>
      </c>
      <c r="C15" s="47" t="s">
        <v>855</v>
      </c>
      <c r="D15" s="47" t="s">
        <v>2022</v>
      </c>
      <c r="E15" s="17"/>
      <c r="F15" s="47" t="s">
        <v>841</v>
      </c>
      <c r="G15" s="47" t="s">
        <v>856</v>
      </c>
      <c r="H15" s="47"/>
      <c r="I15" s="19"/>
      <c r="J15" s="19"/>
      <c r="K15" s="19"/>
      <c r="L15" s="19"/>
      <c r="M15" s="19"/>
      <c r="N15" s="25" t="str">
        <f t="shared" si="0"/>
        <v/>
      </c>
      <c r="O15" s="47"/>
      <c r="P15" s="47"/>
      <c r="Q15" s="19"/>
      <c r="R15" s="47"/>
      <c r="S15" s="20"/>
      <c r="T15" s="47"/>
      <c r="U15" s="47"/>
    </row>
    <row r="16" spans="1:21" s="37" customFormat="1" ht="63.75" x14ac:dyDescent="0.25">
      <c r="A16" s="171" t="s">
        <v>367</v>
      </c>
      <c r="B16" s="23" t="s">
        <v>366</v>
      </c>
      <c r="C16" s="47" t="s">
        <v>857</v>
      </c>
      <c r="D16" s="47" t="s">
        <v>2023</v>
      </c>
      <c r="E16" s="47" t="s">
        <v>858</v>
      </c>
      <c r="F16" s="47" t="s">
        <v>841</v>
      </c>
      <c r="G16" s="17"/>
      <c r="H16" s="47"/>
      <c r="I16" s="19"/>
      <c r="J16" s="19"/>
      <c r="K16" s="19"/>
      <c r="L16" s="19"/>
      <c r="M16" s="19"/>
      <c r="N16" s="25" t="str">
        <f t="shared" si="0"/>
        <v/>
      </c>
      <c r="O16" s="47"/>
      <c r="P16" s="47"/>
      <c r="Q16" s="19"/>
      <c r="R16" s="47"/>
      <c r="S16" s="20"/>
      <c r="T16" s="47"/>
      <c r="U16" s="47"/>
    </row>
    <row r="17" spans="1:21" s="37" customFormat="1" ht="63.75" x14ac:dyDescent="0.25">
      <c r="A17" s="173"/>
      <c r="B17" s="23" t="s">
        <v>366</v>
      </c>
      <c r="C17" s="47" t="s">
        <v>859</v>
      </c>
      <c r="D17" s="47" t="s">
        <v>2024</v>
      </c>
      <c r="E17" s="47" t="s">
        <v>858</v>
      </c>
      <c r="F17" s="17"/>
      <c r="G17" s="17"/>
      <c r="H17" s="47"/>
      <c r="I17" s="19"/>
      <c r="J17" s="19"/>
      <c r="K17" s="19"/>
      <c r="L17" s="19"/>
      <c r="M17" s="19"/>
      <c r="N17" s="25" t="str">
        <f t="shared" si="0"/>
        <v/>
      </c>
      <c r="O17" s="47"/>
      <c r="P17" s="47"/>
      <c r="Q17" s="19"/>
      <c r="R17" s="47"/>
      <c r="S17" s="20"/>
      <c r="T17" s="47"/>
      <c r="U17" s="47"/>
    </row>
    <row r="18" spans="1:21" s="37" customFormat="1" ht="63.75" x14ac:dyDescent="0.25">
      <c r="A18" s="173"/>
      <c r="B18" s="23" t="s">
        <v>366</v>
      </c>
      <c r="C18" s="47" t="s">
        <v>860</v>
      </c>
      <c r="D18" s="47" t="s">
        <v>2025</v>
      </c>
      <c r="E18" s="47" t="s">
        <v>858</v>
      </c>
      <c r="F18" s="17"/>
      <c r="G18" s="17"/>
      <c r="H18" s="47"/>
      <c r="I18" s="19"/>
      <c r="J18" s="19"/>
      <c r="K18" s="19"/>
      <c r="L18" s="19"/>
      <c r="M18" s="19"/>
      <c r="N18" s="25" t="str">
        <f t="shared" si="0"/>
        <v/>
      </c>
      <c r="O18" s="47"/>
      <c r="P18" s="47"/>
      <c r="Q18" s="19"/>
      <c r="R18" s="47"/>
      <c r="S18" s="20"/>
      <c r="T18" s="47"/>
      <c r="U18" s="47"/>
    </row>
    <row r="19" spans="1:21" s="37" customFormat="1" ht="76.5" x14ac:dyDescent="0.25">
      <c r="A19" s="172"/>
      <c r="B19" s="23" t="s">
        <v>366</v>
      </c>
      <c r="C19" s="47" t="s">
        <v>861</v>
      </c>
      <c r="D19" s="47" t="s">
        <v>2026</v>
      </c>
      <c r="E19" s="17"/>
      <c r="F19" s="47" t="s">
        <v>841</v>
      </c>
      <c r="G19" s="47" t="s">
        <v>862</v>
      </c>
      <c r="H19" s="47"/>
      <c r="I19" s="19"/>
      <c r="J19" s="19"/>
      <c r="K19" s="19"/>
      <c r="L19" s="19"/>
      <c r="M19" s="19"/>
      <c r="N19" s="25" t="str">
        <f t="shared" si="0"/>
        <v/>
      </c>
      <c r="O19" s="47"/>
      <c r="P19" s="47"/>
      <c r="Q19" s="19"/>
      <c r="R19" s="47"/>
      <c r="S19" s="20"/>
      <c r="T19" s="47"/>
      <c r="U19" s="47"/>
    </row>
    <row r="20" spans="1:21" s="37" customFormat="1" ht="89.25" x14ac:dyDescent="0.25">
      <c r="A20" s="171" t="s">
        <v>732</v>
      </c>
      <c r="B20" s="23" t="s">
        <v>863</v>
      </c>
      <c r="C20" s="47" t="s">
        <v>864</v>
      </c>
      <c r="D20" s="47" t="s">
        <v>2027</v>
      </c>
      <c r="E20" s="17"/>
      <c r="F20" s="47" t="s">
        <v>841</v>
      </c>
      <c r="G20" s="47" t="s">
        <v>866</v>
      </c>
      <c r="H20" s="47"/>
      <c r="I20" s="19"/>
      <c r="J20" s="19"/>
      <c r="K20" s="19"/>
      <c r="L20" s="19"/>
      <c r="M20" s="19"/>
      <c r="N20" s="25" t="str">
        <f t="shared" si="0"/>
        <v/>
      </c>
      <c r="O20" s="47"/>
      <c r="P20" s="47"/>
      <c r="Q20" s="19"/>
      <c r="R20" s="47"/>
      <c r="S20" s="20"/>
      <c r="T20" s="47"/>
      <c r="U20" s="47"/>
    </row>
    <row r="21" spans="1:21" s="37" customFormat="1" ht="89.25" x14ac:dyDescent="0.25">
      <c r="A21" s="173"/>
      <c r="B21" s="23" t="s">
        <v>863</v>
      </c>
      <c r="C21" s="47" t="s">
        <v>867</v>
      </c>
      <c r="D21" s="47" t="s">
        <v>2028</v>
      </c>
      <c r="E21" s="47" t="s">
        <v>865</v>
      </c>
      <c r="F21" s="17"/>
      <c r="G21" s="17"/>
      <c r="H21" s="47"/>
      <c r="I21" s="19"/>
      <c r="J21" s="19"/>
      <c r="K21" s="19"/>
      <c r="L21" s="19"/>
      <c r="M21" s="19"/>
      <c r="N21" s="25" t="str">
        <f t="shared" si="0"/>
        <v/>
      </c>
      <c r="O21" s="47"/>
      <c r="P21" s="47"/>
      <c r="Q21" s="19"/>
      <c r="R21" s="47"/>
      <c r="S21" s="20"/>
      <c r="T21" s="47"/>
      <c r="U21" s="47"/>
    </row>
    <row r="22" spans="1:21" s="37" customFormat="1" ht="89.25" x14ac:dyDescent="0.25">
      <c r="A22" s="172"/>
      <c r="B22" s="23" t="s">
        <v>863</v>
      </c>
      <c r="C22" s="47" t="s">
        <v>868</v>
      </c>
      <c r="D22" s="47" t="s">
        <v>2029</v>
      </c>
      <c r="E22" s="17"/>
      <c r="F22" s="47" t="s">
        <v>841</v>
      </c>
      <c r="G22" s="47" t="s">
        <v>866</v>
      </c>
      <c r="H22" s="47"/>
      <c r="I22" s="19"/>
      <c r="J22" s="19"/>
      <c r="K22" s="19"/>
      <c r="L22" s="19"/>
      <c r="M22" s="19"/>
      <c r="N22" s="25" t="str">
        <f t="shared" si="0"/>
        <v/>
      </c>
      <c r="O22" s="47"/>
      <c r="P22" s="47"/>
      <c r="Q22" s="19"/>
      <c r="R22" s="47"/>
      <c r="S22" s="20"/>
      <c r="T22" s="47"/>
      <c r="U22" s="47"/>
    </row>
    <row r="23" spans="1:21" s="37" customFormat="1" ht="114.75" x14ac:dyDescent="0.25">
      <c r="A23" s="171" t="s">
        <v>369</v>
      </c>
      <c r="B23" s="23" t="s">
        <v>368</v>
      </c>
      <c r="C23" s="47" t="s">
        <v>869</v>
      </c>
      <c r="D23" s="47" t="s">
        <v>2030</v>
      </c>
      <c r="E23" s="47" t="s">
        <v>870</v>
      </c>
      <c r="F23" s="17"/>
      <c r="G23" s="17"/>
      <c r="H23" s="47"/>
      <c r="I23" s="19"/>
      <c r="J23" s="19"/>
      <c r="K23" s="19"/>
      <c r="L23" s="19"/>
      <c r="M23" s="19"/>
      <c r="N23" s="25" t="str">
        <f t="shared" si="0"/>
        <v/>
      </c>
      <c r="O23" s="47"/>
      <c r="P23" s="47"/>
      <c r="Q23" s="19"/>
      <c r="R23" s="47"/>
      <c r="S23" s="20"/>
      <c r="T23" s="47"/>
      <c r="U23" s="47"/>
    </row>
    <row r="24" spans="1:21" s="37" customFormat="1" ht="102" x14ac:dyDescent="0.25">
      <c r="A24" s="173"/>
      <c r="B24" s="23" t="s">
        <v>368</v>
      </c>
      <c r="C24" s="47" t="s">
        <v>871</v>
      </c>
      <c r="D24" s="47" t="s">
        <v>2031</v>
      </c>
      <c r="E24" s="17"/>
      <c r="F24" s="47" t="s">
        <v>872</v>
      </c>
      <c r="G24" s="47" t="s">
        <v>873</v>
      </c>
      <c r="H24" s="47"/>
      <c r="I24" s="19"/>
      <c r="J24" s="19"/>
      <c r="K24" s="19"/>
      <c r="L24" s="19"/>
      <c r="M24" s="19"/>
      <c r="N24" s="25" t="str">
        <f t="shared" si="0"/>
        <v/>
      </c>
      <c r="O24" s="47"/>
      <c r="P24" s="47"/>
      <c r="Q24" s="19"/>
      <c r="R24" s="47"/>
      <c r="S24" s="20"/>
      <c r="T24" s="47"/>
      <c r="U24" s="47"/>
    </row>
    <row r="25" spans="1:21" s="37" customFormat="1" ht="102" x14ac:dyDescent="0.25">
      <c r="A25" s="173"/>
      <c r="B25" s="23" t="s">
        <v>368</v>
      </c>
      <c r="C25" s="47" t="s">
        <v>874</v>
      </c>
      <c r="D25" s="47" t="s">
        <v>2032</v>
      </c>
      <c r="E25" s="17"/>
      <c r="F25" s="47" t="s">
        <v>872</v>
      </c>
      <c r="G25" s="47" t="s">
        <v>873</v>
      </c>
      <c r="H25" s="47"/>
      <c r="I25" s="19"/>
      <c r="J25" s="19"/>
      <c r="K25" s="19"/>
      <c r="L25" s="19"/>
      <c r="M25" s="19"/>
      <c r="N25" s="25" t="str">
        <f t="shared" si="0"/>
        <v/>
      </c>
      <c r="O25" s="47"/>
      <c r="P25" s="47"/>
      <c r="Q25" s="19"/>
      <c r="R25" s="47"/>
      <c r="S25" s="20"/>
      <c r="T25" s="47"/>
      <c r="U25" s="47"/>
    </row>
    <row r="26" spans="1:21" s="37" customFormat="1" ht="114.75" x14ac:dyDescent="0.25">
      <c r="A26" s="173"/>
      <c r="B26" s="23" t="s">
        <v>368</v>
      </c>
      <c r="C26" s="47" t="s">
        <v>875</v>
      </c>
      <c r="D26" s="47" t="s">
        <v>2033</v>
      </c>
      <c r="E26" s="47" t="s">
        <v>870</v>
      </c>
      <c r="F26" s="17"/>
      <c r="G26" s="17"/>
      <c r="H26" s="47"/>
      <c r="I26" s="19"/>
      <c r="J26" s="19"/>
      <c r="K26" s="19"/>
      <c r="L26" s="19"/>
      <c r="M26" s="19"/>
      <c r="N26" s="25" t="str">
        <f t="shared" si="0"/>
        <v/>
      </c>
      <c r="O26" s="47"/>
      <c r="P26" s="47"/>
      <c r="Q26" s="19"/>
      <c r="R26" s="47"/>
      <c r="S26" s="20"/>
      <c r="T26" s="47"/>
      <c r="U26" s="47"/>
    </row>
    <row r="27" spans="1:21" s="37" customFormat="1" ht="114.75" x14ac:dyDescent="0.25">
      <c r="A27" s="173"/>
      <c r="B27" s="23" t="s">
        <v>368</v>
      </c>
      <c r="C27" s="47" t="s">
        <v>876</v>
      </c>
      <c r="D27" s="47" t="s">
        <v>2034</v>
      </c>
      <c r="E27" s="47" t="s">
        <v>870</v>
      </c>
      <c r="F27" s="47" t="s">
        <v>872</v>
      </c>
      <c r="G27" s="17"/>
      <c r="H27" s="47"/>
      <c r="I27" s="19"/>
      <c r="J27" s="19"/>
      <c r="K27" s="19"/>
      <c r="L27" s="19"/>
      <c r="M27" s="19"/>
      <c r="N27" s="25" t="str">
        <f t="shared" si="0"/>
        <v/>
      </c>
      <c r="O27" s="47"/>
      <c r="P27" s="47"/>
      <c r="Q27" s="19"/>
      <c r="R27" s="47"/>
      <c r="S27" s="20"/>
      <c r="T27" s="47"/>
      <c r="U27" s="47"/>
    </row>
    <row r="28" spans="1:21" s="37" customFormat="1" ht="114.75" x14ac:dyDescent="0.25">
      <c r="A28" s="173"/>
      <c r="B28" s="23" t="s">
        <v>368</v>
      </c>
      <c r="C28" s="47" t="s">
        <v>877</v>
      </c>
      <c r="D28" s="47" t="s">
        <v>2035</v>
      </c>
      <c r="E28" s="47" t="s">
        <v>870</v>
      </c>
      <c r="F28" s="47" t="s">
        <v>872</v>
      </c>
      <c r="G28" s="17"/>
      <c r="H28" s="47"/>
      <c r="I28" s="19"/>
      <c r="J28" s="19"/>
      <c r="K28" s="19"/>
      <c r="L28" s="19"/>
      <c r="M28" s="19"/>
      <c r="N28" s="25" t="str">
        <f t="shared" si="0"/>
        <v/>
      </c>
      <c r="O28" s="47"/>
      <c r="P28" s="47"/>
      <c r="Q28" s="19"/>
      <c r="R28" s="47"/>
      <c r="S28" s="20"/>
      <c r="T28" s="47"/>
      <c r="U28" s="47"/>
    </row>
    <row r="29" spans="1:21" s="37" customFormat="1" ht="114.75" x14ac:dyDescent="0.25">
      <c r="A29" s="173"/>
      <c r="B29" s="23" t="s">
        <v>368</v>
      </c>
      <c r="C29" s="47" t="s">
        <v>878</v>
      </c>
      <c r="D29" s="47" t="s">
        <v>2036</v>
      </c>
      <c r="E29" s="47" t="s">
        <v>870</v>
      </c>
      <c r="F29" s="47" t="s">
        <v>872</v>
      </c>
      <c r="G29" s="17"/>
      <c r="H29" s="47"/>
      <c r="I29" s="19"/>
      <c r="J29" s="19"/>
      <c r="K29" s="19"/>
      <c r="L29" s="19"/>
      <c r="M29" s="19"/>
      <c r="N29" s="25" t="str">
        <f t="shared" si="0"/>
        <v/>
      </c>
      <c r="O29" s="47"/>
      <c r="P29" s="47"/>
      <c r="Q29" s="19"/>
      <c r="R29" s="47"/>
      <c r="S29" s="20"/>
      <c r="T29" s="47"/>
      <c r="U29" s="47"/>
    </row>
    <row r="30" spans="1:21" s="37" customFormat="1" ht="114.75" x14ac:dyDescent="0.25">
      <c r="A30" s="173"/>
      <c r="B30" s="23" t="s">
        <v>368</v>
      </c>
      <c r="C30" s="47" t="s">
        <v>879</v>
      </c>
      <c r="D30" s="47" t="s">
        <v>2037</v>
      </c>
      <c r="E30" s="47" t="s">
        <v>870</v>
      </c>
      <c r="F30" s="17"/>
      <c r="G30" s="17"/>
      <c r="H30" s="47"/>
      <c r="I30" s="19"/>
      <c r="J30" s="19"/>
      <c r="K30" s="19"/>
      <c r="L30" s="19"/>
      <c r="M30" s="19"/>
      <c r="N30" s="25" t="str">
        <f t="shared" si="0"/>
        <v/>
      </c>
      <c r="O30" s="47"/>
      <c r="P30" s="47"/>
      <c r="Q30" s="19"/>
      <c r="R30" s="47"/>
      <c r="S30" s="20"/>
      <c r="T30" s="47"/>
      <c r="U30" s="47"/>
    </row>
    <row r="31" spans="1:21" s="37" customFormat="1" ht="114.75" x14ac:dyDescent="0.25">
      <c r="A31" s="173"/>
      <c r="B31" s="23" t="s">
        <v>368</v>
      </c>
      <c r="C31" s="47" t="s">
        <v>880</v>
      </c>
      <c r="D31" s="47" t="s">
        <v>2038</v>
      </c>
      <c r="E31" s="47" t="s">
        <v>870</v>
      </c>
      <c r="F31" s="17"/>
      <c r="G31" s="17"/>
      <c r="H31" s="47"/>
      <c r="I31" s="19"/>
      <c r="J31" s="19"/>
      <c r="K31" s="19"/>
      <c r="L31" s="19"/>
      <c r="M31" s="19"/>
      <c r="N31" s="25" t="str">
        <f t="shared" si="0"/>
        <v/>
      </c>
      <c r="O31" s="47"/>
      <c r="P31" s="47"/>
      <c r="Q31" s="19"/>
      <c r="R31" s="47"/>
      <c r="S31" s="20"/>
      <c r="T31" s="47"/>
      <c r="U31" s="47"/>
    </row>
    <row r="32" spans="1:21" s="37" customFormat="1" ht="102" x14ac:dyDescent="0.25">
      <c r="A32" s="172"/>
      <c r="B32" s="23" t="s">
        <v>368</v>
      </c>
      <c r="C32" s="47" t="s">
        <v>881</v>
      </c>
      <c r="D32" s="47" t="s">
        <v>2039</v>
      </c>
      <c r="E32" s="17"/>
      <c r="F32" s="47" t="s">
        <v>872</v>
      </c>
      <c r="G32" s="47" t="s">
        <v>873</v>
      </c>
      <c r="H32" s="47"/>
      <c r="I32" s="19"/>
      <c r="J32" s="19"/>
      <c r="K32" s="19"/>
      <c r="L32" s="19"/>
      <c r="M32" s="19"/>
      <c r="N32" s="25" t="str">
        <f t="shared" si="0"/>
        <v/>
      </c>
      <c r="O32" s="47"/>
      <c r="P32" s="47"/>
      <c r="Q32" s="19"/>
      <c r="R32" s="47"/>
      <c r="S32" s="20"/>
      <c r="T32" s="47"/>
      <c r="U32" s="47"/>
    </row>
    <row r="33" spans="1:21" s="37" customFormat="1" ht="102" x14ac:dyDescent="0.25">
      <c r="A33" s="171" t="s">
        <v>371</v>
      </c>
      <c r="B33" s="47" t="s">
        <v>370</v>
      </c>
      <c r="C33" s="47" t="s">
        <v>882</v>
      </c>
      <c r="D33" s="47" t="s">
        <v>883</v>
      </c>
      <c r="E33" s="47" t="s">
        <v>884</v>
      </c>
      <c r="F33" s="47" t="s">
        <v>885</v>
      </c>
      <c r="G33" s="17"/>
      <c r="H33" s="47"/>
      <c r="I33" s="19"/>
      <c r="J33" s="19"/>
      <c r="K33" s="19"/>
      <c r="L33" s="19"/>
      <c r="M33" s="19"/>
      <c r="N33" s="25" t="str">
        <f t="shared" si="0"/>
        <v/>
      </c>
      <c r="O33" s="47"/>
      <c r="P33" s="47"/>
      <c r="Q33" s="19"/>
      <c r="R33" s="47"/>
      <c r="S33" s="20"/>
      <c r="T33" s="47"/>
      <c r="U33" s="47"/>
    </row>
    <row r="34" spans="1:21" s="37" customFormat="1" ht="102" x14ac:dyDescent="0.25">
      <c r="A34" s="173"/>
      <c r="B34" s="47" t="s">
        <v>370</v>
      </c>
      <c r="C34" s="47" t="s">
        <v>886</v>
      </c>
      <c r="D34" s="47" t="s">
        <v>887</v>
      </c>
      <c r="E34" s="47" t="s">
        <v>884</v>
      </c>
      <c r="F34" s="47" t="s">
        <v>885</v>
      </c>
      <c r="G34" s="17"/>
      <c r="H34" s="47"/>
      <c r="I34" s="19"/>
      <c r="J34" s="19"/>
      <c r="K34" s="19"/>
      <c r="L34" s="19"/>
      <c r="M34" s="19"/>
      <c r="N34" s="25" t="str">
        <f t="shared" si="0"/>
        <v/>
      </c>
      <c r="O34" s="47"/>
      <c r="P34" s="47"/>
      <c r="Q34" s="19"/>
      <c r="R34" s="47"/>
      <c r="S34" s="20"/>
      <c r="T34" s="47"/>
      <c r="U34" s="47"/>
    </row>
    <row r="35" spans="1:21" s="37" customFormat="1" ht="89.25" x14ac:dyDescent="0.25">
      <c r="A35" s="173"/>
      <c r="B35" s="47" t="s">
        <v>370</v>
      </c>
      <c r="C35" s="47" t="s">
        <v>888</v>
      </c>
      <c r="D35" s="47" t="s">
        <v>2040</v>
      </c>
      <c r="E35" s="47" t="s">
        <v>884</v>
      </c>
      <c r="F35" s="17"/>
      <c r="G35" s="17"/>
      <c r="H35" s="47"/>
      <c r="I35" s="19"/>
      <c r="J35" s="19"/>
      <c r="K35" s="19"/>
      <c r="L35" s="19"/>
      <c r="M35" s="19"/>
      <c r="N35" s="25" t="str">
        <f t="shared" si="0"/>
        <v/>
      </c>
      <c r="O35" s="47"/>
      <c r="P35" s="47"/>
      <c r="Q35" s="19"/>
      <c r="R35" s="47"/>
      <c r="S35" s="20"/>
      <c r="T35" s="47"/>
      <c r="U35" s="47"/>
    </row>
    <row r="36" spans="1:21" s="37" customFormat="1" ht="89.25" x14ac:dyDescent="0.25">
      <c r="A36" s="173"/>
      <c r="B36" s="47" t="s">
        <v>370</v>
      </c>
      <c r="C36" s="47" t="s">
        <v>889</v>
      </c>
      <c r="D36" s="47" t="s">
        <v>2041</v>
      </c>
      <c r="E36" s="47" t="s">
        <v>884</v>
      </c>
      <c r="F36" s="17"/>
      <c r="G36" s="17"/>
      <c r="H36" s="47"/>
      <c r="I36" s="19"/>
      <c r="J36" s="19"/>
      <c r="K36" s="19"/>
      <c r="L36" s="19"/>
      <c r="M36" s="19"/>
      <c r="N36" s="25" t="str">
        <f t="shared" si="0"/>
        <v/>
      </c>
      <c r="O36" s="47"/>
      <c r="P36" s="47"/>
      <c r="Q36" s="19"/>
      <c r="R36" s="47"/>
      <c r="S36" s="20"/>
      <c r="T36" s="47"/>
      <c r="U36" s="47"/>
    </row>
    <row r="37" spans="1:21" s="37" customFormat="1" ht="102" x14ac:dyDescent="0.25">
      <c r="A37" s="173"/>
      <c r="B37" s="47" t="s">
        <v>370</v>
      </c>
      <c r="C37" s="47" t="s">
        <v>890</v>
      </c>
      <c r="D37" s="47" t="s">
        <v>2042</v>
      </c>
      <c r="E37" s="17"/>
      <c r="F37" s="47" t="s">
        <v>885</v>
      </c>
      <c r="G37" s="47" t="s">
        <v>891</v>
      </c>
      <c r="H37" s="47"/>
      <c r="I37" s="19"/>
      <c r="J37" s="19"/>
      <c r="K37" s="19"/>
      <c r="L37" s="19"/>
      <c r="M37" s="19"/>
      <c r="N37" s="25" t="str">
        <f t="shared" si="0"/>
        <v/>
      </c>
      <c r="O37" s="47"/>
      <c r="P37" s="47"/>
      <c r="Q37" s="19"/>
      <c r="R37" s="47"/>
      <c r="S37" s="20"/>
      <c r="T37" s="47"/>
      <c r="U37" s="47"/>
    </row>
    <row r="38" spans="1:21" s="37" customFormat="1" ht="102" x14ac:dyDescent="0.25">
      <c r="A38" s="173"/>
      <c r="B38" s="47" t="s">
        <v>370</v>
      </c>
      <c r="C38" s="47" t="s">
        <v>892</v>
      </c>
      <c r="D38" s="47" t="s">
        <v>2043</v>
      </c>
      <c r="E38" s="17"/>
      <c r="F38" s="47" t="s">
        <v>885</v>
      </c>
      <c r="G38" s="47" t="s">
        <v>891</v>
      </c>
      <c r="H38" s="47"/>
      <c r="I38" s="19"/>
      <c r="J38" s="19"/>
      <c r="K38" s="19"/>
      <c r="L38" s="19"/>
      <c r="M38" s="19"/>
      <c r="N38" s="25" t="str">
        <f t="shared" si="0"/>
        <v/>
      </c>
      <c r="O38" s="47"/>
      <c r="P38" s="47"/>
      <c r="Q38" s="19"/>
      <c r="R38" s="47"/>
      <c r="S38" s="20"/>
      <c r="T38" s="47"/>
      <c r="U38" s="47"/>
    </row>
    <row r="39" spans="1:21" s="37" customFormat="1" ht="89.25" x14ac:dyDescent="0.25">
      <c r="A39" s="173"/>
      <c r="B39" s="47" t="s">
        <v>370</v>
      </c>
      <c r="C39" s="47" t="s">
        <v>893</v>
      </c>
      <c r="D39" s="47" t="s">
        <v>2044</v>
      </c>
      <c r="E39" s="47" t="s">
        <v>884</v>
      </c>
      <c r="F39" s="17"/>
      <c r="G39" s="17"/>
      <c r="H39" s="47"/>
      <c r="I39" s="19"/>
      <c r="J39" s="19"/>
      <c r="K39" s="19"/>
      <c r="L39" s="19"/>
      <c r="M39" s="19"/>
      <c r="N39" s="25" t="str">
        <f t="shared" si="0"/>
        <v/>
      </c>
      <c r="O39" s="47"/>
      <c r="P39" s="47"/>
      <c r="Q39" s="19"/>
      <c r="R39" s="47"/>
      <c r="S39" s="20"/>
      <c r="T39" s="47"/>
      <c r="U39" s="47"/>
    </row>
    <row r="40" spans="1:21" s="37" customFormat="1" ht="89.25" x14ac:dyDescent="0.25">
      <c r="A40" s="173"/>
      <c r="B40" s="47" t="s">
        <v>370</v>
      </c>
      <c r="C40" s="47" t="s">
        <v>894</v>
      </c>
      <c r="D40" s="47" t="s">
        <v>2045</v>
      </c>
      <c r="E40" s="47" t="s">
        <v>884</v>
      </c>
      <c r="F40" s="17"/>
      <c r="G40" s="17"/>
      <c r="H40" s="47"/>
      <c r="I40" s="19"/>
      <c r="J40" s="19"/>
      <c r="K40" s="19"/>
      <c r="L40" s="19"/>
      <c r="M40" s="19"/>
      <c r="N40" s="25" t="str">
        <f t="shared" si="0"/>
        <v/>
      </c>
      <c r="O40" s="47"/>
      <c r="P40" s="47"/>
      <c r="Q40" s="19"/>
      <c r="R40" s="47"/>
      <c r="S40" s="20"/>
      <c r="T40" s="47"/>
      <c r="U40" s="47"/>
    </row>
    <row r="41" spans="1:21" s="37" customFormat="1" ht="102" x14ac:dyDescent="0.25">
      <c r="A41" s="172"/>
      <c r="B41" s="47" t="s">
        <v>370</v>
      </c>
      <c r="C41" s="47" t="s">
        <v>895</v>
      </c>
      <c r="D41" s="47" t="s">
        <v>2046</v>
      </c>
      <c r="E41" s="17"/>
      <c r="F41" s="47" t="s">
        <v>885</v>
      </c>
      <c r="G41" s="47" t="s">
        <v>891</v>
      </c>
      <c r="H41" s="47"/>
      <c r="I41" s="19"/>
      <c r="J41" s="19"/>
      <c r="K41" s="19"/>
      <c r="L41" s="19"/>
      <c r="M41" s="19"/>
      <c r="N41" s="25" t="str">
        <f t="shared" si="0"/>
        <v/>
      </c>
      <c r="O41" s="47"/>
      <c r="P41" s="47"/>
      <c r="Q41" s="19"/>
      <c r="R41" s="47"/>
      <c r="S41" s="20"/>
      <c r="T41" s="47"/>
      <c r="U41" s="47"/>
    </row>
    <row r="42" spans="1:21" s="37" customFormat="1" ht="102" x14ac:dyDescent="0.25">
      <c r="A42" s="171" t="s">
        <v>373</v>
      </c>
      <c r="B42" s="47" t="s">
        <v>372</v>
      </c>
      <c r="C42" s="47" t="s">
        <v>896</v>
      </c>
      <c r="D42" s="47" t="s">
        <v>2047</v>
      </c>
      <c r="E42" s="47" t="s">
        <v>897</v>
      </c>
      <c r="F42" s="17"/>
      <c r="G42" s="17"/>
      <c r="H42" s="47"/>
      <c r="I42" s="19"/>
      <c r="J42" s="19"/>
      <c r="K42" s="19"/>
      <c r="L42" s="19"/>
      <c r="M42" s="19"/>
      <c r="N42" s="25" t="str">
        <f t="shared" si="0"/>
        <v/>
      </c>
      <c r="O42" s="47"/>
      <c r="P42" s="47"/>
      <c r="Q42" s="19"/>
      <c r="R42" s="47"/>
      <c r="S42" s="20"/>
      <c r="T42" s="47"/>
      <c r="U42" s="47"/>
    </row>
    <row r="43" spans="1:21" s="37" customFormat="1" ht="102" x14ac:dyDescent="0.25">
      <c r="A43" s="173"/>
      <c r="B43" s="47" t="s">
        <v>372</v>
      </c>
      <c r="C43" s="47" t="s">
        <v>899</v>
      </c>
      <c r="D43" s="47" t="s">
        <v>2048</v>
      </c>
      <c r="E43" s="47" t="s">
        <v>897</v>
      </c>
      <c r="F43" s="17"/>
      <c r="G43" s="17"/>
      <c r="H43" s="47"/>
      <c r="I43" s="19"/>
      <c r="J43" s="19"/>
      <c r="K43" s="19"/>
      <c r="L43" s="19"/>
      <c r="M43" s="19"/>
      <c r="N43" s="25" t="str">
        <f t="shared" si="0"/>
        <v/>
      </c>
      <c r="O43" s="47"/>
      <c r="P43" s="47"/>
      <c r="Q43" s="19"/>
      <c r="R43" s="47"/>
      <c r="S43" s="20"/>
      <c r="T43" s="47"/>
      <c r="U43" s="47"/>
    </row>
    <row r="44" spans="1:21" s="37" customFormat="1" ht="102" x14ac:dyDescent="0.25">
      <c r="A44" s="173"/>
      <c r="B44" s="47" t="s">
        <v>372</v>
      </c>
      <c r="C44" s="47" t="s">
        <v>900</v>
      </c>
      <c r="D44" s="47" t="s">
        <v>2049</v>
      </c>
      <c r="E44" s="47" t="s">
        <v>897</v>
      </c>
      <c r="F44" s="17"/>
      <c r="G44" s="17"/>
      <c r="H44" s="47"/>
      <c r="I44" s="19"/>
      <c r="J44" s="19"/>
      <c r="K44" s="19"/>
      <c r="L44" s="19"/>
      <c r="M44" s="19"/>
      <c r="N44" s="25" t="str">
        <f t="shared" si="0"/>
        <v/>
      </c>
      <c r="O44" s="47"/>
      <c r="P44" s="47"/>
      <c r="Q44" s="19"/>
      <c r="R44" s="47"/>
      <c r="S44" s="20"/>
      <c r="T44" s="47"/>
      <c r="U44" s="47"/>
    </row>
    <row r="45" spans="1:21" s="37" customFormat="1" ht="76.5" x14ac:dyDescent="0.25">
      <c r="A45" s="173"/>
      <c r="B45" s="47" t="s">
        <v>372</v>
      </c>
      <c r="C45" s="47" t="s">
        <v>901</v>
      </c>
      <c r="D45" s="47" t="s">
        <v>2050</v>
      </c>
      <c r="E45" s="17"/>
      <c r="F45" s="47" t="s">
        <v>898</v>
      </c>
      <c r="G45" s="47" t="s">
        <v>902</v>
      </c>
      <c r="H45" s="47"/>
      <c r="I45" s="19"/>
      <c r="J45" s="19"/>
      <c r="K45" s="19"/>
      <c r="L45" s="19"/>
      <c r="M45" s="19"/>
      <c r="N45" s="25" t="str">
        <f t="shared" si="0"/>
        <v/>
      </c>
      <c r="O45" s="47"/>
      <c r="P45" s="47"/>
      <c r="Q45" s="19"/>
      <c r="R45" s="47"/>
      <c r="S45" s="20"/>
      <c r="T45" s="47"/>
      <c r="U45" s="47"/>
    </row>
    <row r="46" spans="1:21" s="37" customFormat="1" ht="102" x14ac:dyDescent="0.25">
      <c r="A46" s="173"/>
      <c r="B46" s="47" t="s">
        <v>372</v>
      </c>
      <c r="C46" s="47" t="s">
        <v>903</v>
      </c>
      <c r="D46" s="47" t="s">
        <v>2051</v>
      </c>
      <c r="E46" s="47" t="s">
        <v>897</v>
      </c>
      <c r="F46" s="17"/>
      <c r="G46" s="17"/>
      <c r="H46" s="47"/>
      <c r="I46" s="19"/>
      <c r="J46" s="19"/>
      <c r="K46" s="19"/>
      <c r="L46" s="19"/>
      <c r="M46" s="19"/>
      <c r="N46" s="25" t="str">
        <f t="shared" si="0"/>
        <v/>
      </c>
      <c r="O46" s="47"/>
      <c r="P46" s="47"/>
      <c r="Q46" s="19"/>
      <c r="R46" s="47"/>
      <c r="S46" s="20"/>
      <c r="T46" s="47"/>
      <c r="U46" s="47"/>
    </row>
    <row r="47" spans="1:21" s="37" customFormat="1" ht="89.25" x14ac:dyDescent="0.25">
      <c r="A47" s="172"/>
      <c r="B47" s="47" t="s">
        <v>372</v>
      </c>
      <c r="C47" s="47" t="s">
        <v>904</v>
      </c>
      <c r="D47" s="47" t="s">
        <v>2052</v>
      </c>
      <c r="E47" s="17"/>
      <c r="F47" s="47" t="s">
        <v>898</v>
      </c>
      <c r="G47" s="47" t="s">
        <v>902</v>
      </c>
      <c r="H47" s="47"/>
      <c r="I47" s="19"/>
      <c r="J47" s="19"/>
      <c r="K47" s="19"/>
      <c r="L47" s="19"/>
      <c r="M47" s="19"/>
      <c r="N47" s="25" t="str">
        <f t="shared" si="0"/>
        <v/>
      </c>
      <c r="O47" s="47"/>
      <c r="P47" s="47"/>
      <c r="Q47" s="19"/>
      <c r="R47" s="47"/>
      <c r="S47" s="20"/>
      <c r="T47" s="47"/>
      <c r="U47" s="47"/>
    </row>
    <row r="48" spans="1:21" s="37" customFormat="1" ht="102" x14ac:dyDescent="0.25">
      <c r="A48" s="171" t="s">
        <v>375</v>
      </c>
      <c r="B48" s="47" t="s">
        <v>374</v>
      </c>
      <c r="C48" s="47" t="s">
        <v>905</v>
      </c>
      <c r="D48" s="47" t="s">
        <v>2053</v>
      </c>
      <c r="E48" s="47" t="s">
        <v>906</v>
      </c>
      <c r="F48" s="17"/>
      <c r="G48" s="17"/>
      <c r="H48" s="47"/>
      <c r="I48" s="19"/>
      <c r="J48" s="19"/>
      <c r="K48" s="19"/>
      <c r="L48" s="19"/>
      <c r="M48" s="19"/>
      <c r="N48" s="25" t="str">
        <f t="shared" si="0"/>
        <v/>
      </c>
      <c r="O48" s="47"/>
      <c r="P48" s="47"/>
      <c r="Q48" s="19"/>
      <c r="R48" s="47"/>
      <c r="S48" s="20"/>
      <c r="T48" s="47"/>
      <c r="U48" s="47"/>
    </row>
    <row r="49" spans="1:21" s="37" customFormat="1" ht="114.75" x14ac:dyDescent="0.25">
      <c r="A49" s="173"/>
      <c r="B49" s="47" t="s">
        <v>374</v>
      </c>
      <c r="C49" s="47" t="s">
        <v>908</v>
      </c>
      <c r="D49" s="47" t="s">
        <v>2054</v>
      </c>
      <c r="E49" s="47" t="s">
        <v>906</v>
      </c>
      <c r="F49" s="47" t="s">
        <v>907</v>
      </c>
      <c r="G49" s="17"/>
      <c r="H49" s="47"/>
      <c r="I49" s="19"/>
      <c r="J49" s="19"/>
      <c r="K49" s="19"/>
      <c r="L49" s="19"/>
      <c r="M49" s="19"/>
      <c r="N49" s="25" t="str">
        <f t="shared" si="0"/>
        <v/>
      </c>
      <c r="O49" s="47"/>
      <c r="P49" s="47"/>
      <c r="Q49" s="19"/>
      <c r="R49" s="47"/>
      <c r="S49" s="20"/>
      <c r="T49" s="47"/>
      <c r="U49" s="47"/>
    </row>
    <row r="50" spans="1:21" s="37" customFormat="1" ht="102" x14ac:dyDescent="0.25">
      <c r="A50" s="173"/>
      <c r="B50" s="47" t="s">
        <v>374</v>
      </c>
      <c r="C50" s="47" t="s">
        <v>909</v>
      </c>
      <c r="D50" s="47" t="s">
        <v>2055</v>
      </c>
      <c r="E50" s="47" t="s">
        <v>906</v>
      </c>
      <c r="F50" s="17"/>
      <c r="G50" s="17"/>
      <c r="H50" s="47"/>
      <c r="I50" s="19"/>
      <c r="J50" s="19"/>
      <c r="K50" s="19"/>
      <c r="L50" s="19"/>
      <c r="M50" s="19"/>
      <c r="N50" s="25" t="str">
        <f t="shared" si="0"/>
        <v/>
      </c>
      <c r="O50" s="47"/>
      <c r="P50" s="47"/>
      <c r="Q50" s="19"/>
      <c r="R50" s="47"/>
      <c r="S50" s="20"/>
      <c r="T50" s="47"/>
      <c r="U50" s="47"/>
    </row>
    <row r="51" spans="1:21" s="37" customFormat="1" ht="102" x14ac:dyDescent="0.25">
      <c r="A51" s="173"/>
      <c r="B51" s="47" t="s">
        <v>374</v>
      </c>
      <c r="C51" s="47" t="s">
        <v>910</v>
      </c>
      <c r="D51" s="47" t="s">
        <v>2056</v>
      </c>
      <c r="E51" s="47" t="s">
        <v>906</v>
      </c>
      <c r="F51" s="17"/>
      <c r="G51" s="17"/>
      <c r="H51" s="47"/>
      <c r="I51" s="19"/>
      <c r="J51" s="19"/>
      <c r="K51" s="19"/>
      <c r="L51" s="19"/>
      <c r="M51" s="19"/>
      <c r="N51" s="25" t="str">
        <f t="shared" si="0"/>
        <v/>
      </c>
      <c r="O51" s="47"/>
      <c r="P51" s="47"/>
      <c r="Q51" s="19"/>
      <c r="R51" s="47"/>
      <c r="S51" s="20"/>
      <c r="T51" s="47"/>
      <c r="U51" s="47"/>
    </row>
    <row r="52" spans="1:21" s="37" customFormat="1" ht="102" x14ac:dyDescent="0.25">
      <c r="A52" s="173"/>
      <c r="B52" s="47" t="s">
        <v>374</v>
      </c>
      <c r="C52" s="47" t="s">
        <v>911</v>
      </c>
      <c r="D52" s="47" t="s">
        <v>2057</v>
      </c>
      <c r="E52" s="47" t="s">
        <v>906</v>
      </c>
      <c r="F52" s="17"/>
      <c r="G52" s="17"/>
      <c r="H52" s="47"/>
      <c r="I52" s="19"/>
      <c r="J52" s="19"/>
      <c r="K52" s="19"/>
      <c r="L52" s="19"/>
      <c r="M52" s="19"/>
      <c r="N52" s="25" t="str">
        <f t="shared" si="0"/>
        <v/>
      </c>
      <c r="O52" s="47"/>
      <c r="P52" s="47"/>
      <c r="Q52" s="19"/>
      <c r="R52" s="47"/>
      <c r="S52" s="20"/>
      <c r="T52" s="47"/>
      <c r="U52" s="47"/>
    </row>
    <row r="53" spans="1:21" s="37" customFormat="1" ht="102" x14ac:dyDescent="0.25">
      <c r="A53" s="173"/>
      <c r="B53" s="47" t="s">
        <v>374</v>
      </c>
      <c r="C53" s="47" t="s">
        <v>912</v>
      </c>
      <c r="D53" s="47" t="s">
        <v>2058</v>
      </c>
      <c r="E53" s="47" t="s">
        <v>906</v>
      </c>
      <c r="F53" s="17"/>
      <c r="G53" s="17"/>
      <c r="H53" s="47"/>
      <c r="I53" s="19"/>
      <c r="J53" s="19"/>
      <c r="K53" s="19"/>
      <c r="L53" s="19"/>
      <c r="M53" s="19"/>
      <c r="N53" s="25" t="str">
        <f t="shared" si="0"/>
        <v/>
      </c>
      <c r="O53" s="47"/>
      <c r="P53" s="47"/>
      <c r="Q53" s="19"/>
      <c r="R53" s="47"/>
      <c r="S53" s="20"/>
      <c r="T53" s="47"/>
      <c r="U53" s="47"/>
    </row>
    <row r="54" spans="1:21" s="37" customFormat="1" ht="114.75" x14ac:dyDescent="0.25">
      <c r="A54" s="172"/>
      <c r="B54" s="47" t="s">
        <v>374</v>
      </c>
      <c r="C54" s="47" t="s">
        <v>913</v>
      </c>
      <c r="D54" s="47" t="s">
        <v>2059</v>
      </c>
      <c r="E54" s="17"/>
      <c r="F54" s="47" t="s">
        <v>907</v>
      </c>
      <c r="G54" s="47" t="s">
        <v>914</v>
      </c>
      <c r="H54" s="47"/>
      <c r="I54" s="19"/>
      <c r="J54" s="19"/>
      <c r="K54" s="19"/>
      <c r="L54" s="19"/>
      <c r="M54" s="19"/>
      <c r="N54" s="25" t="str">
        <f t="shared" si="0"/>
        <v/>
      </c>
      <c r="O54" s="47"/>
      <c r="P54" s="47"/>
      <c r="Q54" s="19"/>
      <c r="R54" s="47"/>
      <c r="S54" s="20"/>
      <c r="T54" s="47"/>
      <c r="U54" s="47"/>
    </row>
    <row r="55" spans="1:21" s="37" customFormat="1" ht="63.75" x14ac:dyDescent="0.25">
      <c r="A55" s="171" t="s">
        <v>377</v>
      </c>
      <c r="B55" s="47" t="s">
        <v>376</v>
      </c>
      <c r="C55" s="47" t="s">
        <v>915</v>
      </c>
      <c r="D55" s="47" t="s">
        <v>2060</v>
      </c>
      <c r="E55" s="47" t="s">
        <v>916</v>
      </c>
      <c r="F55" s="17"/>
      <c r="G55" s="17"/>
      <c r="H55" s="47"/>
      <c r="I55" s="19"/>
      <c r="J55" s="19"/>
      <c r="K55" s="19"/>
      <c r="L55" s="19"/>
      <c r="M55" s="19"/>
      <c r="N55" s="25" t="str">
        <f t="shared" si="0"/>
        <v/>
      </c>
      <c r="O55" s="47"/>
      <c r="P55" s="47"/>
      <c r="Q55" s="19"/>
      <c r="R55" s="47"/>
      <c r="S55" s="20"/>
      <c r="T55" s="47"/>
      <c r="U55" s="47"/>
    </row>
    <row r="56" spans="1:21" s="37" customFormat="1" ht="63.75" x14ac:dyDescent="0.25">
      <c r="A56" s="173"/>
      <c r="B56" s="47" t="s">
        <v>376</v>
      </c>
      <c r="C56" s="47" t="s">
        <v>918</v>
      </c>
      <c r="D56" s="47" t="s">
        <v>2061</v>
      </c>
      <c r="E56" s="47" t="s">
        <v>916</v>
      </c>
      <c r="F56" s="17"/>
      <c r="G56" s="17"/>
      <c r="H56" s="47"/>
      <c r="I56" s="19"/>
      <c r="J56" s="19"/>
      <c r="K56" s="19"/>
      <c r="L56" s="19"/>
      <c r="M56" s="19"/>
      <c r="N56" s="25" t="str">
        <f t="shared" si="0"/>
        <v/>
      </c>
      <c r="O56" s="47"/>
      <c r="P56" s="47"/>
      <c r="Q56" s="19"/>
      <c r="R56" s="47"/>
      <c r="S56" s="20"/>
      <c r="T56" s="47"/>
      <c r="U56" s="47"/>
    </row>
    <row r="57" spans="1:21" s="37" customFormat="1" ht="63.75" x14ac:dyDescent="0.25">
      <c r="A57" s="173"/>
      <c r="B57" s="47" t="s">
        <v>376</v>
      </c>
      <c r="C57" s="47" t="s">
        <v>919</v>
      </c>
      <c r="D57" s="47" t="s">
        <v>2062</v>
      </c>
      <c r="E57" s="47" t="s">
        <v>916</v>
      </c>
      <c r="F57" s="17"/>
      <c r="G57" s="17"/>
      <c r="H57" s="47"/>
      <c r="I57" s="19"/>
      <c r="J57" s="19"/>
      <c r="K57" s="19"/>
      <c r="L57" s="19"/>
      <c r="M57" s="19"/>
      <c r="N57" s="25" t="str">
        <f t="shared" si="0"/>
        <v/>
      </c>
      <c r="O57" s="47"/>
      <c r="P57" s="47"/>
      <c r="Q57" s="19"/>
      <c r="R57" s="47"/>
      <c r="S57" s="20"/>
      <c r="T57" s="47"/>
      <c r="U57" s="47"/>
    </row>
    <row r="58" spans="1:21" s="37" customFormat="1" ht="76.5" x14ac:dyDescent="0.25">
      <c r="A58" s="172"/>
      <c r="B58" s="47" t="s">
        <v>376</v>
      </c>
      <c r="C58" s="47" t="s">
        <v>920</v>
      </c>
      <c r="D58" s="47" t="s">
        <v>2063</v>
      </c>
      <c r="E58" s="17"/>
      <c r="F58" s="47" t="s">
        <v>841</v>
      </c>
      <c r="G58" s="47" t="s">
        <v>917</v>
      </c>
      <c r="H58" s="47"/>
      <c r="I58" s="19"/>
      <c r="J58" s="19"/>
      <c r="K58" s="19"/>
      <c r="L58" s="19"/>
      <c r="M58" s="19"/>
      <c r="N58" s="25" t="str">
        <f t="shared" si="0"/>
        <v/>
      </c>
      <c r="O58" s="47"/>
      <c r="P58" s="47"/>
      <c r="Q58" s="19"/>
      <c r="R58" s="47"/>
      <c r="S58" s="20"/>
      <c r="T58" s="47"/>
      <c r="U58" s="47"/>
    </row>
  </sheetData>
  <sheetProtection sort="0" autoFilter="0"/>
  <autoFilter ref="A1:U1"/>
  <mergeCells count="9">
    <mergeCell ref="A33:A41"/>
    <mergeCell ref="A42:A47"/>
    <mergeCell ref="A48:A54"/>
    <mergeCell ref="A55:A58"/>
    <mergeCell ref="A2:A11"/>
    <mergeCell ref="A12:A15"/>
    <mergeCell ref="A16:A19"/>
    <mergeCell ref="A20:A22"/>
    <mergeCell ref="A23:A32"/>
  </mergeCells>
  <conditionalFormatting sqref="N2:N58">
    <cfRule type="expression" dxfId="4" priority="2">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7"/>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174" t="s">
        <v>380</v>
      </c>
      <c r="B2" s="22" t="s">
        <v>379</v>
      </c>
      <c r="C2" s="36" t="s">
        <v>921</v>
      </c>
      <c r="D2" s="36" t="s">
        <v>2064</v>
      </c>
      <c r="E2" s="16" t="s">
        <v>922</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38.25" x14ac:dyDescent="0.25">
      <c r="A3" s="176"/>
      <c r="B3" s="22" t="s">
        <v>379</v>
      </c>
      <c r="C3" s="36" t="s">
        <v>924</v>
      </c>
      <c r="D3" s="36" t="s">
        <v>925</v>
      </c>
      <c r="E3" s="16" t="s">
        <v>922</v>
      </c>
      <c r="F3" s="17"/>
      <c r="G3" s="17"/>
      <c r="H3" s="55"/>
      <c r="I3" s="19"/>
      <c r="J3" s="19"/>
      <c r="K3" s="47"/>
      <c r="L3" s="19"/>
      <c r="M3" s="19"/>
      <c r="N3" s="25" t="str">
        <f t="shared" ref="N3:N47" si="0">IF(OR(L3="",M3=""),"",
IF(OR(L3="Low",M3="Low"),"Low",
IF(OR(L3="Moderate",M3="Moderate"),"Moderate",
"High")))</f>
        <v/>
      </c>
      <c r="O3" s="47"/>
      <c r="P3" s="47"/>
      <c r="Q3" s="19"/>
      <c r="R3" s="47"/>
      <c r="S3" s="20"/>
      <c r="T3" s="47"/>
      <c r="U3" s="47"/>
    </row>
    <row r="4" spans="1:21" s="37" customFormat="1" ht="51" x14ac:dyDescent="0.25">
      <c r="A4" s="176"/>
      <c r="B4" s="22" t="s">
        <v>379</v>
      </c>
      <c r="C4" s="36" t="s">
        <v>926</v>
      </c>
      <c r="D4" s="36" t="s">
        <v>927</v>
      </c>
      <c r="E4" s="16" t="s">
        <v>922</v>
      </c>
      <c r="F4" s="16" t="s">
        <v>923</v>
      </c>
      <c r="G4" s="17"/>
      <c r="H4" s="55"/>
      <c r="I4" s="19"/>
      <c r="J4" s="19"/>
      <c r="K4" s="47"/>
      <c r="L4" s="19"/>
      <c r="M4" s="19"/>
      <c r="N4" s="25" t="str">
        <f t="shared" si="0"/>
        <v/>
      </c>
      <c r="O4" s="47"/>
      <c r="P4" s="47"/>
      <c r="Q4" s="19"/>
      <c r="R4" s="47"/>
      <c r="S4" s="20"/>
      <c r="T4" s="47"/>
      <c r="U4" s="47"/>
    </row>
    <row r="5" spans="1:21" s="37" customFormat="1" ht="51" x14ac:dyDescent="0.25">
      <c r="A5" s="176"/>
      <c r="B5" s="22" t="s">
        <v>379</v>
      </c>
      <c r="C5" s="36" t="s">
        <v>928</v>
      </c>
      <c r="D5" s="36" t="s">
        <v>929</v>
      </c>
      <c r="E5" s="16" t="s">
        <v>922</v>
      </c>
      <c r="F5" s="17"/>
      <c r="G5" s="17"/>
      <c r="H5" s="55"/>
      <c r="I5" s="19"/>
      <c r="J5" s="19"/>
      <c r="K5" s="47"/>
      <c r="L5" s="19"/>
      <c r="M5" s="19"/>
      <c r="N5" s="25" t="str">
        <f t="shared" si="0"/>
        <v/>
      </c>
      <c r="O5" s="47"/>
      <c r="P5" s="47"/>
      <c r="Q5" s="19"/>
      <c r="R5" s="47"/>
      <c r="S5" s="20"/>
      <c r="T5" s="47"/>
      <c r="U5" s="47"/>
    </row>
    <row r="6" spans="1:21" s="37" customFormat="1" ht="38.25" x14ac:dyDescent="0.25">
      <c r="A6" s="176"/>
      <c r="B6" s="22" t="s">
        <v>379</v>
      </c>
      <c r="C6" s="36" t="s">
        <v>930</v>
      </c>
      <c r="D6" s="36" t="s">
        <v>931</v>
      </c>
      <c r="E6" s="16" t="s">
        <v>922</v>
      </c>
      <c r="F6" s="17"/>
      <c r="G6" s="17"/>
      <c r="H6" s="55"/>
      <c r="I6" s="19"/>
      <c r="J6" s="19"/>
      <c r="K6" s="47"/>
      <c r="L6" s="19"/>
      <c r="M6" s="19"/>
      <c r="N6" s="25" t="str">
        <f t="shared" si="0"/>
        <v/>
      </c>
      <c r="O6" s="47"/>
      <c r="P6" s="47"/>
      <c r="Q6" s="19"/>
      <c r="R6" s="47"/>
      <c r="S6" s="20"/>
      <c r="T6" s="47"/>
      <c r="U6" s="47"/>
    </row>
    <row r="7" spans="1:21" s="37" customFormat="1" ht="51" x14ac:dyDescent="0.25">
      <c r="A7" s="176"/>
      <c r="B7" s="22" t="s">
        <v>379</v>
      </c>
      <c r="C7" s="36" t="s">
        <v>932</v>
      </c>
      <c r="D7" s="36" t="s">
        <v>933</v>
      </c>
      <c r="E7" s="16" t="s">
        <v>922</v>
      </c>
      <c r="F7" s="16" t="s">
        <v>923</v>
      </c>
      <c r="G7" s="17"/>
      <c r="H7" s="55"/>
      <c r="I7" s="19"/>
      <c r="J7" s="19"/>
      <c r="K7" s="47"/>
      <c r="L7" s="19"/>
      <c r="M7" s="19"/>
      <c r="N7" s="25" t="str">
        <f t="shared" si="0"/>
        <v/>
      </c>
      <c r="O7" s="47"/>
      <c r="P7" s="47"/>
      <c r="Q7" s="19"/>
      <c r="R7" s="47"/>
      <c r="S7" s="20"/>
      <c r="T7" s="47"/>
      <c r="U7" s="47"/>
    </row>
    <row r="8" spans="1:21" s="37" customFormat="1" ht="38.25" x14ac:dyDescent="0.25">
      <c r="A8" s="176"/>
      <c r="B8" s="22" t="s">
        <v>379</v>
      </c>
      <c r="C8" s="36" t="s">
        <v>934</v>
      </c>
      <c r="D8" s="36" t="s">
        <v>935</v>
      </c>
      <c r="E8" s="16" t="s">
        <v>922</v>
      </c>
      <c r="F8" s="17"/>
      <c r="G8" s="17"/>
      <c r="H8" s="55"/>
      <c r="I8" s="19"/>
      <c r="J8" s="19"/>
      <c r="K8" s="47"/>
      <c r="L8" s="19"/>
      <c r="M8" s="19"/>
      <c r="N8" s="25" t="str">
        <f t="shared" si="0"/>
        <v/>
      </c>
      <c r="O8" s="47"/>
      <c r="P8" s="47"/>
      <c r="Q8" s="19"/>
      <c r="R8" s="47"/>
      <c r="S8" s="20"/>
      <c r="T8" s="47"/>
      <c r="U8" s="47"/>
    </row>
    <row r="9" spans="1:21" s="37" customFormat="1" ht="38.25" x14ac:dyDescent="0.25">
      <c r="A9" s="176"/>
      <c r="B9" s="22" t="s">
        <v>379</v>
      </c>
      <c r="C9" s="36" t="s">
        <v>936</v>
      </c>
      <c r="D9" s="36" t="s">
        <v>937</v>
      </c>
      <c r="E9" s="16" t="s">
        <v>922</v>
      </c>
      <c r="F9" s="17"/>
      <c r="G9" s="17"/>
      <c r="H9" s="55"/>
      <c r="I9" s="19"/>
      <c r="J9" s="19"/>
      <c r="K9" s="19"/>
      <c r="L9" s="19"/>
      <c r="M9" s="19"/>
      <c r="N9" s="25" t="str">
        <f t="shared" si="0"/>
        <v/>
      </c>
      <c r="O9" s="47"/>
      <c r="P9" s="47"/>
      <c r="Q9" s="19"/>
      <c r="R9" s="47"/>
      <c r="S9" s="20"/>
      <c r="T9" s="47"/>
      <c r="U9" s="19"/>
    </row>
    <row r="10" spans="1:21" s="37" customFormat="1" ht="38.25" x14ac:dyDescent="0.25">
      <c r="A10" s="176"/>
      <c r="B10" s="22" t="s">
        <v>379</v>
      </c>
      <c r="C10" s="36" t="s">
        <v>938</v>
      </c>
      <c r="D10" s="36" t="s">
        <v>939</v>
      </c>
      <c r="E10" s="16" t="s">
        <v>922</v>
      </c>
      <c r="F10" s="17"/>
      <c r="G10" s="17"/>
      <c r="H10" s="55"/>
      <c r="I10" s="19"/>
      <c r="J10" s="19"/>
      <c r="K10" s="19"/>
      <c r="L10" s="19"/>
      <c r="M10" s="19"/>
      <c r="N10" s="25" t="str">
        <f t="shared" si="0"/>
        <v/>
      </c>
      <c r="O10" s="47"/>
      <c r="P10" s="47"/>
      <c r="Q10" s="19"/>
      <c r="R10" s="47"/>
      <c r="S10" s="20"/>
      <c r="T10" s="47"/>
      <c r="U10" s="19"/>
    </row>
    <row r="11" spans="1:21" s="37" customFormat="1" ht="38.25" x14ac:dyDescent="0.25">
      <c r="A11" s="175"/>
      <c r="B11" s="22" t="s">
        <v>379</v>
      </c>
      <c r="C11" s="36" t="s">
        <v>940</v>
      </c>
      <c r="D11" s="36" t="s">
        <v>941</v>
      </c>
      <c r="E11" s="16" t="s">
        <v>922</v>
      </c>
      <c r="F11" s="17"/>
      <c r="G11" s="17"/>
      <c r="H11" s="55"/>
      <c r="I11" s="19"/>
      <c r="J11" s="19"/>
      <c r="K11" s="19"/>
      <c r="L11" s="19"/>
      <c r="M11" s="19"/>
      <c r="N11" s="25" t="str">
        <f t="shared" si="0"/>
        <v/>
      </c>
      <c r="O11" s="47"/>
      <c r="P11" s="47"/>
      <c r="Q11" s="19"/>
      <c r="R11" s="47"/>
      <c r="S11" s="20"/>
      <c r="T11" s="47"/>
      <c r="U11" s="19"/>
    </row>
    <row r="12" spans="1:21" s="37" customFormat="1" ht="102" x14ac:dyDescent="0.25">
      <c r="A12" s="174" t="s">
        <v>382</v>
      </c>
      <c r="B12" s="22" t="s">
        <v>381</v>
      </c>
      <c r="C12" s="36" t="s">
        <v>942</v>
      </c>
      <c r="D12" s="36" t="s">
        <v>943</v>
      </c>
      <c r="E12" s="16" t="s">
        <v>944</v>
      </c>
      <c r="F12" s="17"/>
      <c r="G12" s="17"/>
      <c r="H12" s="55"/>
      <c r="I12" s="19"/>
      <c r="J12" s="19"/>
      <c r="K12" s="19"/>
      <c r="L12" s="19"/>
      <c r="M12" s="19"/>
      <c r="N12" s="25" t="str">
        <f t="shared" si="0"/>
        <v/>
      </c>
      <c r="O12" s="47"/>
      <c r="P12" s="47"/>
      <c r="Q12" s="19"/>
      <c r="R12" s="47"/>
      <c r="S12" s="20"/>
      <c r="T12" s="47"/>
      <c r="U12" s="19"/>
    </row>
    <row r="13" spans="1:21" s="37" customFormat="1" ht="102" x14ac:dyDescent="0.25">
      <c r="A13" s="176"/>
      <c r="B13" s="22" t="s">
        <v>381</v>
      </c>
      <c r="C13" s="36" t="s">
        <v>947</v>
      </c>
      <c r="D13" s="36" t="s">
        <v>948</v>
      </c>
      <c r="E13" s="16" t="s">
        <v>944</v>
      </c>
      <c r="F13" s="17"/>
      <c r="G13" s="17"/>
      <c r="H13" s="55"/>
      <c r="I13" s="19"/>
      <c r="J13" s="19"/>
      <c r="K13" s="19"/>
      <c r="L13" s="19"/>
      <c r="M13" s="19"/>
      <c r="N13" s="25" t="str">
        <f t="shared" si="0"/>
        <v/>
      </c>
      <c r="O13" s="47"/>
      <c r="P13" s="47"/>
      <c r="Q13" s="19"/>
      <c r="R13" s="47"/>
      <c r="S13" s="20"/>
      <c r="T13" s="47"/>
      <c r="U13" s="19"/>
    </row>
    <row r="14" spans="1:21" s="37" customFormat="1" ht="63.75" x14ac:dyDescent="0.25">
      <c r="A14" s="175"/>
      <c r="B14" s="22" t="s">
        <v>381</v>
      </c>
      <c r="C14" s="36" t="s">
        <v>949</v>
      </c>
      <c r="D14" s="36" t="s">
        <v>950</v>
      </c>
      <c r="E14" s="17"/>
      <c r="F14" s="16" t="s">
        <v>945</v>
      </c>
      <c r="G14" s="16" t="s">
        <v>946</v>
      </c>
      <c r="H14" s="55"/>
      <c r="I14" s="19"/>
      <c r="J14" s="19"/>
      <c r="K14" s="19"/>
      <c r="L14" s="19"/>
      <c r="M14" s="19"/>
      <c r="N14" s="25" t="str">
        <f t="shared" si="0"/>
        <v/>
      </c>
      <c r="O14" s="47"/>
      <c r="P14" s="47"/>
      <c r="Q14" s="19"/>
      <c r="R14" s="47"/>
      <c r="S14" s="20"/>
      <c r="T14" s="47"/>
      <c r="U14" s="19"/>
    </row>
    <row r="15" spans="1:21" s="37" customFormat="1" ht="76.5" x14ac:dyDescent="0.25">
      <c r="A15" s="174" t="s">
        <v>384</v>
      </c>
      <c r="B15" s="22" t="s">
        <v>383</v>
      </c>
      <c r="C15" s="36" t="s">
        <v>951</v>
      </c>
      <c r="D15" s="36" t="s">
        <v>952</v>
      </c>
      <c r="E15" s="17"/>
      <c r="F15" s="16" t="s">
        <v>923</v>
      </c>
      <c r="G15" s="16" t="s">
        <v>954</v>
      </c>
      <c r="H15" s="55"/>
      <c r="I15" s="19"/>
      <c r="J15" s="19"/>
      <c r="K15" s="19"/>
      <c r="L15" s="19"/>
      <c r="M15" s="19"/>
      <c r="N15" s="25" t="str">
        <f t="shared" si="0"/>
        <v/>
      </c>
      <c r="O15" s="47"/>
      <c r="P15" s="47"/>
      <c r="Q15" s="19"/>
      <c r="R15" s="47"/>
      <c r="S15" s="20"/>
      <c r="T15" s="47"/>
      <c r="U15" s="19"/>
    </row>
    <row r="16" spans="1:21" s="37" customFormat="1" ht="89.25" x14ac:dyDescent="0.25">
      <c r="A16" s="176"/>
      <c r="B16" s="22" t="s">
        <v>383</v>
      </c>
      <c r="C16" s="36" t="s">
        <v>955</v>
      </c>
      <c r="D16" s="36" t="s">
        <v>956</v>
      </c>
      <c r="E16" s="17"/>
      <c r="F16" s="16" t="s">
        <v>923</v>
      </c>
      <c r="G16" s="16" t="s">
        <v>954</v>
      </c>
      <c r="H16" s="55"/>
      <c r="I16" s="19"/>
      <c r="J16" s="19"/>
      <c r="K16" s="19"/>
      <c r="L16" s="19"/>
      <c r="M16" s="19"/>
      <c r="N16" s="25" t="str">
        <f t="shared" si="0"/>
        <v/>
      </c>
      <c r="O16" s="47"/>
      <c r="P16" s="47"/>
      <c r="Q16" s="19"/>
      <c r="R16" s="47"/>
      <c r="S16" s="20"/>
      <c r="T16" s="47"/>
      <c r="U16" s="19"/>
    </row>
    <row r="17" spans="1:21" s="37" customFormat="1" ht="102" x14ac:dyDescent="0.25">
      <c r="A17" s="176"/>
      <c r="B17" s="22" t="s">
        <v>383</v>
      </c>
      <c r="C17" s="36" t="s">
        <v>957</v>
      </c>
      <c r="D17" s="36" t="s">
        <v>958</v>
      </c>
      <c r="E17" s="16" t="s">
        <v>953</v>
      </c>
      <c r="F17" s="17"/>
      <c r="G17" s="17"/>
      <c r="H17" s="55"/>
      <c r="I17" s="19"/>
      <c r="J17" s="19"/>
      <c r="K17" s="19"/>
      <c r="L17" s="19"/>
      <c r="M17" s="19"/>
      <c r="N17" s="25" t="str">
        <f t="shared" si="0"/>
        <v/>
      </c>
      <c r="O17" s="47"/>
      <c r="P17" s="47"/>
      <c r="Q17" s="19"/>
      <c r="R17" s="47"/>
      <c r="S17" s="20"/>
      <c r="T17" s="47"/>
      <c r="U17" s="19"/>
    </row>
    <row r="18" spans="1:21" s="37" customFormat="1" ht="102" x14ac:dyDescent="0.25">
      <c r="A18" s="176"/>
      <c r="B18" s="22" t="s">
        <v>383</v>
      </c>
      <c r="C18" s="36" t="s">
        <v>959</v>
      </c>
      <c r="D18" s="36" t="s">
        <v>960</v>
      </c>
      <c r="E18" s="16" t="s">
        <v>953</v>
      </c>
      <c r="F18" s="17"/>
      <c r="G18" s="17"/>
      <c r="H18" s="55"/>
      <c r="I18" s="19"/>
      <c r="J18" s="19"/>
      <c r="K18" s="19"/>
      <c r="L18" s="19"/>
      <c r="M18" s="19"/>
      <c r="N18" s="25" t="str">
        <f t="shared" si="0"/>
        <v/>
      </c>
      <c r="O18" s="47"/>
      <c r="P18" s="47"/>
      <c r="Q18" s="19"/>
      <c r="R18" s="47"/>
      <c r="S18" s="20"/>
      <c r="T18" s="47"/>
      <c r="U18" s="19"/>
    </row>
    <row r="19" spans="1:21" s="37" customFormat="1" ht="102" x14ac:dyDescent="0.25">
      <c r="A19" s="176"/>
      <c r="B19" s="22" t="s">
        <v>383</v>
      </c>
      <c r="C19" s="36" t="s">
        <v>961</v>
      </c>
      <c r="D19" s="36" t="s">
        <v>962</v>
      </c>
      <c r="E19" s="16" t="s">
        <v>953</v>
      </c>
      <c r="F19" s="17"/>
      <c r="G19" s="17"/>
      <c r="H19" s="55"/>
      <c r="I19" s="19"/>
      <c r="J19" s="19"/>
      <c r="K19" s="19"/>
      <c r="L19" s="19"/>
      <c r="M19" s="19"/>
      <c r="N19" s="25" t="str">
        <f t="shared" si="0"/>
        <v/>
      </c>
      <c r="O19" s="47"/>
      <c r="P19" s="47"/>
      <c r="Q19" s="19"/>
      <c r="R19" s="47"/>
      <c r="S19" s="20"/>
      <c r="T19" s="47"/>
      <c r="U19" s="19"/>
    </row>
    <row r="20" spans="1:21" s="37" customFormat="1" ht="76.5" x14ac:dyDescent="0.25">
      <c r="A20" s="176"/>
      <c r="B20" s="22" t="s">
        <v>383</v>
      </c>
      <c r="C20" s="36" t="s">
        <v>963</v>
      </c>
      <c r="D20" s="36" t="s">
        <v>964</v>
      </c>
      <c r="E20" s="17"/>
      <c r="F20" s="17"/>
      <c r="G20" s="16" t="s">
        <v>954</v>
      </c>
      <c r="H20" s="55"/>
      <c r="I20" s="19"/>
      <c r="J20" s="19"/>
      <c r="K20" s="19"/>
      <c r="L20" s="19"/>
      <c r="M20" s="19"/>
      <c r="N20" s="25" t="str">
        <f t="shared" si="0"/>
        <v/>
      </c>
      <c r="O20" s="47"/>
      <c r="P20" s="47"/>
      <c r="Q20" s="19"/>
      <c r="R20" s="47"/>
      <c r="S20" s="20"/>
      <c r="T20" s="47"/>
      <c r="U20" s="19"/>
    </row>
    <row r="21" spans="1:21" s="37" customFormat="1" ht="102" x14ac:dyDescent="0.25">
      <c r="A21" s="176"/>
      <c r="B21" s="22" t="s">
        <v>383</v>
      </c>
      <c r="C21" s="36" t="s">
        <v>965</v>
      </c>
      <c r="D21" s="36" t="s">
        <v>966</v>
      </c>
      <c r="E21" s="16" t="s">
        <v>953</v>
      </c>
      <c r="F21" s="17"/>
      <c r="G21" s="17"/>
      <c r="H21" s="55"/>
      <c r="I21" s="19"/>
      <c r="J21" s="19"/>
      <c r="K21" s="19"/>
      <c r="L21" s="19"/>
      <c r="M21" s="19"/>
      <c r="N21" s="25" t="str">
        <f t="shared" si="0"/>
        <v/>
      </c>
      <c r="O21" s="47"/>
      <c r="P21" s="47"/>
      <c r="Q21" s="19"/>
      <c r="R21" s="47"/>
      <c r="S21" s="20"/>
      <c r="T21" s="47"/>
      <c r="U21" s="19"/>
    </row>
    <row r="22" spans="1:21" s="37" customFormat="1" ht="76.5" x14ac:dyDescent="0.25">
      <c r="A22" s="176"/>
      <c r="B22" s="22" t="s">
        <v>383</v>
      </c>
      <c r="C22" s="36" t="s">
        <v>967</v>
      </c>
      <c r="D22" s="36" t="s">
        <v>968</v>
      </c>
      <c r="E22" s="17"/>
      <c r="F22" s="16" t="s">
        <v>923</v>
      </c>
      <c r="G22" s="16" t="s">
        <v>954</v>
      </c>
      <c r="H22" s="55"/>
      <c r="I22" s="19"/>
      <c r="J22" s="19"/>
      <c r="K22" s="19"/>
      <c r="L22" s="19"/>
      <c r="M22" s="19"/>
      <c r="N22" s="25" t="str">
        <f t="shared" si="0"/>
        <v/>
      </c>
      <c r="O22" s="47"/>
      <c r="P22" s="47"/>
      <c r="Q22" s="19"/>
      <c r="R22" s="47"/>
      <c r="S22" s="20"/>
      <c r="T22" s="47"/>
      <c r="U22" s="19"/>
    </row>
    <row r="23" spans="1:21" s="37" customFormat="1" ht="102" x14ac:dyDescent="0.25">
      <c r="A23" s="176"/>
      <c r="B23" s="22" t="s">
        <v>383</v>
      </c>
      <c r="C23" s="36" t="s">
        <v>969</v>
      </c>
      <c r="D23" s="36" t="s">
        <v>970</v>
      </c>
      <c r="E23" s="16" t="s">
        <v>953</v>
      </c>
      <c r="F23" s="17"/>
      <c r="G23" s="17"/>
      <c r="H23" s="55"/>
      <c r="I23" s="19"/>
      <c r="J23" s="19"/>
      <c r="K23" s="19"/>
      <c r="L23" s="19"/>
      <c r="M23" s="19"/>
      <c r="N23" s="25" t="str">
        <f t="shared" si="0"/>
        <v/>
      </c>
      <c r="O23" s="47"/>
      <c r="P23" s="47"/>
      <c r="Q23" s="19"/>
      <c r="R23" s="47"/>
      <c r="S23" s="20"/>
      <c r="T23" s="47"/>
      <c r="U23" s="19"/>
    </row>
    <row r="24" spans="1:21" s="37" customFormat="1" ht="114.75" x14ac:dyDescent="0.25">
      <c r="A24" s="175"/>
      <c r="B24" s="22" t="s">
        <v>383</v>
      </c>
      <c r="C24" s="36" t="s">
        <v>971</v>
      </c>
      <c r="D24" s="36" t="s">
        <v>972</v>
      </c>
      <c r="E24" s="17"/>
      <c r="F24" s="16" t="s">
        <v>923</v>
      </c>
      <c r="G24" s="16" t="s">
        <v>954</v>
      </c>
      <c r="H24" s="55"/>
      <c r="I24" s="19"/>
      <c r="J24" s="19"/>
      <c r="K24" s="19"/>
      <c r="L24" s="19"/>
      <c r="M24" s="19"/>
      <c r="N24" s="25" t="str">
        <f t="shared" si="0"/>
        <v/>
      </c>
      <c r="O24" s="47"/>
      <c r="P24" s="47"/>
      <c r="Q24" s="19"/>
      <c r="R24" s="47"/>
      <c r="S24" s="20"/>
      <c r="T24" s="47"/>
      <c r="U24" s="19"/>
    </row>
    <row r="25" spans="1:21" s="37" customFormat="1" ht="127.5" x14ac:dyDescent="0.25">
      <c r="A25" s="174" t="s">
        <v>386</v>
      </c>
      <c r="B25" s="22" t="s">
        <v>385</v>
      </c>
      <c r="C25" s="36" t="s">
        <v>973</v>
      </c>
      <c r="D25" s="36" t="s">
        <v>974</v>
      </c>
      <c r="E25" s="16" t="s">
        <v>975</v>
      </c>
      <c r="F25" s="17"/>
      <c r="G25" s="17"/>
      <c r="H25" s="55"/>
      <c r="I25" s="19"/>
      <c r="J25" s="19"/>
      <c r="K25" s="19"/>
      <c r="L25" s="19"/>
      <c r="M25" s="19"/>
      <c r="N25" s="25" t="str">
        <f t="shared" si="0"/>
        <v/>
      </c>
      <c r="O25" s="47"/>
      <c r="P25" s="47"/>
      <c r="Q25" s="19"/>
      <c r="R25" s="47"/>
      <c r="S25" s="20"/>
      <c r="T25" s="47"/>
      <c r="U25" s="19"/>
    </row>
    <row r="26" spans="1:21" s="37" customFormat="1" ht="165.75" x14ac:dyDescent="0.25">
      <c r="A26" s="176"/>
      <c r="B26" s="22" t="s">
        <v>385</v>
      </c>
      <c r="C26" s="36" t="s">
        <v>976</v>
      </c>
      <c r="D26" s="36" t="s">
        <v>977</v>
      </c>
      <c r="E26" s="17"/>
      <c r="F26" s="16" t="s">
        <v>978</v>
      </c>
      <c r="G26" s="16" t="s">
        <v>979</v>
      </c>
      <c r="H26" s="55"/>
      <c r="I26" s="19"/>
      <c r="J26" s="19"/>
      <c r="K26" s="19"/>
      <c r="L26" s="19"/>
      <c r="M26" s="19"/>
      <c r="N26" s="25" t="str">
        <f t="shared" si="0"/>
        <v/>
      </c>
      <c r="O26" s="47"/>
      <c r="P26" s="47"/>
      <c r="Q26" s="19"/>
      <c r="R26" s="47"/>
      <c r="S26" s="20"/>
      <c r="T26" s="47"/>
      <c r="U26" s="19"/>
    </row>
    <row r="27" spans="1:21" s="37" customFormat="1" ht="165.75" x14ac:dyDescent="0.25">
      <c r="A27" s="176"/>
      <c r="B27" s="22" t="s">
        <v>385</v>
      </c>
      <c r="C27" s="36" t="s">
        <v>980</v>
      </c>
      <c r="D27" s="36" t="s">
        <v>981</v>
      </c>
      <c r="E27" s="17"/>
      <c r="F27" s="16" t="s">
        <v>978</v>
      </c>
      <c r="G27" s="16" t="s">
        <v>979</v>
      </c>
      <c r="H27" s="55"/>
      <c r="I27" s="19"/>
      <c r="J27" s="19"/>
      <c r="K27" s="19"/>
      <c r="L27" s="19"/>
      <c r="M27" s="19"/>
      <c r="N27" s="25" t="str">
        <f t="shared" si="0"/>
        <v/>
      </c>
      <c r="O27" s="47"/>
      <c r="P27" s="47"/>
      <c r="Q27" s="19"/>
      <c r="R27" s="47"/>
      <c r="S27" s="20"/>
      <c r="T27" s="47"/>
      <c r="U27" s="19"/>
    </row>
    <row r="28" spans="1:21" s="37" customFormat="1" ht="165.75" x14ac:dyDescent="0.25">
      <c r="A28" s="176"/>
      <c r="B28" s="22" t="s">
        <v>385</v>
      </c>
      <c r="C28" s="36" t="s">
        <v>982</v>
      </c>
      <c r="D28" s="36" t="s">
        <v>983</v>
      </c>
      <c r="E28" s="17"/>
      <c r="F28" s="16" t="s">
        <v>978</v>
      </c>
      <c r="G28" s="16" t="s">
        <v>979</v>
      </c>
      <c r="H28" s="55"/>
      <c r="I28" s="19"/>
      <c r="J28" s="19"/>
      <c r="K28" s="19"/>
      <c r="L28" s="19"/>
      <c r="M28" s="19"/>
      <c r="N28" s="25" t="str">
        <f t="shared" si="0"/>
        <v/>
      </c>
      <c r="O28" s="47"/>
      <c r="P28" s="47"/>
      <c r="Q28" s="19"/>
      <c r="R28" s="47"/>
      <c r="S28" s="20"/>
      <c r="T28" s="47"/>
      <c r="U28" s="19"/>
    </row>
    <row r="29" spans="1:21" s="37" customFormat="1" ht="165.75" x14ac:dyDescent="0.25">
      <c r="A29" s="176"/>
      <c r="B29" s="22" t="s">
        <v>385</v>
      </c>
      <c r="C29" s="36" t="s">
        <v>984</v>
      </c>
      <c r="D29" s="36" t="s">
        <v>985</v>
      </c>
      <c r="E29" s="17"/>
      <c r="F29" s="16" t="s">
        <v>978</v>
      </c>
      <c r="G29" s="16" t="s">
        <v>979</v>
      </c>
      <c r="H29" s="55"/>
      <c r="I29" s="19"/>
      <c r="J29" s="19"/>
      <c r="K29" s="19"/>
      <c r="L29" s="19"/>
      <c r="M29" s="19"/>
      <c r="N29" s="25" t="str">
        <f t="shared" si="0"/>
        <v/>
      </c>
      <c r="O29" s="47"/>
      <c r="P29" s="47"/>
      <c r="Q29" s="19"/>
      <c r="R29" s="47"/>
      <c r="S29" s="20"/>
      <c r="T29" s="47"/>
      <c r="U29" s="19"/>
    </row>
    <row r="30" spans="1:21" s="37" customFormat="1" ht="165.75" x14ac:dyDescent="0.25">
      <c r="A30" s="176"/>
      <c r="B30" s="22" t="s">
        <v>385</v>
      </c>
      <c r="C30" s="36" t="s">
        <v>986</v>
      </c>
      <c r="D30" s="36" t="s">
        <v>987</v>
      </c>
      <c r="E30" s="17"/>
      <c r="F30" s="16" t="s">
        <v>978</v>
      </c>
      <c r="G30" s="16" t="s">
        <v>979</v>
      </c>
      <c r="H30" s="55"/>
      <c r="I30" s="19"/>
      <c r="J30" s="19"/>
      <c r="K30" s="19"/>
      <c r="L30" s="19"/>
      <c r="M30" s="19"/>
      <c r="N30" s="25" t="str">
        <f t="shared" si="0"/>
        <v/>
      </c>
      <c r="O30" s="47"/>
      <c r="P30" s="47"/>
      <c r="Q30" s="19"/>
      <c r="R30" s="47"/>
      <c r="S30" s="20"/>
      <c r="T30" s="47"/>
      <c r="U30" s="19"/>
    </row>
    <row r="31" spans="1:21" s="37" customFormat="1" ht="165.75" x14ac:dyDescent="0.25">
      <c r="A31" s="176"/>
      <c r="B31" s="22" t="s">
        <v>385</v>
      </c>
      <c r="C31" s="36" t="s">
        <v>988</v>
      </c>
      <c r="D31" s="36" t="s">
        <v>989</v>
      </c>
      <c r="E31" s="17"/>
      <c r="F31" s="16" t="s">
        <v>978</v>
      </c>
      <c r="G31" s="16" t="s">
        <v>979</v>
      </c>
      <c r="H31" s="55"/>
      <c r="I31" s="19"/>
      <c r="J31" s="19"/>
      <c r="K31" s="19"/>
      <c r="L31" s="19"/>
      <c r="M31" s="19"/>
      <c r="N31" s="25" t="str">
        <f t="shared" si="0"/>
        <v/>
      </c>
      <c r="O31" s="47"/>
      <c r="P31" s="47"/>
      <c r="Q31" s="19"/>
      <c r="R31" s="47"/>
      <c r="S31" s="20"/>
      <c r="T31" s="47"/>
      <c r="U31" s="19"/>
    </row>
    <row r="32" spans="1:21" s="37" customFormat="1" ht="165.75" x14ac:dyDescent="0.25">
      <c r="A32" s="176"/>
      <c r="B32" s="22" t="s">
        <v>385</v>
      </c>
      <c r="C32" s="36" t="s">
        <v>990</v>
      </c>
      <c r="D32" s="36" t="s">
        <v>991</v>
      </c>
      <c r="E32" s="17"/>
      <c r="F32" s="16" t="s">
        <v>978</v>
      </c>
      <c r="G32" s="16" t="s">
        <v>979</v>
      </c>
      <c r="H32" s="55"/>
      <c r="I32" s="19"/>
      <c r="J32" s="19"/>
      <c r="K32" s="19"/>
      <c r="L32" s="19"/>
      <c r="M32" s="19"/>
      <c r="N32" s="25" t="str">
        <f t="shared" si="0"/>
        <v/>
      </c>
      <c r="O32" s="47"/>
      <c r="P32" s="47"/>
      <c r="Q32" s="19"/>
      <c r="R32" s="47"/>
      <c r="S32" s="20"/>
      <c r="T32" s="47"/>
      <c r="U32" s="19"/>
    </row>
    <row r="33" spans="1:21" s="37" customFormat="1" ht="127.5" x14ac:dyDescent="0.25">
      <c r="A33" s="176"/>
      <c r="B33" s="22" t="s">
        <v>385</v>
      </c>
      <c r="C33" s="36" t="s">
        <v>992</v>
      </c>
      <c r="D33" s="36" t="s">
        <v>993</v>
      </c>
      <c r="E33" s="16" t="s">
        <v>975</v>
      </c>
      <c r="F33" s="17"/>
      <c r="G33" s="17"/>
      <c r="H33" s="55"/>
      <c r="I33" s="19"/>
      <c r="J33" s="19"/>
      <c r="K33" s="19"/>
      <c r="L33" s="19"/>
      <c r="M33" s="19"/>
      <c r="N33" s="25" t="str">
        <f t="shared" si="0"/>
        <v/>
      </c>
      <c r="O33" s="47"/>
      <c r="P33" s="47"/>
      <c r="Q33" s="19"/>
      <c r="R33" s="47"/>
      <c r="S33" s="20"/>
      <c r="T33" s="47"/>
      <c r="U33" s="19"/>
    </row>
    <row r="34" spans="1:21" s="37" customFormat="1" ht="165.75" x14ac:dyDescent="0.25">
      <c r="A34" s="176"/>
      <c r="B34" s="22" t="s">
        <v>385</v>
      </c>
      <c r="C34" s="36" t="s">
        <v>994</v>
      </c>
      <c r="D34" s="36" t="s">
        <v>995</v>
      </c>
      <c r="E34" s="17"/>
      <c r="F34" s="16" t="s">
        <v>978</v>
      </c>
      <c r="G34" s="16" t="s">
        <v>979</v>
      </c>
      <c r="H34" s="55"/>
      <c r="I34" s="19"/>
      <c r="J34" s="19"/>
      <c r="K34" s="19"/>
      <c r="L34" s="19"/>
      <c r="M34" s="19"/>
      <c r="N34" s="25" t="str">
        <f t="shared" si="0"/>
        <v/>
      </c>
      <c r="O34" s="47"/>
      <c r="P34" s="47"/>
      <c r="Q34" s="19"/>
      <c r="R34" s="47"/>
      <c r="S34" s="20"/>
      <c r="T34" s="47"/>
      <c r="U34" s="19"/>
    </row>
    <row r="35" spans="1:21" s="37" customFormat="1" ht="127.5" x14ac:dyDescent="0.25">
      <c r="A35" s="176"/>
      <c r="B35" s="22" t="s">
        <v>385</v>
      </c>
      <c r="C35" s="36" t="s">
        <v>996</v>
      </c>
      <c r="D35" s="36" t="s">
        <v>997</v>
      </c>
      <c r="E35" s="16" t="s">
        <v>975</v>
      </c>
      <c r="F35" s="17"/>
      <c r="G35" s="17"/>
      <c r="H35" s="55"/>
      <c r="I35" s="19"/>
      <c r="J35" s="19"/>
      <c r="K35" s="19"/>
      <c r="L35" s="19"/>
      <c r="M35" s="19"/>
      <c r="N35" s="25" t="str">
        <f t="shared" si="0"/>
        <v/>
      </c>
      <c r="O35" s="47"/>
      <c r="P35" s="47"/>
      <c r="Q35" s="19"/>
      <c r="R35" s="47"/>
      <c r="S35" s="20"/>
      <c r="T35" s="47"/>
      <c r="U35" s="19"/>
    </row>
    <row r="36" spans="1:21" s="37" customFormat="1" ht="165.75" x14ac:dyDescent="0.25">
      <c r="A36" s="176"/>
      <c r="B36" s="22" t="s">
        <v>385</v>
      </c>
      <c r="C36" s="36" t="s">
        <v>998</v>
      </c>
      <c r="D36" s="36" t="s">
        <v>999</v>
      </c>
      <c r="E36" s="17"/>
      <c r="F36" s="16" t="s">
        <v>978</v>
      </c>
      <c r="G36" s="16" t="s">
        <v>979</v>
      </c>
      <c r="H36" s="55"/>
      <c r="I36" s="19"/>
      <c r="J36" s="19"/>
      <c r="K36" s="19"/>
      <c r="L36" s="19"/>
      <c r="M36" s="19"/>
      <c r="N36" s="25" t="str">
        <f t="shared" si="0"/>
        <v/>
      </c>
      <c r="O36" s="47"/>
      <c r="P36" s="47"/>
      <c r="Q36" s="19"/>
      <c r="R36" s="47"/>
      <c r="S36" s="20"/>
      <c r="T36" s="47"/>
      <c r="U36" s="19"/>
    </row>
    <row r="37" spans="1:21" s="37" customFormat="1" ht="165.75" x14ac:dyDescent="0.25">
      <c r="A37" s="176"/>
      <c r="B37" s="22" t="s">
        <v>385</v>
      </c>
      <c r="C37" s="36" t="s">
        <v>1000</v>
      </c>
      <c r="D37" s="36" t="s">
        <v>1001</v>
      </c>
      <c r="E37" s="17"/>
      <c r="F37" s="16" t="s">
        <v>978</v>
      </c>
      <c r="G37" s="16" t="s">
        <v>979</v>
      </c>
      <c r="H37" s="55"/>
      <c r="I37" s="19"/>
      <c r="J37" s="19"/>
      <c r="K37" s="19"/>
      <c r="L37" s="19"/>
      <c r="M37" s="19"/>
      <c r="N37" s="25" t="str">
        <f t="shared" si="0"/>
        <v/>
      </c>
      <c r="O37" s="47"/>
      <c r="P37" s="47"/>
      <c r="Q37" s="19"/>
      <c r="R37" s="47"/>
      <c r="S37" s="20"/>
      <c r="T37" s="47"/>
      <c r="U37" s="19"/>
    </row>
    <row r="38" spans="1:21" s="37" customFormat="1" ht="114.75" x14ac:dyDescent="0.25">
      <c r="A38" s="36" t="s">
        <v>387</v>
      </c>
      <c r="B38" s="22" t="s">
        <v>733</v>
      </c>
      <c r="C38" s="36" t="s">
        <v>1002</v>
      </c>
      <c r="D38" s="36" t="s">
        <v>1003</v>
      </c>
      <c r="E38" s="16" t="s">
        <v>1004</v>
      </c>
      <c r="F38" s="16" t="s">
        <v>1005</v>
      </c>
      <c r="G38" s="16" t="s">
        <v>1006</v>
      </c>
      <c r="H38" s="55"/>
      <c r="I38" s="19"/>
      <c r="J38" s="19"/>
      <c r="K38" s="19"/>
      <c r="L38" s="19"/>
      <c r="M38" s="19"/>
      <c r="N38" s="25" t="str">
        <f t="shared" si="0"/>
        <v/>
      </c>
      <c r="O38" s="47"/>
      <c r="P38" s="47"/>
      <c r="Q38" s="19"/>
      <c r="R38" s="47"/>
      <c r="S38" s="20"/>
      <c r="T38" s="47"/>
      <c r="U38" s="19"/>
    </row>
    <row r="39" spans="1:21" s="37" customFormat="1" ht="114.75" x14ac:dyDescent="0.25">
      <c r="A39" s="174" t="s">
        <v>388</v>
      </c>
      <c r="B39" s="22" t="s">
        <v>734</v>
      </c>
      <c r="C39" s="36" t="s">
        <v>1007</v>
      </c>
      <c r="D39" s="36" t="s">
        <v>1008</v>
      </c>
      <c r="E39" s="16" t="s">
        <v>1004</v>
      </c>
      <c r="F39" s="17"/>
      <c r="G39" s="17"/>
      <c r="H39" s="55"/>
      <c r="I39" s="19"/>
      <c r="J39" s="19"/>
      <c r="K39" s="19"/>
      <c r="L39" s="19"/>
      <c r="M39" s="19"/>
      <c r="N39" s="25" t="str">
        <f t="shared" si="0"/>
        <v/>
      </c>
      <c r="O39" s="47"/>
      <c r="P39" s="47"/>
      <c r="Q39" s="19"/>
      <c r="R39" s="47"/>
      <c r="S39" s="20"/>
      <c r="T39" s="47"/>
      <c r="U39" s="19"/>
    </row>
    <row r="40" spans="1:21" s="37" customFormat="1" ht="114.75" x14ac:dyDescent="0.25">
      <c r="A40" s="175"/>
      <c r="B40" s="22" t="s">
        <v>734</v>
      </c>
      <c r="C40" s="36" t="s">
        <v>1009</v>
      </c>
      <c r="D40" s="36" t="s">
        <v>1010</v>
      </c>
      <c r="E40" s="17"/>
      <c r="F40" s="16" t="s">
        <v>1011</v>
      </c>
      <c r="G40" s="16" t="s">
        <v>1006</v>
      </c>
      <c r="H40" s="55"/>
      <c r="I40" s="19"/>
      <c r="J40" s="19"/>
      <c r="K40" s="19"/>
      <c r="L40" s="19"/>
      <c r="M40" s="19"/>
      <c r="N40" s="25" t="str">
        <f t="shared" si="0"/>
        <v/>
      </c>
      <c r="O40" s="47"/>
      <c r="P40" s="47"/>
      <c r="Q40" s="19"/>
      <c r="R40" s="47"/>
      <c r="S40" s="20"/>
      <c r="T40" s="47"/>
      <c r="U40" s="19"/>
    </row>
    <row r="41" spans="1:21" s="37" customFormat="1" ht="114.75" x14ac:dyDescent="0.25">
      <c r="A41" s="174" t="s">
        <v>389</v>
      </c>
      <c r="B41" s="22" t="s">
        <v>735</v>
      </c>
      <c r="C41" s="36" t="s">
        <v>1012</v>
      </c>
      <c r="D41" s="36" t="s">
        <v>1013</v>
      </c>
      <c r="E41" s="16" t="s">
        <v>1004</v>
      </c>
      <c r="F41" s="16" t="s">
        <v>1014</v>
      </c>
      <c r="G41" s="16" t="s">
        <v>1006</v>
      </c>
      <c r="H41" s="55"/>
      <c r="I41" s="19"/>
      <c r="J41" s="19"/>
      <c r="K41" s="19"/>
      <c r="L41" s="19"/>
      <c r="M41" s="19"/>
      <c r="N41" s="25" t="str">
        <f t="shared" si="0"/>
        <v/>
      </c>
      <c r="O41" s="47"/>
      <c r="P41" s="47"/>
      <c r="Q41" s="19"/>
      <c r="R41" s="47"/>
      <c r="S41" s="20"/>
      <c r="T41" s="47"/>
      <c r="U41" s="19"/>
    </row>
    <row r="42" spans="1:21" s="37" customFormat="1" ht="114.75" x14ac:dyDescent="0.25">
      <c r="A42" s="175"/>
      <c r="B42" s="22" t="s">
        <v>735</v>
      </c>
      <c r="C42" s="36" t="s">
        <v>1015</v>
      </c>
      <c r="D42" s="36" t="s">
        <v>1016</v>
      </c>
      <c r="E42" s="16" t="s">
        <v>1004</v>
      </c>
      <c r="F42" s="16" t="s">
        <v>1014</v>
      </c>
      <c r="G42" s="16" t="s">
        <v>1006</v>
      </c>
      <c r="H42" s="55"/>
      <c r="I42" s="19"/>
      <c r="J42" s="19"/>
      <c r="K42" s="19"/>
      <c r="L42" s="19"/>
      <c r="M42" s="19"/>
      <c r="N42" s="25" t="str">
        <f t="shared" si="0"/>
        <v/>
      </c>
      <c r="O42" s="47"/>
      <c r="P42" s="47"/>
      <c r="Q42" s="19"/>
      <c r="R42" s="47"/>
      <c r="S42" s="20"/>
      <c r="T42" s="47"/>
      <c r="U42" s="19"/>
    </row>
    <row r="43" spans="1:21" s="37" customFormat="1" ht="153" x14ac:dyDescent="0.25">
      <c r="A43" s="174" t="s">
        <v>390</v>
      </c>
      <c r="B43" s="22" t="s">
        <v>736</v>
      </c>
      <c r="C43" s="36" t="s">
        <v>1017</v>
      </c>
      <c r="D43" s="36" t="s">
        <v>1018</v>
      </c>
      <c r="E43" s="16" t="s">
        <v>1019</v>
      </c>
      <c r="F43" s="17"/>
      <c r="G43" s="17"/>
      <c r="H43" s="55"/>
      <c r="I43" s="19"/>
      <c r="J43" s="19"/>
      <c r="K43" s="19"/>
      <c r="L43" s="19"/>
      <c r="M43" s="19"/>
      <c r="N43" s="25" t="str">
        <f t="shared" si="0"/>
        <v/>
      </c>
      <c r="O43" s="47"/>
      <c r="P43" s="47"/>
      <c r="Q43" s="19"/>
      <c r="R43" s="47"/>
      <c r="S43" s="20"/>
      <c r="T43" s="47"/>
      <c r="U43" s="19"/>
    </row>
    <row r="44" spans="1:21" s="37" customFormat="1" ht="153" x14ac:dyDescent="0.25">
      <c r="A44" s="176"/>
      <c r="B44" s="22" t="s">
        <v>736</v>
      </c>
      <c r="C44" s="36" t="s">
        <v>1020</v>
      </c>
      <c r="D44" s="36" t="s">
        <v>1021</v>
      </c>
      <c r="E44" s="16" t="s">
        <v>1019</v>
      </c>
      <c r="F44" s="17"/>
      <c r="G44" s="17"/>
      <c r="H44" s="55"/>
      <c r="I44" s="19"/>
      <c r="J44" s="19"/>
      <c r="K44" s="19"/>
      <c r="L44" s="19"/>
      <c r="M44" s="19"/>
      <c r="N44" s="25" t="str">
        <f t="shared" si="0"/>
        <v/>
      </c>
      <c r="O44" s="47"/>
      <c r="P44" s="47"/>
      <c r="Q44" s="19"/>
      <c r="R44" s="47"/>
      <c r="S44" s="20"/>
      <c r="T44" s="47"/>
      <c r="U44" s="19"/>
    </row>
    <row r="45" spans="1:21" s="37" customFormat="1" ht="153" x14ac:dyDescent="0.25">
      <c r="A45" s="175"/>
      <c r="B45" s="22" t="s">
        <v>736</v>
      </c>
      <c r="C45" s="36" t="s">
        <v>1022</v>
      </c>
      <c r="D45" s="36" t="s">
        <v>1023</v>
      </c>
      <c r="E45" s="17"/>
      <c r="F45" s="16" t="s">
        <v>1024</v>
      </c>
      <c r="G45" s="16" t="s">
        <v>1025</v>
      </c>
      <c r="H45" s="55"/>
      <c r="I45" s="19"/>
      <c r="J45" s="19"/>
      <c r="K45" s="19"/>
      <c r="L45" s="19"/>
      <c r="M45" s="19"/>
      <c r="N45" s="25" t="str">
        <f t="shared" si="0"/>
        <v/>
      </c>
      <c r="O45" s="47"/>
      <c r="P45" s="47"/>
      <c r="Q45" s="19"/>
      <c r="R45" s="47"/>
      <c r="S45" s="20"/>
      <c r="T45" s="47"/>
      <c r="U45" s="19"/>
    </row>
    <row r="46" spans="1:21" s="37" customFormat="1" ht="102" x14ac:dyDescent="0.25">
      <c r="A46" s="50" t="s">
        <v>391</v>
      </c>
      <c r="B46" s="22" t="s">
        <v>737</v>
      </c>
      <c r="C46" s="22" t="s">
        <v>1026</v>
      </c>
      <c r="D46" s="36" t="s">
        <v>1027</v>
      </c>
      <c r="E46" s="16" t="s">
        <v>1028</v>
      </c>
      <c r="F46" s="16" t="s">
        <v>1014</v>
      </c>
      <c r="G46" s="16" t="s">
        <v>1029</v>
      </c>
      <c r="H46" s="55"/>
      <c r="I46" s="19"/>
      <c r="J46" s="19"/>
      <c r="K46" s="19"/>
      <c r="L46" s="19"/>
      <c r="M46" s="19"/>
      <c r="N46" s="25" t="str">
        <f t="shared" si="0"/>
        <v/>
      </c>
      <c r="O46" s="47"/>
      <c r="P46" s="47"/>
      <c r="Q46" s="19"/>
      <c r="R46" s="47"/>
      <c r="S46" s="20"/>
      <c r="T46" s="47"/>
      <c r="U46" s="19"/>
    </row>
    <row r="47" spans="1:21" s="37" customFormat="1" ht="127.5" x14ac:dyDescent="0.25">
      <c r="A47" s="50" t="s">
        <v>392</v>
      </c>
      <c r="B47" s="22" t="s">
        <v>738</v>
      </c>
      <c r="C47" s="22" t="s">
        <v>1030</v>
      </c>
      <c r="D47" s="36" t="s">
        <v>1031</v>
      </c>
      <c r="E47" s="16" t="s">
        <v>1032</v>
      </c>
      <c r="F47" s="16" t="s">
        <v>1033</v>
      </c>
      <c r="G47" s="16" t="s">
        <v>1034</v>
      </c>
      <c r="H47" s="55"/>
      <c r="I47" s="19"/>
      <c r="J47" s="19"/>
      <c r="K47" s="19"/>
      <c r="L47" s="19"/>
      <c r="M47" s="19"/>
      <c r="N47" s="25" t="str">
        <f t="shared" si="0"/>
        <v/>
      </c>
      <c r="O47" s="47"/>
      <c r="P47" s="47"/>
      <c r="Q47" s="19"/>
      <c r="R47" s="47"/>
      <c r="S47" s="20"/>
      <c r="T47" s="47"/>
      <c r="U47" s="19"/>
    </row>
  </sheetData>
  <sheetProtection sort="0" autoFilter="0"/>
  <autoFilter ref="A1:U1"/>
  <mergeCells count="7">
    <mergeCell ref="A41:A42"/>
    <mergeCell ref="A43:A45"/>
    <mergeCell ref="A2:A11"/>
    <mergeCell ref="A12:A14"/>
    <mergeCell ref="A15:A24"/>
    <mergeCell ref="A25:A37"/>
    <mergeCell ref="A39:A40"/>
  </mergeCells>
  <conditionalFormatting sqref="N2:N47">
    <cfRule type="expression" dxfId="3" priority="4">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73"/>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174" t="s">
        <v>395</v>
      </c>
      <c r="B2" s="22" t="s">
        <v>394</v>
      </c>
      <c r="C2" s="36" t="s">
        <v>2127</v>
      </c>
      <c r="D2" s="36" t="s">
        <v>2128</v>
      </c>
      <c r="E2" s="16" t="s">
        <v>1284</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38.25" x14ac:dyDescent="0.25">
      <c r="A3" s="176"/>
      <c r="B3" s="22" t="s">
        <v>394</v>
      </c>
      <c r="C3" s="36" t="s">
        <v>2129</v>
      </c>
      <c r="D3" s="36" t="s">
        <v>2130</v>
      </c>
      <c r="E3" s="16" t="s">
        <v>1284</v>
      </c>
      <c r="F3" s="17"/>
      <c r="G3" s="17"/>
      <c r="H3" s="55"/>
      <c r="I3" s="19"/>
      <c r="J3" s="19"/>
      <c r="K3" s="47"/>
      <c r="L3" s="19"/>
      <c r="M3" s="19"/>
      <c r="N3" s="25" t="str">
        <f t="shared" ref="N3:N66" si="0">IF(OR(L3="",M3=""),"",
IF(OR(L3="Low",M3="Low"),"Low",
IF(OR(L3="Moderate",M3="Moderate"),"Moderate",
"High")))</f>
        <v/>
      </c>
      <c r="O3" s="47"/>
      <c r="P3" s="47"/>
      <c r="Q3" s="19"/>
      <c r="R3" s="47"/>
      <c r="S3" s="20"/>
      <c r="T3" s="47"/>
      <c r="U3" s="47"/>
    </row>
    <row r="4" spans="1:21" s="37" customFormat="1" ht="63.75" x14ac:dyDescent="0.25">
      <c r="A4" s="176"/>
      <c r="B4" s="22" t="s">
        <v>394</v>
      </c>
      <c r="C4" s="36" t="s">
        <v>2131</v>
      </c>
      <c r="D4" s="36" t="s">
        <v>2132</v>
      </c>
      <c r="E4" s="16" t="s">
        <v>1284</v>
      </c>
      <c r="F4" s="16" t="s">
        <v>1285</v>
      </c>
      <c r="G4" s="17"/>
      <c r="H4" s="55"/>
      <c r="I4" s="19"/>
      <c r="J4" s="19"/>
      <c r="K4" s="47"/>
      <c r="L4" s="19"/>
      <c r="M4" s="19"/>
      <c r="N4" s="25" t="str">
        <f t="shared" si="0"/>
        <v/>
      </c>
      <c r="O4" s="47"/>
      <c r="P4" s="47"/>
      <c r="Q4" s="19"/>
      <c r="R4" s="47"/>
      <c r="S4" s="20"/>
      <c r="T4" s="47"/>
      <c r="U4" s="47"/>
    </row>
    <row r="5" spans="1:21" s="37" customFormat="1" ht="63.75" x14ac:dyDescent="0.25">
      <c r="A5" s="176"/>
      <c r="B5" s="22" t="s">
        <v>394</v>
      </c>
      <c r="C5" s="36" t="s">
        <v>2133</v>
      </c>
      <c r="D5" s="36" t="s">
        <v>2134</v>
      </c>
      <c r="E5" s="16" t="s">
        <v>1284</v>
      </c>
      <c r="F5" s="17"/>
      <c r="G5" s="17"/>
      <c r="H5" s="55"/>
      <c r="I5" s="19"/>
      <c r="J5" s="19"/>
      <c r="K5" s="47"/>
      <c r="L5" s="19"/>
      <c r="M5" s="19"/>
      <c r="N5" s="25" t="str">
        <f t="shared" si="0"/>
        <v/>
      </c>
      <c r="O5" s="47"/>
      <c r="P5" s="47"/>
      <c r="Q5" s="19"/>
      <c r="R5" s="47"/>
      <c r="S5" s="20"/>
      <c r="T5" s="47"/>
      <c r="U5" s="47"/>
    </row>
    <row r="6" spans="1:21" s="37" customFormat="1" ht="38.25" x14ac:dyDescent="0.25">
      <c r="A6" s="176"/>
      <c r="B6" s="22" t="s">
        <v>394</v>
      </c>
      <c r="C6" s="36" t="s">
        <v>2135</v>
      </c>
      <c r="D6" s="36" t="s">
        <v>931</v>
      </c>
      <c r="E6" s="16" t="s">
        <v>1284</v>
      </c>
      <c r="F6" s="17"/>
      <c r="G6" s="17"/>
      <c r="H6" s="55"/>
      <c r="I6" s="19"/>
      <c r="J6" s="19"/>
      <c r="K6" s="47"/>
      <c r="L6" s="19"/>
      <c r="M6" s="19"/>
      <c r="N6" s="25" t="str">
        <f t="shared" si="0"/>
        <v/>
      </c>
      <c r="O6" s="47"/>
      <c r="P6" s="47"/>
      <c r="Q6" s="19"/>
      <c r="R6" s="47"/>
      <c r="S6" s="20"/>
      <c r="T6" s="47"/>
      <c r="U6" s="47"/>
    </row>
    <row r="7" spans="1:21" s="37" customFormat="1" ht="63.75" x14ac:dyDescent="0.25">
      <c r="A7" s="176"/>
      <c r="B7" s="22" t="s">
        <v>394</v>
      </c>
      <c r="C7" s="36" t="s">
        <v>2136</v>
      </c>
      <c r="D7" s="36" t="s">
        <v>933</v>
      </c>
      <c r="E7" s="16" t="s">
        <v>1284</v>
      </c>
      <c r="F7" s="16" t="s">
        <v>1285</v>
      </c>
      <c r="G7" s="17"/>
      <c r="H7" s="55"/>
      <c r="I7" s="19"/>
      <c r="J7" s="19"/>
      <c r="K7" s="47"/>
      <c r="L7" s="19"/>
      <c r="M7" s="19"/>
      <c r="N7" s="25" t="str">
        <f t="shared" si="0"/>
        <v/>
      </c>
      <c r="O7" s="47"/>
      <c r="P7" s="47"/>
      <c r="Q7" s="19"/>
      <c r="R7" s="47"/>
      <c r="S7" s="20"/>
      <c r="T7" s="47"/>
      <c r="U7" s="47"/>
    </row>
    <row r="8" spans="1:21" s="37" customFormat="1" ht="38.25" x14ac:dyDescent="0.25">
      <c r="A8" s="176"/>
      <c r="B8" s="22" t="s">
        <v>394</v>
      </c>
      <c r="C8" s="36" t="s">
        <v>2137</v>
      </c>
      <c r="D8" s="36" t="s">
        <v>2138</v>
      </c>
      <c r="E8" s="16" t="s">
        <v>1284</v>
      </c>
      <c r="F8" s="17"/>
      <c r="G8" s="17"/>
      <c r="H8" s="55"/>
      <c r="I8" s="19"/>
      <c r="J8" s="19"/>
      <c r="K8" s="47"/>
      <c r="L8" s="19"/>
      <c r="M8" s="19"/>
      <c r="N8" s="25" t="str">
        <f t="shared" si="0"/>
        <v/>
      </c>
      <c r="O8" s="47"/>
      <c r="P8" s="47"/>
      <c r="Q8" s="19"/>
      <c r="R8" s="47"/>
      <c r="S8" s="20"/>
      <c r="T8" s="47"/>
      <c r="U8" s="47"/>
    </row>
    <row r="9" spans="1:21" s="37" customFormat="1" ht="51" x14ac:dyDescent="0.25">
      <c r="A9" s="176"/>
      <c r="B9" s="22" t="s">
        <v>394</v>
      </c>
      <c r="C9" s="36" t="s">
        <v>2139</v>
      </c>
      <c r="D9" s="36" t="s">
        <v>2140</v>
      </c>
      <c r="E9" s="16" t="s">
        <v>1284</v>
      </c>
      <c r="F9" s="17"/>
      <c r="G9" s="17"/>
      <c r="H9" s="55"/>
      <c r="I9" s="19"/>
      <c r="J9" s="19"/>
      <c r="K9" s="19"/>
      <c r="L9" s="19"/>
      <c r="M9" s="19"/>
      <c r="N9" s="25" t="str">
        <f t="shared" si="0"/>
        <v/>
      </c>
      <c r="O9" s="47"/>
      <c r="P9" s="47"/>
      <c r="Q9" s="19"/>
      <c r="R9" s="47"/>
      <c r="S9" s="20"/>
      <c r="T9" s="47"/>
      <c r="U9" s="19"/>
    </row>
    <row r="10" spans="1:21" s="37" customFormat="1" ht="38.25" x14ac:dyDescent="0.25">
      <c r="A10" s="176"/>
      <c r="B10" s="22" t="s">
        <v>394</v>
      </c>
      <c r="C10" s="36" t="s">
        <v>2141</v>
      </c>
      <c r="D10" s="36" t="s">
        <v>2142</v>
      </c>
      <c r="E10" s="16" t="s">
        <v>1284</v>
      </c>
      <c r="F10" s="17"/>
      <c r="G10" s="17"/>
      <c r="H10" s="55"/>
      <c r="I10" s="19"/>
      <c r="J10" s="19"/>
      <c r="K10" s="19"/>
      <c r="L10" s="19"/>
      <c r="M10" s="19"/>
      <c r="N10" s="25" t="str">
        <f t="shared" si="0"/>
        <v/>
      </c>
      <c r="O10" s="47"/>
      <c r="P10" s="47"/>
      <c r="Q10" s="19"/>
      <c r="R10" s="47"/>
      <c r="S10" s="20"/>
      <c r="T10" s="47"/>
      <c r="U10" s="19"/>
    </row>
    <row r="11" spans="1:21" s="37" customFormat="1" ht="51" x14ac:dyDescent="0.25">
      <c r="A11" s="175"/>
      <c r="B11" s="22" t="s">
        <v>394</v>
      </c>
      <c r="C11" s="36" t="s">
        <v>2143</v>
      </c>
      <c r="D11" s="36" t="s">
        <v>2144</v>
      </c>
      <c r="E11" s="16" t="s">
        <v>1284</v>
      </c>
      <c r="F11" s="17"/>
      <c r="G11" s="17"/>
      <c r="H11" s="55"/>
      <c r="I11" s="19"/>
      <c r="J11" s="19"/>
      <c r="K11" s="19"/>
      <c r="L11" s="19"/>
      <c r="M11" s="19"/>
      <c r="N11" s="25" t="str">
        <f t="shared" si="0"/>
        <v/>
      </c>
      <c r="O11" s="47"/>
      <c r="P11" s="47"/>
      <c r="Q11" s="19"/>
      <c r="R11" s="47"/>
      <c r="S11" s="20"/>
      <c r="T11" s="47"/>
      <c r="U11" s="19"/>
    </row>
    <row r="12" spans="1:21" s="37" customFormat="1" ht="114.75" x14ac:dyDescent="0.25">
      <c r="A12" s="174" t="s">
        <v>397</v>
      </c>
      <c r="B12" s="22" t="s">
        <v>396</v>
      </c>
      <c r="C12" s="36" t="s">
        <v>1286</v>
      </c>
      <c r="D12" s="36" t="s">
        <v>2145</v>
      </c>
      <c r="E12" s="16" t="s">
        <v>1287</v>
      </c>
      <c r="F12" s="17"/>
      <c r="G12" s="17"/>
      <c r="H12" s="55"/>
      <c r="I12" s="19"/>
      <c r="J12" s="19"/>
      <c r="K12" s="19"/>
      <c r="L12" s="19"/>
      <c r="M12" s="19"/>
      <c r="N12" s="25" t="str">
        <f t="shared" si="0"/>
        <v/>
      </c>
      <c r="O12" s="47"/>
      <c r="P12" s="47"/>
      <c r="Q12" s="19"/>
      <c r="R12" s="47"/>
      <c r="S12" s="20"/>
      <c r="T12" s="47"/>
      <c r="U12" s="19"/>
    </row>
    <row r="13" spans="1:21" s="37" customFormat="1" ht="127.5" x14ac:dyDescent="0.25">
      <c r="A13" s="176"/>
      <c r="B13" s="22" t="s">
        <v>396</v>
      </c>
      <c r="C13" s="36" t="s">
        <v>1289</v>
      </c>
      <c r="D13" s="36" t="s">
        <v>2607</v>
      </c>
      <c r="E13" s="17"/>
      <c r="F13" s="16" t="s">
        <v>1288</v>
      </c>
      <c r="G13" s="16" t="s">
        <v>2146</v>
      </c>
      <c r="H13" s="55"/>
      <c r="I13" s="19"/>
      <c r="J13" s="19"/>
      <c r="K13" s="19"/>
      <c r="L13" s="19"/>
      <c r="M13" s="19"/>
      <c r="N13" s="25" t="str">
        <f t="shared" si="0"/>
        <v/>
      </c>
      <c r="O13" s="47"/>
      <c r="P13" s="47"/>
      <c r="Q13" s="19"/>
      <c r="R13" s="47"/>
      <c r="S13" s="20"/>
      <c r="T13" s="47"/>
      <c r="U13" s="19"/>
    </row>
    <row r="14" spans="1:21" s="37" customFormat="1" ht="127.5" x14ac:dyDescent="0.25">
      <c r="A14" s="175"/>
      <c r="B14" s="22" t="s">
        <v>396</v>
      </c>
      <c r="C14" s="36" t="s">
        <v>1290</v>
      </c>
      <c r="D14" s="36" t="s">
        <v>2147</v>
      </c>
      <c r="E14" s="17"/>
      <c r="F14" s="16" t="s">
        <v>1288</v>
      </c>
      <c r="G14" s="16" t="s">
        <v>2146</v>
      </c>
      <c r="H14" s="55"/>
      <c r="I14" s="19"/>
      <c r="J14" s="19"/>
      <c r="K14" s="19"/>
      <c r="L14" s="19"/>
      <c r="M14" s="19"/>
      <c r="N14" s="25" t="str">
        <f t="shared" si="0"/>
        <v/>
      </c>
      <c r="O14" s="47"/>
      <c r="P14" s="47"/>
      <c r="Q14" s="19"/>
      <c r="R14" s="47"/>
      <c r="S14" s="20"/>
      <c r="T14" s="47"/>
      <c r="U14" s="19"/>
    </row>
    <row r="15" spans="1:21" s="37" customFormat="1" ht="127.5" x14ac:dyDescent="0.25">
      <c r="A15" s="174" t="s">
        <v>399</v>
      </c>
      <c r="B15" s="22" t="s">
        <v>398</v>
      </c>
      <c r="C15" s="36" t="s">
        <v>2148</v>
      </c>
      <c r="D15" s="36" t="s">
        <v>2149</v>
      </c>
      <c r="E15" s="16" t="s">
        <v>1291</v>
      </c>
      <c r="F15" s="17"/>
      <c r="G15" s="17"/>
      <c r="H15" s="55"/>
      <c r="I15" s="19"/>
      <c r="J15" s="19"/>
      <c r="K15" s="19"/>
      <c r="L15" s="19"/>
      <c r="M15" s="19"/>
      <c r="N15" s="25" t="str">
        <f t="shared" si="0"/>
        <v/>
      </c>
      <c r="O15" s="47"/>
      <c r="P15" s="47"/>
      <c r="Q15" s="19"/>
      <c r="R15" s="47"/>
      <c r="S15" s="20"/>
      <c r="T15" s="47"/>
      <c r="U15" s="19"/>
    </row>
    <row r="16" spans="1:21" s="37" customFormat="1" ht="127.5" x14ac:dyDescent="0.25">
      <c r="A16" s="176"/>
      <c r="B16" s="22" t="s">
        <v>398</v>
      </c>
      <c r="C16" s="36" t="s">
        <v>2150</v>
      </c>
      <c r="D16" s="36" t="s">
        <v>2151</v>
      </c>
      <c r="E16" s="17"/>
      <c r="F16" s="16" t="s">
        <v>1292</v>
      </c>
      <c r="G16" s="16" t="s">
        <v>2152</v>
      </c>
      <c r="H16" s="55"/>
      <c r="I16" s="19"/>
      <c r="J16" s="19"/>
      <c r="K16" s="19"/>
      <c r="L16" s="19"/>
      <c r="M16" s="19"/>
      <c r="N16" s="25" t="str">
        <f t="shared" si="0"/>
        <v/>
      </c>
      <c r="O16" s="47"/>
      <c r="P16" s="47"/>
      <c r="Q16" s="19"/>
      <c r="R16" s="47"/>
      <c r="S16" s="20"/>
      <c r="T16" s="47"/>
      <c r="U16" s="19"/>
    </row>
    <row r="17" spans="1:21" s="37" customFormat="1" ht="127.5" x14ac:dyDescent="0.25">
      <c r="A17" s="176"/>
      <c r="B17" s="22" t="s">
        <v>398</v>
      </c>
      <c r="C17" s="36" t="s">
        <v>1293</v>
      </c>
      <c r="D17" s="36" t="s">
        <v>2153</v>
      </c>
      <c r="E17" s="16" t="s">
        <v>1291</v>
      </c>
      <c r="F17" s="17"/>
      <c r="G17" s="17"/>
      <c r="H17" s="55"/>
      <c r="I17" s="19"/>
      <c r="J17" s="19"/>
      <c r="K17" s="19"/>
      <c r="L17" s="19"/>
      <c r="M17" s="19"/>
      <c r="N17" s="25" t="str">
        <f t="shared" si="0"/>
        <v/>
      </c>
      <c r="O17" s="47"/>
      <c r="P17" s="47"/>
      <c r="Q17" s="19"/>
      <c r="R17" s="47"/>
      <c r="S17" s="20"/>
      <c r="T17" s="47"/>
      <c r="U17" s="19"/>
    </row>
    <row r="18" spans="1:21" s="37" customFormat="1" ht="127.5" x14ac:dyDescent="0.25">
      <c r="A18" s="176"/>
      <c r="B18" s="22" t="s">
        <v>398</v>
      </c>
      <c r="C18" s="36" t="s">
        <v>1294</v>
      </c>
      <c r="D18" s="36" t="s">
        <v>2154</v>
      </c>
      <c r="E18" s="16" t="s">
        <v>1291</v>
      </c>
      <c r="F18" s="17"/>
      <c r="G18" s="17"/>
      <c r="H18" s="55"/>
      <c r="I18" s="19"/>
      <c r="J18" s="19"/>
      <c r="K18" s="19"/>
      <c r="L18" s="19"/>
      <c r="M18" s="19"/>
      <c r="N18" s="25" t="str">
        <f t="shared" si="0"/>
        <v/>
      </c>
      <c r="O18" s="47"/>
      <c r="P18" s="47"/>
      <c r="Q18" s="19"/>
      <c r="R18" s="47"/>
      <c r="S18" s="20"/>
      <c r="T18" s="47"/>
      <c r="U18" s="19"/>
    </row>
    <row r="19" spans="1:21" s="37" customFormat="1" ht="127.5" x14ac:dyDescent="0.25">
      <c r="A19" s="175"/>
      <c r="B19" s="22" t="s">
        <v>398</v>
      </c>
      <c r="C19" s="36" t="s">
        <v>1295</v>
      </c>
      <c r="D19" s="36" t="s">
        <v>2155</v>
      </c>
      <c r="E19" s="17"/>
      <c r="F19" s="16" t="s">
        <v>1292</v>
      </c>
      <c r="G19" s="16" t="s">
        <v>2152</v>
      </c>
      <c r="H19" s="55"/>
      <c r="I19" s="19"/>
      <c r="J19" s="19"/>
      <c r="K19" s="19"/>
      <c r="L19" s="19"/>
      <c r="M19" s="19"/>
      <c r="N19" s="25" t="str">
        <f t="shared" si="0"/>
        <v/>
      </c>
      <c r="O19" s="47"/>
      <c r="P19" s="47"/>
      <c r="Q19" s="19"/>
      <c r="R19" s="47"/>
      <c r="S19" s="20"/>
      <c r="T19" s="47"/>
      <c r="U19" s="19"/>
    </row>
    <row r="20" spans="1:21" s="37" customFormat="1" ht="267.75" x14ac:dyDescent="0.25">
      <c r="A20" s="50" t="s">
        <v>401</v>
      </c>
      <c r="B20" s="22" t="s">
        <v>400</v>
      </c>
      <c r="C20" s="36" t="s">
        <v>2608</v>
      </c>
      <c r="D20" s="36" t="s">
        <v>2609</v>
      </c>
      <c r="E20" s="16" t="s">
        <v>1296</v>
      </c>
      <c r="F20" s="16" t="s">
        <v>1297</v>
      </c>
      <c r="G20" s="16" t="s">
        <v>2156</v>
      </c>
      <c r="H20" s="55"/>
      <c r="I20" s="19"/>
      <c r="J20" s="19"/>
      <c r="K20" s="19"/>
      <c r="L20" s="19"/>
      <c r="M20" s="19"/>
      <c r="N20" s="25" t="str">
        <f t="shared" si="0"/>
        <v/>
      </c>
      <c r="O20" s="47"/>
      <c r="P20" s="47"/>
      <c r="Q20" s="19"/>
      <c r="R20" s="47"/>
      <c r="S20" s="20"/>
      <c r="T20" s="47"/>
      <c r="U20" s="19"/>
    </row>
    <row r="21" spans="1:21" s="37" customFormat="1" ht="140.25" x14ac:dyDescent="0.25">
      <c r="A21" s="50" t="s">
        <v>402</v>
      </c>
      <c r="B21" s="22" t="s">
        <v>739</v>
      </c>
      <c r="C21" s="36" t="s">
        <v>2611</v>
      </c>
      <c r="D21" s="36" t="s">
        <v>2610</v>
      </c>
      <c r="E21" s="16" t="s">
        <v>1298</v>
      </c>
      <c r="F21" s="16" t="s">
        <v>2157</v>
      </c>
      <c r="G21" s="16" t="s">
        <v>2158</v>
      </c>
      <c r="H21" s="55"/>
      <c r="I21" s="19"/>
      <c r="J21" s="19"/>
      <c r="K21" s="19"/>
      <c r="L21" s="19"/>
      <c r="M21" s="19"/>
      <c r="N21" s="25" t="str">
        <f t="shared" si="0"/>
        <v/>
      </c>
      <c r="O21" s="47"/>
      <c r="P21" s="47"/>
      <c r="Q21" s="19"/>
      <c r="R21" s="47"/>
      <c r="S21" s="20"/>
      <c r="T21" s="47"/>
      <c r="U21" s="19"/>
    </row>
    <row r="22" spans="1:21" s="37" customFormat="1" ht="204" x14ac:dyDescent="0.25">
      <c r="A22" s="174" t="s">
        <v>403</v>
      </c>
      <c r="B22" s="22" t="s">
        <v>740</v>
      </c>
      <c r="C22" s="36" t="s">
        <v>2159</v>
      </c>
      <c r="D22" s="36" t="s">
        <v>2160</v>
      </c>
      <c r="E22" s="16" t="s">
        <v>1299</v>
      </c>
      <c r="F22" s="16" t="s">
        <v>1300</v>
      </c>
      <c r="G22" s="16" t="s">
        <v>2161</v>
      </c>
      <c r="H22" s="55"/>
      <c r="I22" s="19"/>
      <c r="J22" s="19"/>
      <c r="K22" s="19"/>
      <c r="L22" s="19"/>
      <c r="M22" s="19"/>
      <c r="N22" s="25" t="str">
        <f t="shared" si="0"/>
        <v/>
      </c>
      <c r="O22" s="47"/>
      <c r="P22" s="47"/>
      <c r="Q22" s="19"/>
      <c r="R22" s="47"/>
      <c r="S22" s="20"/>
      <c r="T22" s="47"/>
      <c r="U22" s="19"/>
    </row>
    <row r="23" spans="1:21" s="37" customFormat="1" ht="204" x14ac:dyDescent="0.25">
      <c r="A23" s="176"/>
      <c r="B23" s="22" t="s">
        <v>740</v>
      </c>
      <c r="C23" s="36" t="s">
        <v>2162</v>
      </c>
      <c r="D23" s="36" t="s">
        <v>2163</v>
      </c>
      <c r="E23" s="16" t="s">
        <v>1299</v>
      </c>
      <c r="F23" s="17"/>
      <c r="G23" s="17"/>
      <c r="H23" s="55"/>
      <c r="I23" s="19"/>
      <c r="J23" s="19"/>
      <c r="K23" s="19"/>
      <c r="L23" s="19"/>
      <c r="M23" s="19"/>
      <c r="N23" s="25" t="str">
        <f t="shared" si="0"/>
        <v/>
      </c>
      <c r="O23" s="47"/>
      <c r="P23" s="47"/>
      <c r="Q23" s="19"/>
      <c r="R23" s="47"/>
      <c r="S23" s="20"/>
      <c r="T23" s="47"/>
      <c r="U23" s="19"/>
    </row>
    <row r="24" spans="1:21" s="37" customFormat="1" ht="178.5" x14ac:dyDescent="0.25">
      <c r="A24" s="175"/>
      <c r="B24" s="22" t="s">
        <v>740</v>
      </c>
      <c r="C24" s="36" t="s">
        <v>2164</v>
      </c>
      <c r="D24" s="36" t="s">
        <v>2612</v>
      </c>
      <c r="E24" s="17"/>
      <c r="F24" s="16" t="s">
        <v>1300</v>
      </c>
      <c r="G24" s="16" t="s">
        <v>2161</v>
      </c>
      <c r="H24" s="55"/>
      <c r="I24" s="19"/>
      <c r="J24" s="19"/>
      <c r="K24" s="19"/>
      <c r="L24" s="19"/>
      <c r="M24" s="19"/>
      <c r="N24" s="25" t="str">
        <f t="shared" si="0"/>
        <v/>
      </c>
      <c r="O24" s="47"/>
      <c r="P24" s="47"/>
      <c r="Q24" s="19"/>
      <c r="R24" s="47"/>
      <c r="S24" s="20"/>
      <c r="T24" s="47"/>
      <c r="U24" s="19"/>
    </row>
    <row r="25" spans="1:21" s="37" customFormat="1" ht="204" x14ac:dyDescent="0.25">
      <c r="A25" s="174" t="s">
        <v>404</v>
      </c>
      <c r="B25" s="22" t="s">
        <v>741</v>
      </c>
      <c r="C25" s="36" t="s">
        <v>2165</v>
      </c>
      <c r="D25" s="36" t="s">
        <v>2166</v>
      </c>
      <c r="E25" s="16" t="s">
        <v>1301</v>
      </c>
      <c r="F25" s="17"/>
      <c r="G25" s="17"/>
      <c r="H25" s="55"/>
      <c r="I25" s="19"/>
      <c r="J25" s="19"/>
      <c r="K25" s="19"/>
      <c r="L25" s="19"/>
      <c r="M25" s="19"/>
      <c r="N25" s="25" t="str">
        <f t="shared" si="0"/>
        <v/>
      </c>
      <c r="O25" s="47"/>
      <c r="P25" s="47"/>
      <c r="Q25" s="19"/>
      <c r="R25" s="47"/>
      <c r="S25" s="20"/>
      <c r="T25" s="47"/>
      <c r="U25" s="19"/>
    </row>
    <row r="26" spans="1:21" s="37" customFormat="1" ht="114.75" x14ac:dyDescent="0.25">
      <c r="A26" s="175"/>
      <c r="B26" s="22" t="s">
        <v>741</v>
      </c>
      <c r="C26" s="36" t="s">
        <v>2167</v>
      </c>
      <c r="D26" s="36" t="s">
        <v>2168</v>
      </c>
      <c r="E26" s="17"/>
      <c r="F26" s="16" t="s">
        <v>1302</v>
      </c>
      <c r="G26" s="16" t="s">
        <v>2169</v>
      </c>
      <c r="H26" s="55"/>
      <c r="I26" s="19"/>
      <c r="J26" s="19"/>
      <c r="K26" s="19"/>
      <c r="L26" s="19"/>
      <c r="M26" s="19"/>
      <c r="N26" s="25" t="str">
        <f t="shared" si="0"/>
        <v/>
      </c>
      <c r="O26" s="47"/>
      <c r="P26" s="47"/>
      <c r="Q26" s="19"/>
      <c r="R26" s="47"/>
      <c r="S26" s="20"/>
      <c r="T26" s="47"/>
      <c r="U26" s="19"/>
    </row>
    <row r="27" spans="1:21" s="37" customFormat="1" ht="267.75" x14ac:dyDescent="0.25">
      <c r="A27" s="50" t="s">
        <v>405</v>
      </c>
      <c r="B27" s="22" t="s">
        <v>742</v>
      </c>
      <c r="C27" s="36" t="s">
        <v>2614</v>
      </c>
      <c r="D27" s="36" t="s">
        <v>2613</v>
      </c>
      <c r="E27" s="16" t="s">
        <v>2170</v>
      </c>
      <c r="F27" s="16" t="s">
        <v>1303</v>
      </c>
      <c r="G27" s="17"/>
      <c r="H27" s="55"/>
      <c r="I27" s="19"/>
      <c r="J27" s="19"/>
      <c r="K27" s="19"/>
      <c r="L27" s="19"/>
      <c r="M27" s="19"/>
      <c r="N27" s="25" t="str">
        <f t="shared" si="0"/>
        <v/>
      </c>
      <c r="O27" s="47"/>
      <c r="P27" s="47"/>
      <c r="Q27" s="19"/>
      <c r="R27" s="47"/>
      <c r="S27" s="20"/>
      <c r="T27" s="47"/>
      <c r="U27" s="19"/>
    </row>
    <row r="28" spans="1:21" s="37" customFormat="1" ht="153" x14ac:dyDescent="0.25">
      <c r="A28" s="50" t="s">
        <v>406</v>
      </c>
      <c r="B28" s="22" t="s">
        <v>743</v>
      </c>
      <c r="C28" s="36" t="s">
        <v>2615</v>
      </c>
      <c r="D28" s="36" t="s">
        <v>2616</v>
      </c>
      <c r="E28" s="16" t="s">
        <v>1304</v>
      </c>
      <c r="F28" s="16" t="s">
        <v>1305</v>
      </c>
      <c r="G28" s="47" t="s">
        <v>2171</v>
      </c>
      <c r="H28" s="55"/>
      <c r="I28" s="19"/>
      <c r="J28" s="19"/>
      <c r="K28" s="19"/>
      <c r="L28" s="19"/>
      <c r="M28" s="19"/>
      <c r="N28" s="25" t="str">
        <f t="shared" si="0"/>
        <v/>
      </c>
      <c r="O28" s="47"/>
      <c r="P28" s="47"/>
      <c r="Q28" s="19"/>
      <c r="R28" s="47"/>
      <c r="S28" s="20"/>
      <c r="T28" s="47"/>
      <c r="U28" s="19"/>
    </row>
    <row r="29" spans="1:21" s="37" customFormat="1" ht="204" x14ac:dyDescent="0.25">
      <c r="A29" s="174" t="s">
        <v>408</v>
      </c>
      <c r="B29" s="22" t="s">
        <v>407</v>
      </c>
      <c r="C29" s="36" t="s">
        <v>2172</v>
      </c>
      <c r="D29" s="36" t="s">
        <v>2617</v>
      </c>
      <c r="E29" s="16" t="s">
        <v>1306</v>
      </c>
      <c r="F29" s="17"/>
      <c r="G29" s="17"/>
      <c r="H29" s="55"/>
      <c r="I29" s="19"/>
      <c r="J29" s="19"/>
      <c r="K29" s="19"/>
      <c r="L29" s="19"/>
      <c r="M29" s="19"/>
      <c r="N29" s="25" t="str">
        <f t="shared" si="0"/>
        <v/>
      </c>
      <c r="O29" s="47"/>
      <c r="P29" s="47"/>
      <c r="Q29" s="19"/>
      <c r="R29" s="47"/>
      <c r="S29" s="20"/>
      <c r="T29" s="47"/>
      <c r="U29" s="19"/>
    </row>
    <row r="30" spans="1:21" s="37" customFormat="1" ht="204" x14ac:dyDescent="0.25">
      <c r="A30" s="176"/>
      <c r="B30" s="22" t="s">
        <v>407</v>
      </c>
      <c r="C30" s="36" t="s">
        <v>2174</v>
      </c>
      <c r="D30" s="36" t="s">
        <v>2618</v>
      </c>
      <c r="E30" s="16" t="s">
        <v>1306</v>
      </c>
      <c r="F30" s="17"/>
      <c r="G30" s="17"/>
      <c r="H30" s="55"/>
      <c r="I30" s="19"/>
      <c r="J30" s="19"/>
      <c r="K30" s="19"/>
      <c r="L30" s="19"/>
      <c r="M30" s="19"/>
      <c r="N30" s="25" t="str">
        <f t="shared" si="0"/>
        <v/>
      </c>
      <c r="O30" s="47"/>
      <c r="P30" s="47"/>
      <c r="Q30" s="19"/>
      <c r="R30" s="47"/>
      <c r="S30" s="20"/>
      <c r="T30" s="47"/>
      <c r="U30" s="19"/>
    </row>
    <row r="31" spans="1:21" s="37" customFormat="1" ht="204" x14ac:dyDescent="0.25">
      <c r="A31" s="176"/>
      <c r="B31" s="22" t="s">
        <v>407</v>
      </c>
      <c r="C31" s="36" t="s">
        <v>2175</v>
      </c>
      <c r="D31" s="36" t="s">
        <v>2176</v>
      </c>
      <c r="E31" s="16" t="s">
        <v>1306</v>
      </c>
      <c r="F31" s="17"/>
      <c r="G31" s="54"/>
      <c r="H31" s="55"/>
      <c r="I31" s="19"/>
      <c r="J31" s="19"/>
      <c r="K31" s="19"/>
      <c r="L31" s="19"/>
      <c r="M31" s="19"/>
      <c r="N31" s="25" t="str">
        <f t="shared" si="0"/>
        <v/>
      </c>
      <c r="O31" s="47"/>
      <c r="P31" s="47"/>
      <c r="Q31" s="19"/>
      <c r="R31" s="47"/>
      <c r="S31" s="20"/>
      <c r="T31" s="47"/>
      <c r="U31" s="19"/>
    </row>
    <row r="32" spans="1:21" s="37" customFormat="1" ht="153" x14ac:dyDescent="0.25">
      <c r="A32" s="176"/>
      <c r="B32" s="22" t="s">
        <v>407</v>
      </c>
      <c r="C32" s="36" t="s">
        <v>2177</v>
      </c>
      <c r="D32" s="36" t="s">
        <v>2178</v>
      </c>
      <c r="E32" s="17"/>
      <c r="F32" s="16" t="s">
        <v>1307</v>
      </c>
      <c r="G32" s="47" t="s">
        <v>2173</v>
      </c>
      <c r="H32" s="55"/>
      <c r="I32" s="19"/>
      <c r="J32" s="19"/>
      <c r="K32" s="19"/>
      <c r="L32" s="19"/>
      <c r="M32" s="19"/>
      <c r="N32" s="25" t="str">
        <f t="shared" si="0"/>
        <v/>
      </c>
      <c r="O32" s="47"/>
      <c r="P32" s="47"/>
      <c r="Q32" s="19"/>
      <c r="R32" s="47"/>
      <c r="S32" s="20"/>
      <c r="T32" s="47"/>
      <c r="U32" s="19"/>
    </row>
    <row r="33" spans="1:21" s="37" customFormat="1" ht="153" x14ac:dyDescent="0.25">
      <c r="A33" s="176"/>
      <c r="B33" s="22" t="s">
        <v>407</v>
      </c>
      <c r="C33" s="36" t="s">
        <v>2179</v>
      </c>
      <c r="D33" s="36" t="s">
        <v>2180</v>
      </c>
      <c r="E33" s="17"/>
      <c r="F33" s="16" t="s">
        <v>1307</v>
      </c>
      <c r="G33" s="47" t="s">
        <v>2173</v>
      </c>
      <c r="H33" s="55"/>
      <c r="I33" s="19"/>
      <c r="J33" s="19"/>
      <c r="K33" s="19"/>
      <c r="L33" s="19"/>
      <c r="M33" s="19"/>
      <c r="N33" s="25" t="str">
        <f t="shared" si="0"/>
        <v/>
      </c>
      <c r="O33" s="47"/>
      <c r="P33" s="47"/>
      <c r="Q33" s="19"/>
      <c r="R33" s="47"/>
      <c r="S33" s="20"/>
      <c r="T33" s="47"/>
      <c r="U33" s="19"/>
    </row>
    <row r="34" spans="1:21" s="37" customFormat="1" ht="153" x14ac:dyDescent="0.25">
      <c r="A34" s="176"/>
      <c r="B34" s="22" t="s">
        <v>407</v>
      </c>
      <c r="C34" s="36" t="s">
        <v>1308</v>
      </c>
      <c r="D34" s="36" t="s">
        <v>2181</v>
      </c>
      <c r="E34" s="17"/>
      <c r="F34" s="16" t="s">
        <v>1307</v>
      </c>
      <c r="G34" s="47" t="s">
        <v>2173</v>
      </c>
      <c r="H34" s="55"/>
      <c r="I34" s="19"/>
      <c r="J34" s="19"/>
      <c r="K34" s="19"/>
      <c r="L34" s="19"/>
      <c r="M34" s="19"/>
      <c r="N34" s="25" t="str">
        <f t="shared" si="0"/>
        <v/>
      </c>
      <c r="O34" s="47"/>
      <c r="P34" s="47"/>
      <c r="Q34" s="19"/>
      <c r="R34" s="47"/>
      <c r="S34" s="20"/>
      <c r="T34" s="47"/>
      <c r="U34" s="19"/>
    </row>
    <row r="35" spans="1:21" s="37" customFormat="1" ht="204" x14ac:dyDescent="0.25">
      <c r="A35" s="176"/>
      <c r="B35" s="22" t="s">
        <v>407</v>
      </c>
      <c r="C35" s="36" t="s">
        <v>2182</v>
      </c>
      <c r="D35" s="36" t="s">
        <v>2183</v>
      </c>
      <c r="E35" s="16" t="s">
        <v>1306</v>
      </c>
      <c r="F35" s="17"/>
      <c r="G35" s="54"/>
      <c r="H35" s="55"/>
      <c r="I35" s="19"/>
      <c r="J35" s="19"/>
      <c r="K35" s="19"/>
      <c r="L35" s="19"/>
      <c r="M35" s="19"/>
      <c r="N35" s="25" t="str">
        <f t="shared" si="0"/>
        <v/>
      </c>
      <c r="O35" s="47"/>
      <c r="P35" s="47"/>
      <c r="Q35" s="19"/>
      <c r="R35" s="47"/>
      <c r="S35" s="20"/>
      <c r="T35" s="47"/>
      <c r="U35" s="19"/>
    </row>
    <row r="36" spans="1:21" s="37" customFormat="1" ht="153" x14ac:dyDescent="0.25">
      <c r="A36" s="175"/>
      <c r="B36" s="22" t="s">
        <v>407</v>
      </c>
      <c r="C36" s="36" t="s">
        <v>2184</v>
      </c>
      <c r="D36" s="36" t="s">
        <v>2185</v>
      </c>
      <c r="E36" s="17"/>
      <c r="F36" s="16" t="s">
        <v>1307</v>
      </c>
      <c r="G36" s="47" t="s">
        <v>2173</v>
      </c>
      <c r="H36" s="55"/>
      <c r="I36" s="19"/>
      <c r="J36" s="19"/>
      <c r="K36" s="19"/>
      <c r="L36" s="19"/>
      <c r="M36" s="19"/>
      <c r="N36" s="25" t="str">
        <f t="shared" si="0"/>
        <v/>
      </c>
      <c r="O36" s="47"/>
      <c r="P36" s="47"/>
      <c r="Q36" s="19"/>
      <c r="R36" s="47"/>
      <c r="S36" s="20"/>
      <c r="T36" s="47"/>
      <c r="U36" s="19"/>
    </row>
    <row r="37" spans="1:21" s="37" customFormat="1" ht="178.5" x14ac:dyDescent="0.25">
      <c r="A37" s="50" t="s">
        <v>410</v>
      </c>
      <c r="B37" s="22" t="s">
        <v>409</v>
      </c>
      <c r="C37" s="36" t="s">
        <v>2620</v>
      </c>
      <c r="D37" s="36" t="s">
        <v>2619</v>
      </c>
      <c r="E37" s="16" t="s">
        <v>1309</v>
      </c>
      <c r="F37" s="16" t="s">
        <v>1310</v>
      </c>
      <c r="G37" s="47" t="s">
        <v>2186</v>
      </c>
      <c r="H37" s="55"/>
      <c r="I37" s="19"/>
      <c r="J37" s="19"/>
      <c r="K37" s="19"/>
      <c r="L37" s="19"/>
      <c r="M37" s="19"/>
      <c r="N37" s="25" t="str">
        <f t="shared" si="0"/>
        <v/>
      </c>
      <c r="O37" s="47"/>
      <c r="P37" s="47"/>
      <c r="Q37" s="19"/>
      <c r="R37" s="47"/>
      <c r="S37" s="20"/>
      <c r="T37" s="47"/>
      <c r="U37" s="19"/>
    </row>
    <row r="38" spans="1:21" s="37" customFormat="1" ht="229.5" x14ac:dyDescent="0.25">
      <c r="A38" s="174" t="s">
        <v>412</v>
      </c>
      <c r="B38" s="22" t="s">
        <v>411</v>
      </c>
      <c r="C38" s="36" t="s">
        <v>2187</v>
      </c>
      <c r="D38" s="36" t="s">
        <v>2188</v>
      </c>
      <c r="E38" s="16" t="s">
        <v>1311</v>
      </c>
      <c r="F38" s="17"/>
      <c r="G38" s="54"/>
      <c r="H38" s="55"/>
      <c r="I38" s="19"/>
      <c r="J38" s="19"/>
      <c r="K38" s="19"/>
      <c r="L38" s="19"/>
      <c r="M38" s="19"/>
      <c r="N38" s="25" t="str">
        <f t="shared" si="0"/>
        <v/>
      </c>
      <c r="O38" s="47"/>
      <c r="P38" s="47"/>
      <c r="Q38" s="19"/>
      <c r="R38" s="47"/>
      <c r="S38" s="20"/>
      <c r="T38" s="47"/>
      <c r="U38" s="19"/>
    </row>
    <row r="39" spans="1:21" s="37" customFormat="1" ht="229.5" x14ac:dyDescent="0.25">
      <c r="A39" s="176"/>
      <c r="B39" s="22" t="s">
        <v>411</v>
      </c>
      <c r="C39" s="36" t="s">
        <v>2189</v>
      </c>
      <c r="D39" s="36" t="s">
        <v>2190</v>
      </c>
      <c r="E39" s="16" t="s">
        <v>1311</v>
      </c>
      <c r="F39" s="17"/>
      <c r="G39" s="17"/>
      <c r="H39" s="55"/>
      <c r="I39" s="19"/>
      <c r="J39" s="19"/>
      <c r="K39" s="19"/>
      <c r="L39" s="19"/>
      <c r="M39" s="19"/>
      <c r="N39" s="25" t="str">
        <f t="shared" si="0"/>
        <v/>
      </c>
      <c r="O39" s="47"/>
      <c r="P39" s="47"/>
      <c r="Q39" s="19"/>
      <c r="R39" s="47"/>
      <c r="S39" s="20"/>
      <c r="T39" s="47"/>
      <c r="U39" s="19"/>
    </row>
    <row r="40" spans="1:21" s="37" customFormat="1" ht="229.5" x14ac:dyDescent="0.25">
      <c r="A40" s="176"/>
      <c r="B40" s="22" t="s">
        <v>411</v>
      </c>
      <c r="C40" s="36" t="s">
        <v>2192</v>
      </c>
      <c r="D40" s="36" t="s">
        <v>2193</v>
      </c>
      <c r="E40" s="16" t="s">
        <v>1311</v>
      </c>
      <c r="F40" s="17"/>
      <c r="G40" s="17"/>
      <c r="H40" s="55"/>
      <c r="I40" s="19"/>
      <c r="J40" s="19"/>
      <c r="K40" s="19"/>
      <c r="L40" s="19"/>
      <c r="M40" s="19"/>
      <c r="N40" s="25" t="str">
        <f t="shared" si="0"/>
        <v/>
      </c>
      <c r="O40" s="47"/>
      <c r="P40" s="47"/>
      <c r="Q40" s="19"/>
      <c r="R40" s="47"/>
      <c r="S40" s="20"/>
      <c r="T40" s="47"/>
      <c r="U40" s="19"/>
    </row>
    <row r="41" spans="1:21" s="37" customFormat="1" ht="229.5" x14ac:dyDescent="0.25">
      <c r="A41" s="176"/>
      <c r="B41" s="22" t="s">
        <v>411</v>
      </c>
      <c r="C41" s="36" t="s">
        <v>2194</v>
      </c>
      <c r="D41" s="36" t="s">
        <v>2195</v>
      </c>
      <c r="E41" s="16" t="s">
        <v>1311</v>
      </c>
      <c r="F41" s="17"/>
      <c r="G41" s="54"/>
      <c r="H41" s="55"/>
      <c r="I41" s="19"/>
      <c r="J41" s="19"/>
      <c r="K41" s="19"/>
      <c r="L41" s="19"/>
      <c r="M41" s="19"/>
      <c r="N41" s="25" t="str">
        <f t="shared" si="0"/>
        <v/>
      </c>
      <c r="O41" s="47"/>
      <c r="P41" s="47"/>
      <c r="Q41" s="19"/>
      <c r="R41" s="47"/>
      <c r="S41" s="20"/>
      <c r="T41" s="47"/>
      <c r="U41" s="19"/>
    </row>
    <row r="42" spans="1:21" s="37" customFormat="1" ht="229.5" x14ac:dyDescent="0.25">
      <c r="A42" s="176"/>
      <c r="B42" s="22" t="s">
        <v>411</v>
      </c>
      <c r="C42" s="36" t="s">
        <v>2196</v>
      </c>
      <c r="D42" s="36" t="s">
        <v>2197</v>
      </c>
      <c r="E42" s="16" t="s">
        <v>1311</v>
      </c>
      <c r="F42" s="17"/>
      <c r="G42" s="54"/>
      <c r="H42" s="55"/>
      <c r="I42" s="19"/>
      <c r="J42" s="19"/>
      <c r="K42" s="19"/>
      <c r="L42" s="19"/>
      <c r="M42" s="19"/>
      <c r="N42" s="25" t="str">
        <f t="shared" si="0"/>
        <v/>
      </c>
      <c r="O42" s="47"/>
      <c r="P42" s="47"/>
      <c r="Q42" s="19"/>
      <c r="R42" s="47"/>
      <c r="S42" s="20"/>
      <c r="T42" s="47"/>
      <c r="U42" s="19"/>
    </row>
    <row r="43" spans="1:21" s="37" customFormat="1" ht="229.5" x14ac:dyDescent="0.25">
      <c r="A43" s="176"/>
      <c r="B43" s="22" t="s">
        <v>411</v>
      </c>
      <c r="C43" s="36" t="s">
        <v>2198</v>
      </c>
      <c r="D43" s="36" t="s">
        <v>2199</v>
      </c>
      <c r="E43" s="16" t="s">
        <v>1311</v>
      </c>
      <c r="F43" s="17"/>
      <c r="G43" s="54"/>
      <c r="H43" s="55"/>
      <c r="I43" s="19"/>
      <c r="J43" s="19"/>
      <c r="K43" s="19"/>
      <c r="L43" s="19"/>
      <c r="M43" s="19"/>
      <c r="N43" s="25" t="str">
        <f t="shared" si="0"/>
        <v/>
      </c>
      <c r="O43" s="47"/>
      <c r="P43" s="47"/>
      <c r="Q43" s="19"/>
      <c r="R43" s="47"/>
      <c r="S43" s="20"/>
      <c r="T43" s="47"/>
      <c r="U43" s="19"/>
    </row>
    <row r="44" spans="1:21" s="37" customFormat="1" ht="102" x14ac:dyDescent="0.25">
      <c r="A44" s="175"/>
      <c r="B44" s="22" t="s">
        <v>411</v>
      </c>
      <c r="C44" s="36" t="s">
        <v>2200</v>
      </c>
      <c r="D44" s="36" t="s">
        <v>2201</v>
      </c>
      <c r="E44" s="17"/>
      <c r="F44" s="16" t="s">
        <v>1312</v>
      </c>
      <c r="G44" s="47" t="s">
        <v>2191</v>
      </c>
      <c r="H44" s="55"/>
      <c r="I44" s="19"/>
      <c r="J44" s="19"/>
      <c r="K44" s="19"/>
      <c r="L44" s="19"/>
      <c r="M44" s="19"/>
      <c r="N44" s="25" t="str">
        <f t="shared" si="0"/>
        <v/>
      </c>
      <c r="O44" s="47"/>
      <c r="P44" s="47"/>
      <c r="Q44" s="19"/>
      <c r="R44" s="47"/>
      <c r="S44" s="20"/>
      <c r="T44" s="47"/>
      <c r="U44" s="19"/>
    </row>
    <row r="45" spans="1:21" s="37" customFormat="1" ht="153" x14ac:dyDescent="0.25">
      <c r="A45" s="174" t="s">
        <v>2202</v>
      </c>
      <c r="B45" s="22" t="s">
        <v>744</v>
      </c>
      <c r="C45" s="36" t="s">
        <v>1313</v>
      </c>
      <c r="D45" s="36" t="s">
        <v>2203</v>
      </c>
      <c r="E45" s="17"/>
      <c r="F45" s="16" t="s">
        <v>1315</v>
      </c>
      <c r="G45" s="47" t="s">
        <v>2204</v>
      </c>
      <c r="H45" s="55"/>
      <c r="I45" s="19"/>
      <c r="J45" s="19"/>
      <c r="K45" s="19"/>
      <c r="L45" s="19"/>
      <c r="M45" s="19"/>
      <c r="N45" s="25" t="str">
        <f t="shared" si="0"/>
        <v/>
      </c>
      <c r="O45" s="47"/>
      <c r="P45" s="47"/>
      <c r="Q45" s="19"/>
      <c r="R45" s="47"/>
      <c r="S45" s="20"/>
      <c r="T45" s="47"/>
      <c r="U45" s="19"/>
    </row>
    <row r="46" spans="1:21" s="37" customFormat="1" ht="153" x14ac:dyDescent="0.25">
      <c r="A46" s="176"/>
      <c r="B46" s="22" t="s">
        <v>744</v>
      </c>
      <c r="C46" s="36" t="s">
        <v>2205</v>
      </c>
      <c r="D46" s="36" t="s">
        <v>2206</v>
      </c>
      <c r="E46" s="16" t="s">
        <v>1314</v>
      </c>
      <c r="F46" s="17"/>
      <c r="G46" s="54"/>
      <c r="H46" s="55"/>
      <c r="I46" s="19"/>
      <c r="J46" s="19"/>
      <c r="K46" s="19"/>
      <c r="L46" s="19"/>
      <c r="M46" s="19"/>
      <c r="N46" s="25" t="str">
        <f t="shared" si="0"/>
        <v/>
      </c>
      <c r="O46" s="47"/>
      <c r="P46" s="47"/>
      <c r="Q46" s="19"/>
      <c r="R46" s="47"/>
      <c r="S46" s="20"/>
      <c r="T46" s="47"/>
      <c r="U46" s="19"/>
    </row>
    <row r="47" spans="1:21" s="37" customFormat="1" ht="153" x14ac:dyDescent="0.25">
      <c r="A47" s="175"/>
      <c r="B47" s="22" t="s">
        <v>744</v>
      </c>
      <c r="C47" s="36" t="s">
        <v>2207</v>
      </c>
      <c r="D47" s="36" t="s">
        <v>2208</v>
      </c>
      <c r="E47" s="17"/>
      <c r="F47" s="16" t="s">
        <v>1315</v>
      </c>
      <c r="G47" s="47" t="s">
        <v>2204</v>
      </c>
      <c r="H47" s="55"/>
      <c r="I47" s="19"/>
      <c r="J47" s="19"/>
      <c r="K47" s="19"/>
      <c r="L47" s="19"/>
      <c r="M47" s="19"/>
      <c r="N47" s="25" t="str">
        <f t="shared" si="0"/>
        <v/>
      </c>
      <c r="O47" s="47"/>
      <c r="P47" s="47"/>
      <c r="Q47" s="19"/>
      <c r="R47" s="47"/>
      <c r="S47" s="20"/>
      <c r="T47" s="47"/>
      <c r="U47" s="19"/>
    </row>
    <row r="48" spans="1:21" s="37" customFormat="1" ht="178.5" x14ac:dyDescent="0.25">
      <c r="A48" s="174" t="s">
        <v>2209</v>
      </c>
      <c r="B48" s="22" t="s">
        <v>745</v>
      </c>
      <c r="C48" s="36" t="s">
        <v>2210</v>
      </c>
      <c r="D48" s="36" t="s">
        <v>2211</v>
      </c>
      <c r="E48" s="16" t="s">
        <v>2212</v>
      </c>
      <c r="F48" s="17"/>
      <c r="G48" s="54"/>
      <c r="H48" s="55"/>
      <c r="I48" s="19"/>
      <c r="J48" s="19"/>
      <c r="K48" s="19"/>
      <c r="L48" s="19"/>
      <c r="M48" s="19"/>
      <c r="N48" s="25" t="str">
        <f t="shared" si="0"/>
        <v/>
      </c>
      <c r="O48" s="47"/>
      <c r="P48" s="47"/>
      <c r="Q48" s="19"/>
      <c r="R48" s="47"/>
      <c r="S48" s="20"/>
      <c r="T48" s="47"/>
      <c r="U48" s="19"/>
    </row>
    <row r="49" spans="1:21" s="37" customFormat="1" ht="127.5" x14ac:dyDescent="0.25">
      <c r="A49" s="175"/>
      <c r="B49" s="22" t="s">
        <v>745</v>
      </c>
      <c r="C49" s="36" t="s">
        <v>2213</v>
      </c>
      <c r="D49" s="36" t="s">
        <v>2214</v>
      </c>
      <c r="E49" s="17"/>
      <c r="F49" s="16" t="s">
        <v>1316</v>
      </c>
      <c r="G49" s="54"/>
      <c r="H49" s="55"/>
      <c r="I49" s="19"/>
      <c r="J49" s="19"/>
      <c r="K49" s="19"/>
      <c r="L49" s="19"/>
      <c r="M49" s="19"/>
      <c r="N49" s="25" t="str">
        <f t="shared" si="0"/>
        <v/>
      </c>
      <c r="O49" s="47"/>
      <c r="P49" s="47"/>
      <c r="Q49" s="19"/>
      <c r="R49" s="47"/>
      <c r="S49" s="20"/>
      <c r="T49" s="47"/>
      <c r="U49" s="19"/>
    </row>
    <row r="50" spans="1:21" s="37" customFormat="1" ht="204" x14ac:dyDescent="0.25">
      <c r="A50" s="174" t="s">
        <v>2215</v>
      </c>
      <c r="B50" s="22" t="s">
        <v>746</v>
      </c>
      <c r="C50" s="36" t="s">
        <v>2216</v>
      </c>
      <c r="D50" s="36" t="s">
        <v>2217</v>
      </c>
      <c r="E50" s="16" t="s">
        <v>2218</v>
      </c>
      <c r="F50" s="17"/>
      <c r="G50" s="17"/>
      <c r="H50" s="55"/>
      <c r="I50" s="19"/>
      <c r="J50" s="19"/>
      <c r="K50" s="19"/>
      <c r="L50" s="19"/>
      <c r="M50" s="19"/>
      <c r="N50" s="25" t="str">
        <f t="shared" si="0"/>
        <v/>
      </c>
      <c r="O50" s="47"/>
      <c r="P50" s="47"/>
      <c r="Q50" s="19"/>
      <c r="R50" s="47"/>
      <c r="S50" s="20"/>
      <c r="T50" s="47"/>
      <c r="U50" s="19"/>
    </row>
    <row r="51" spans="1:21" s="37" customFormat="1" ht="204" x14ac:dyDescent="0.25">
      <c r="A51" s="176"/>
      <c r="B51" s="22" t="s">
        <v>746</v>
      </c>
      <c r="C51" s="36" t="s">
        <v>2219</v>
      </c>
      <c r="D51" s="36" t="s">
        <v>2220</v>
      </c>
      <c r="E51" s="16" t="s">
        <v>2218</v>
      </c>
      <c r="F51" s="17"/>
      <c r="G51" s="17"/>
      <c r="H51" s="55"/>
      <c r="I51" s="19"/>
      <c r="J51" s="19"/>
      <c r="K51" s="19"/>
      <c r="L51" s="19"/>
      <c r="M51" s="19"/>
      <c r="N51" s="25" t="str">
        <f t="shared" si="0"/>
        <v/>
      </c>
      <c r="O51" s="47"/>
      <c r="P51" s="47"/>
      <c r="Q51" s="19"/>
      <c r="R51" s="47"/>
      <c r="S51" s="20"/>
      <c r="T51" s="47"/>
      <c r="U51" s="19"/>
    </row>
    <row r="52" spans="1:21" s="37" customFormat="1" ht="102" x14ac:dyDescent="0.25">
      <c r="A52" s="175"/>
      <c r="B52" s="22" t="s">
        <v>746</v>
      </c>
      <c r="C52" s="36" t="s">
        <v>2222</v>
      </c>
      <c r="D52" s="36" t="s">
        <v>2223</v>
      </c>
      <c r="E52" s="17"/>
      <c r="F52" s="16" t="s">
        <v>1317</v>
      </c>
      <c r="G52" s="16" t="s">
        <v>2221</v>
      </c>
      <c r="H52" s="55"/>
      <c r="I52" s="19"/>
      <c r="J52" s="19"/>
      <c r="K52" s="19"/>
      <c r="L52" s="19"/>
      <c r="M52" s="19"/>
      <c r="N52" s="25" t="str">
        <f t="shared" si="0"/>
        <v/>
      </c>
      <c r="O52" s="47"/>
      <c r="P52" s="47"/>
      <c r="Q52" s="19"/>
      <c r="R52" s="47"/>
      <c r="S52" s="20"/>
      <c r="T52" s="47"/>
      <c r="U52" s="19"/>
    </row>
    <row r="53" spans="1:21" s="37" customFormat="1" ht="255" x14ac:dyDescent="0.25">
      <c r="A53" s="174" t="s">
        <v>2224</v>
      </c>
      <c r="B53" s="22" t="s">
        <v>747</v>
      </c>
      <c r="C53" s="36" t="s">
        <v>2225</v>
      </c>
      <c r="D53" s="36" t="s">
        <v>2226</v>
      </c>
      <c r="E53" s="16" t="s">
        <v>2227</v>
      </c>
      <c r="F53" s="17"/>
      <c r="G53" s="17"/>
      <c r="H53" s="55"/>
      <c r="I53" s="19"/>
      <c r="J53" s="19"/>
      <c r="K53" s="19"/>
      <c r="L53" s="19"/>
      <c r="M53" s="19"/>
      <c r="N53" s="25" t="str">
        <f t="shared" si="0"/>
        <v/>
      </c>
      <c r="O53" s="47"/>
      <c r="P53" s="47"/>
      <c r="Q53" s="19"/>
      <c r="R53" s="47"/>
      <c r="S53" s="20"/>
      <c r="T53" s="47"/>
      <c r="U53" s="19"/>
    </row>
    <row r="54" spans="1:21" s="37" customFormat="1" ht="255" x14ac:dyDescent="0.25">
      <c r="A54" s="176"/>
      <c r="B54" s="22" t="s">
        <v>747</v>
      </c>
      <c r="C54" s="36" t="s">
        <v>2229</v>
      </c>
      <c r="D54" s="36" t="s">
        <v>2230</v>
      </c>
      <c r="E54" s="16" t="s">
        <v>2227</v>
      </c>
      <c r="F54" s="17"/>
      <c r="G54" s="17"/>
      <c r="H54" s="55"/>
      <c r="I54" s="19"/>
      <c r="J54" s="19"/>
      <c r="K54" s="19"/>
      <c r="L54" s="19"/>
      <c r="M54" s="19"/>
      <c r="N54" s="25" t="str">
        <f t="shared" si="0"/>
        <v/>
      </c>
      <c r="O54" s="47"/>
      <c r="P54" s="47"/>
      <c r="Q54" s="19"/>
      <c r="R54" s="47"/>
      <c r="S54" s="20"/>
      <c r="T54" s="47"/>
      <c r="U54" s="19"/>
    </row>
    <row r="55" spans="1:21" s="37" customFormat="1" ht="102" x14ac:dyDescent="0.25">
      <c r="A55" s="175"/>
      <c r="B55" s="22" t="s">
        <v>747</v>
      </c>
      <c r="C55" s="36" t="s">
        <v>2231</v>
      </c>
      <c r="D55" s="36" t="s">
        <v>2232</v>
      </c>
      <c r="E55" s="17"/>
      <c r="F55" s="16" t="s">
        <v>1317</v>
      </c>
      <c r="G55" s="16" t="s">
        <v>2228</v>
      </c>
      <c r="H55" s="55"/>
      <c r="I55" s="19"/>
      <c r="J55" s="19"/>
      <c r="K55" s="19"/>
      <c r="L55" s="19"/>
      <c r="M55" s="19"/>
      <c r="N55" s="25" t="str">
        <f t="shared" si="0"/>
        <v/>
      </c>
      <c r="O55" s="47"/>
      <c r="P55" s="47"/>
      <c r="Q55" s="19"/>
      <c r="R55" s="47"/>
      <c r="S55" s="20"/>
      <c r="T55" s="47"/>
      <c r="U55" s="19"/>
    </row>
    <row r="56" spans="1:21" s="37" customFormat="1" ht="127.5" x14ac:dyDescent="0.25">
      <c r="A56" s="174" t="s">
        <v>418</v>
      </c>
      <c r="B56" s="22" t="s">
        <v>417</v>
      </c>
      <c r="C56" s="36" t="s">
        <v>1318</v>
      </c>
      <c r="D56" s="36" t="s">
        <v>2233</v>
      </c>
      <c r="E56" s="17"/>
      <c r="F56" s="16" t="s">
        <v>1319</v>
      </c>
      <c r="G56" s="16" t="s">
        <v>2238</v>
      </c>
      <c r="H56" s="55"/>
      <c r="I56" s="19"/>
      <c r="J56" s="19"/>
      <c r="K56" s="19"/>
      <c r="L56" s="19"/>
      <c r="M56" s="19"/>
      <c r="N56" s="25" t="str">
        <f t="shared" si="0"/>
        <v/>
      </c>
      <c r="O56" s="47"/>
      <c r="P56" s="47"/>
      <c r="Q56" s="19"/>
      <c r="R56" s="47"/>
      <c r="S56" s="20"/>
      <c r="T56" s="47"/>
      <c r="U56" s="19"/>
    </row>
    <row r="57" spans="1:21" s="37" customFormat="1" ht="216.75" x14ac:dyDescent="0.25">
      <c r="A57" s="176"/>
      <c r="B57" s="22" t="s">
        <v>417</v>
      </c>
      <c r="C57" s="36" t="s">
        <v>2235</v>
      </c>
      <c r="D57" s="36" t="s">
        <v>2236</v>
      </c>
      <c r="E57" s="16" t="s">
        <v>2234</v>
      </c>
      <c r="F57" s="17"/>
      <c r="G57" s="17"/>
      <c r="H57" s="55"/>
      <c r="I57" s="19"/>
      <c r="J57" s="19"/>
      <c r="K57" s="19"/>
      <c r="L57" s="19"/>
      <c r="M57" s="19"/>
      <c r="N57" s="25" t="str">
        <f t="shared" si="0"/>
        <v/>
      </c>
      <c r="O57" s="47"/>
      <c r="P57" s="47"/>
      <c r="Q57" s="19"/>
      <c r="R57" s="47"/>
      <c r="S57" s="20"/>
      <c r="T57" s="47"/>
      <c r="U57" s="19"/>
    </row>
    <row r="58" spans="1:21" s="37" customFormat="1" ht="127.5" x14ac:dyDescent="0.25">
      <c r="A58" s="176"/>
      <c r="B58" s="22" t="s">
        <v>417</v>
      </c>
      <c r="C58" s="36" t="s">
        <v>2237</v>
      </c>
      <c r="D58" s="36" t="s">
        <v>2621</v>
      </c>
      <c r="E58" s="17"/>
      <c r="F58" s="16" t="s">
        <v>1319</v>
      </c>
      <c r="G58" s="16" t="s">
        <v>2238</v>
      </c>
      <c r="H58" s="55"/>
      <c r="I58" s="19"/>
      <c r="J58" s="19"/>
      <c r="K58" s="19"/>
      <c r="L58" s="19"/>
      <c r="M58" s="19"/>
      <c r="N58" s="25" t="str">
        <f t="shared" si="0"/>
        <v/>
      </c>
      <c r="O58" s="47"/>
      <c r="P58" s="47"/>
      <c r="Q58" s="19"/>
      <c r="R58" s="47"/>
      <c r="S58" s="20"/>
      <c r="T58" s="47"/>
      <c r="U58" s="19"/>
    </row>
    <row r="59" spans="1:21" s="37" customFormat="1" ht="102" x14ac:dyDescent="0.25">
      <c r="A59" s="176"/>
      <c r="B59" s="22" t="s">
        <v>417</v>
      </c>
      <c r="C59" s="36" t="s">
        <v>1320</v>
      </c>
      <c r="D59" s="36" t="s">
        <v>2239</v>
      </c>
      <c r="E59" s="17"/>
      <c r="F59" s="16" t="s">
        <v>1319</v>
      </c>
      <c r="G59" s="16" t="s">
        <v>2238</v>
      </c>
      <c r="H59" s="55"/>
      <c r="I59" s="19"/>
      <c r="J59" s="19"/>
      <c r="K59" s="19"/>
      <c r="L59" s="19"/>
      <c r="M59" s="19"/>
      <c r="N59" s="25" t="str">
        <f t="shared" si="0"/>
        <v/>
      </c>
      <c r="O59" s="47"/>
      <c r="P59" s="47"/>
      <c r="Q59" s="19"/>
      <c r="R59" s="47"/>
      <c r="S59" s="20"/>
      <c r="T59" s="47"/>
      <c r="U59" s="19"/>
    </row>
    <row r="60" spans="1:21" s="37" customFormat="1" ht="102" x14ac:dyDescent="0.25">
      <c r="A60" s="176"/>
      <c r="B60" s="22" t="s">
        <v>417</v>
      </c>
      <c r="C60" s="36" t="s">
        <v>1321</v>
      </c>
      <c r="D60" s="36" t="s">
        <v>2622</v>
      </c>
      <c r="E60" s="17"/>
      <c r="F60" s="16" t="s">
        <v>1319</v>
      </c>
      <c r="G60" s="16" t="s">
        <v>2238</v>
      </c>
      <c r="H60" s="55"/>
      <c r="I60" s="19"/>
      <c r="J60" s="19"/>
      <c r="K60" s="19"/>
      <c r="L60" s="19"/>
      <c r="M60" s="19"/>
      <c r="N60" s="25" t="str">
        <f t="shared" si="0"/>
        <v/>
      </c>
      <c r="O60" s="47"/>
      <c r="P60" s="47"/>
      <c r="Q60" s="19"/>
      <c r="R60" s="47"/>
      <c r="S60" s="20"/>
      <c r="T60" s="47"/>
      <c r="U60" s="19"/>
    </row>
    <row r="61" spans="1:21" s="37" customFormat="1" ht="216.75" x14ac:dyDescent="0.25">
      <c r="A61" s="176"/>
      <c r="B61" s="22" t="s">
        <v>417</v>
      </c>
      <c r="C61" s="36" t="s">
        <v>2240</v>
      </c>
      <c r="D61" s="36" t="s">
        <v>2241</v>
      </c>
      <c r="E61" s="16" t="s">
        <v>2234</v>
      </c>
      <c r="F61" s="17"/>
      <c r="G61" s="17"/>
      <c r="H61" s="55"/>
      <c r="I61" s="19"/>
      <c r="J61" s="19"/>
      <c r="K61" s="19"/>
      <c r="L61" s="19"/>
      <c r="M61" s="19"/>
      <c r="N61" s="25" t="str">
        <f t="shared" si="0"/>
        <v/>
      </c>
      <c r="O61" s="47"/>
      <c r="P61" s="47"/>
      <c r="Q61" s="19"/>
      <c r="R61" s="47"/>
      <c r="S61" s="20"/>
      <c r="T61" s="47"/>
      <c r="U61" s="19"/>
    </row>
    <row r="62" spans="1:21" s="37" customFormat="1" ht="114.75" x14ac:dyDescent="0.25">
      <c r="A62" s="175"/>
      <c r="B62" s="22" t="s">
        <v>417</v>
      </c>
      <c r="C62" s="36" t="s">
        <v>2242</v>
      </c>
      <c r="D62" s="36" t="s">
        <v>2623</v>
      </c>
      <c r="E62" s="17"/>
      <c r="F62" s="16" t="s">
        <v>1319</v>
      </c>
      <c r="G62" s="16" t="s">
        <v>2238</v>
      </c>
      <c r="H62" s="55"/>
      <c r="I62" s="19"/>
      <c r="J62" s="19"/>
      <c r="K62" s="19"/>
      <c r="L62" s="19"/>
      <c r="M62" s="19"/>
      <c r="N62" s="25" t="str">
        <f t="shared" si="0"/>
        <v/>
      </c>
      <c r="O62" s="47"/>
      <c r="P62" s="47"/>
      <c r="Q62" s="19"/>
      <c r="R62" s="47"/>
      <c r="S62" s="20"/>
      <c r="T62" s="47"/>
      <c r="U62" s="19"/>
    </row>
    <row r="63" spans="1:21" s="37" customFormat="1" ht="216.75" x14ac:dyDescent="0.25">
      <c r="A63" s="50" t="s">
        <v>419</v>
      </c>
      <c r="B63" s="22" t="s">
        <v>748</v>
      </c>
      <c r="C63" s="36" t="s">
        <v>2625</v>
      </c>
      <c r="D63" s="36" t="s">
        <v>2624</v>
      </c>
      <c r="E63" s="16" t="s">
        <v>2243</v>
      </c>
      <c r="F63" s="16" t="s">
        <v>1319</v>
      </c>
      <c r="G63" s="16" t="s">
        <v>2238</v>
      </c>
      <c r="H63" s="55"/>
      <c r="I63" s="19"/>
      <c r="J63" s="19"/>
      <c r="K63" s="19"/>
      <c r="L63" s="19"/>
      <c r="M63" s="19"/>
      <c r="N63" s="25" t="str">
        <f t="shared" si="0"/>
        <v/>
      </c>
      <c r="O63" s="47"/>
      <c r="P63" s="47"/>
      <c r="Q63" s="19"/>
      <c r="R63" s="47"/>
      <c r="S63" s="20"/>
      <c r="T63" s="47"/>
      <c r="U63" s="19"/>
    </row>
    <row r="64" spans="1:21" s="37" customFormat="1" ht="102" x14ac:dyDescent="0.25">
      <c r="A64" s="174" t="s">
        <v>421</v>
      </c>
      <c r="B64" s="22" t="s">
        <v>420</v>
      </c>
      <c r="C64" s="36" t="s">
        <v>1322</v>
      </c>
      <c r="D64" s="36" t="s">
        <v>2244</v>
      </c>
      <c r="E64" s="17"/>
      <c r="F64" s="16" t="s">
        <v>1323</v>
      </c>
      <c r="G64" s="16" t="s">
        <v>2252</v>
      </c>
      <c r="H64" s="55"/>
      <c r="I64" s="19"/>
      <c r="J64" s="19"/>
      <c r="K64" s="19"/>
      <c r="L64" s="19"/>
      <c r="M64" s="19"/>
      <c r="N64" s="25" t="str">
        <f t="shared" si="0"/>
        <v/>
      </c>
      <c r="O64" s="47"/>
      <c r="P64" s="47"/>
      <c r="Q64" s="19"/>
      <c r="R64" s="47"/>
      <c r="S64" s="20"/>
      <c r="T64" s="47"/>
      <c r="U64" s="19"/>
    </row>
    <row r="65" spans="1:21" s="37" customFormat="1" ht="229.5" x14ac:dyDescent="0.25">
      <c r="A65" s="176"/>
      <c r="B65" s="22" t="s">
        <v>420</v>
      </c>
      <c r="C65" s="36" t="s">
        <v>2246</v>
      </c>
      <c r="D65" s="36" t="s">
        <v>2247</v>
      </c>
      <c r="E65" s="16" t="s">
        <v>2245</v>
      </c>
      <c r="F65" s="17"/>
      <c r="G65" s="17"/>
      <c r="H65" s="55"/>
      <c r="I65" s="19"/>
      <c r="J65" s="19"/>
      <c r="K65" s="19"/>
      <c r="L65" s="19"/>
      <c r="M65" s="19"/>
      <c r="N65" s="25" t="str">
        <f t="shared" si="0"/>
        <v/>
      </c>
      <c r="O65" s="47"/>
      <c r="P65" s="47"/>
      <c r="Q65" s="19"/>
      <c r="R65" s="47"/>
      <c r="S65" s="20"/>
      <c r="T65" s="47"/>
      <c r="U65" s="19"/>
    </row>
    <row r="66" spans="1:21" s="37" customFormat="1" ht="229.5" x14ac:dyDescent="0.25">
      <c r="A66" s="176"/>
      <c r="B66" s="22" t="s">
        <v>420</v>
      </c>
      <c r="C66" s="36" t="s">
        <v>2248</v>
      </c>
      <c r="D66" s="36" t="s">
        <v>2249</v>
      </c>
      <c r="E66" s="16" t="s">
        <v>2245</v>
      </c>
      <c r="F66" s="17"/>
      <c r="G66" s="17"/>
      <c r="H66" s="55"/>
      <c r="I66" s="19"/>
      <c r="J66" s="19"/>
      <c r="K66" s="19"/>
      <c r="L66" s="19"/>
      <c r="M66" s="19"/>
      <c r="N66" s="25" t="str">
        <f t="shared" si="0"/>
        <v/>
      </c>
      <c r="O66" s="47"/>
      <c r="P66" s="47"/>
      <c r="Q66" s="19"/>
      <c r="R66" s="47"/>
      <c r="S66" s="20"/>
      <c r="T66" s="47"/>
      <c r="U66" s="19"/>
    </row>
    <row r="67" spans="1:21" s="37" customFormat="1" ht="127.5" x14ac:dyDescent="0.25">
      <c r="A67" s="176"/>
      <c r="B67" s="22" t="s">
        <v>420</v>
      </c>
      <c r="C67" s="36" t="s">
        <v>2250</v>
      </c>
      <c r="D67" s="36" t="s">
        <v>2251</v>
      </c>
      <c r="E67" s="17"/>
      <c r="F67" s="16" t="s">
        <v>1323</v>
      </c>
      <c r="G67" s="16" t="s">
        <v>2252</v>
      </c>
      <c r="H67" s="55"/>
      <c r="I67" s="19"/>
      <c r="J67" s="19"/>
      <c r="K67" s="19"/>
      <c r="L67" s="19"/>
      <c r="M67" s="19"/>
      <c r="N67" s="25" t="str">
        <f t="shared" ref="N67:N73" si="1">IF(OR(L67="",M67=""),"",
IF(OR(L67="Low",M67="Low"),"Low",
IF(OR(L67="Moderate",M67="Moderate"),"Moderate",
"High")))</f>
        <v/>
      </c>
      <c r="O67" s="47"/>
      <c r="P67" s="47"/>
      <c r="Q67" s="19"/>
      <c r="R67" s="47"/>
      <c r="S67" s="20"/>
      <c r="T67" s="47"/>
      <c r="U67" s="19"/>
    </row>
    <row r="68" spans="1:21" s="37" customFormat="1" ht="102" x14ac:dyDescent="0.25">
      <c r="A68" s="176"/>
      <c r="B68" s="22" t="s">
        <v>420</v>
      </c>
      <c r="C68" s="36" t="s">
        <v>1324</v>
      </c>
      <c r="D68" s="36" t="s">
        <v>2626</v>
      </c>
      <c r="E68" s="17"/>
      <c r="F68" s="16" t="s">
        <v>1323</v>
      </c>
      <c r="G68" s="16" t="s">
        <v>2252</v>
      </c>
      <c r="H68" s="55"/>
      <c r="I68" s="19"/>
      <c r="J68" s="19"/>
      <c r="K68" s="19"/>
      <c r="L68" s="19"/>
      <c r="M68" s="19"/>
      <c r="N68" s="25" t="str">
        <f t="shared" si="1"/>
        <v/>
      </c>
      <c r="O68" s="47"/>
      <c r="P68" s="47"/>
      <c r="Q68" s="19"/>
      <c r="R68" s="47"/>
      <c r="S68" s="20"/>
      <c r="T68" s="47"/>
      <c r="U68" s="19"/>
    </row>
    <row r="69" spans="1:21" s="37" customFormat="1" ht="102" x14ac:dyDescent="0.25">
      <c r="A69" s="176"/>
      <c r="B69" s="22" t="s">
        <v>420</v>
      </c>
      <c r="C69" s="36" t="s">
        <v>1325</v>
      </c>
      <c r="D69" s="36" t="s">
        <v>2253</v>
      </c>
      <c r="E69" s="17"/>
      <c r="F69" s="16" t="s">
        <v>1323</v>
      </c>
      <c r="G69" s="16" t="s">
        <v>2252</v>
      </c>
      <c r="H69" s="55"/>
      <c r="I69" s="19"/>
      <c r="J69" s="19"/>
      <c r="K69" s="19"/>
      <c r="L69" s="19"/>
      <c r="M69" s="19"/>
      <c r="N69" s="25" t="str">
        <f t="shared" si="1"/>
        <v/>
      </c>
      <c r="O69" s="47"/>
      <c r="P69" s="47"/>
      <c r="Q69" s="19"/>
      <c r="R69" s="47"/>
      <c r="S69" s="20"/>
      <c r="T69" s="47"/>
      <c r="U69" s="19"/>
    </row>
    <row r="70" spans="1:21" s="37" customFormat="1" ht="102" x14ac:dyDescent="0.25">
      <c r="A70" s="175"/>
      <c r="B70" s="22" t="s">
        <v>420</v>
      </c>
      <c r="C70" s="36" t="s">
        <v>1326</v>
      </c>
      <c r="D70" s="36" t="s">
        <v>2254</v>
      </c>
      <c r="E70" s="17"/>
      <c r="F70" s="16" t="s">
        <v>1323</v>
      </c>
      <c r="G70" s="16" t="s">
        <v>2252</v>
      </c>
      <c r="H70" s="55"/>
      <c r="I70" s="19"/>
      <c r="J70" s="19"/>
      <c r="K70" s="19"/>
      <c r="L70" s="19"/>
      <c r="M70" s="19"/>
      <c r="N70" s="25" t="str">
        <f t="shared" si="1"/>
        <v/>
      </c>
      <c r="O70" s="47"/>
      <c r="P70" s="47"/>
      <c r="Q70" s="19"/>
      <c r="R70" s="47"/>
      <c r="S70" s="20"/>
      <c r="T70" s="47"/>
      <c r="U70" s="19"/>
    </row>
    <row r="71" spans="1:21" s="37" customFormat="1" ht="191.25" x14ac:dyDescent="0.25">
      <c r="A71" s="50" t="s">
        <v>422</v>
      </c>
      <c r="B71" s="22" t="s">
        <v>749</v>
      </c>
      <c r="C71" s="36" t="s">
        <v>2627</v>
      </c>
      <c r="D71" s="36" t="s">
        <v>2629</v>
      </c>
      <c r="E71" s="16" t="s">
        <v>2255</v>
      </c>
      <c r="F71" s="16" t="s">
        <v>1327</v>
      </c>
      <c r="G71" s="16" t="s">
        <v>2256</v>
      </c>
      <c r="H71" s="55"/>
      <c r="I71" s="19"/>
      <c r="J71" s="19"/>
      <c r="K71" s="19"/>
      <c r="L71" s="19"/>
      <c r="M71" s="19"/>
      <c r="N71" s="25" t="str">
        <f t="shared" si="1"/>
        <v/>
      </c>
      <c r="O71" s="47"/>
      <c r="P71" s="47"/>
      <c r="Q71" s="19"/>
      <c r="R71" s="47"/>
      <c r="S71" s="20"/>
      <c r="T71" s="47"/>
      <c r="U71" s="19"/>
    </row>
    <row r="72" spans="1:21" s="37" customFormat="1" ht="242.25" x14ac:dyDescent="0.25">
      <c r="A72" s="50" t="s">
        <v>2257</v>
      </c>
      <c r="B72" s="22" t="s">
        <v>750</v>
      </c>
      <c r="C72" s="36" t="s">
        <v>2628</v>
      </c>
      <c r="D72" s="36" t="s">
        <v>2630</v>
      </c>
      <c r="E72" s="16" t="s">
        <v>2258</v>
      </c>
      <c r="F72" s="16" t="s">
        <v>1323</v>
      </c>
      <c r="G72" s="16" t="s">
        <v>2252</v>
      </c>
      <c r="H72" s="55"/>
      <c r="I72" s="19"/>
      <c r="J72" s="19"/>
      <c r="K72" s="19"/>
      <c r="L72" s="19"/>
      <c r="M72" s="19"/>
      <c r="N72" s="25" t="str">
        <f t="shared" si="1"/>
        <v/>
      </c>
      <c r="O72" s="47"/>
      <c r="P72" s="47"/>
      <c r="Q72" s="19"/>
      <c r="R72" s="47"/>
      <c r="S72" s="20"/>
      <c r="T72" s="47"/>
      <c r="U72" s="19"/>
    </row>
    <row r="73" spans="1:21" s="37" customFormat="1" ht="204" x14ac:dyDescent="0.25">
      <c r="A73" s="50" t="s">
        <v>424</v>
      </c>
      <c r="B73" s="22" t="s">
        <v>751</v>
      </c>
      <c r="C73" s="36" t="s">
        <v>2632</v>
      </c>
      <c r="D73" s="36" t="s">
        <v>2631</v>
      </c>
      <c r="E73" s="16" t="s">
        <v>2259</v>
      </c>
      <c r="F73" s="16" t="s">
        <v>1327</v>
      </c>
      <c r="G73" s="16" t="s">
        <v>2252</v>
      </c>
      <c r="H73" s="55"/>
      <c r="I73" s="19"/>
      <c r="J73" s="19"/>
      <c r="K73" s="19"/>
      <c r="L73" s="19"/>
      <c r="M73" s="19"/>
      <c r="N73" s="25" t="str">
        <f t="shared" si="1"/>
        <v/>
      </c>
      <c r="O73" s="47"/>
      <c r="P73" s="47"/>
      <c r="Q73" s="19"/>
      <c r="R73" s="47"/>
      <c r="S73" s="20"/>
      <c r="T73" s="47"/>
      <c r="U73" s="19"/>
    </row>
  </sheetData>
  <sheetProtection sort="0" autoFilter="0"/>
  <autoFilter ref="A1:U1"/>
  <mergeCells count="13">
    <mergeCell ref="A64:A70"/>
    <mergeCell ref="A53:A55"/>
    <mergeCell ref="A56:A62"/>
    <mergeCell ref="A2:A11"/>
    <mergeCell ref="A12:A14"/>
    <mergeCell ref="A15:A19"/>
    <mergeCell ref="A48:A49"/>
    <mergeCell ref="A50:A52"/>
    <mergeCell ref="A22:A24"/>
    <mergeCell ref="A25:A26"/>
    <mergeCell ref="A29:A36"/>
    <mergeCell ref="A38:A44"/>
    <mergeCell ref="A45:A47"/>
  </mergeCells>
  <conditionalFormatting sqref="N2:N73">
    <cfRule type="expression" dxfId="2" priority="1">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89"/>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174" t="s">
        <v>427</v>
      </c>
      <c r="B2" s="22" t="s">
        <v>426</v>
      </c>
      <c r="C2" s="36" t="s">
        <v>1035</v>
      </c>
      <c r="D2" s="36" t="s">
        <v>2065</v>
      </c>
      <c r="E2" s="16" t="s">
        <v>1036</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51" x14ac:dyDescent="0.25">
      <c r="A3" s="176"/>
      <c r="B3" s="22" t="s">
        <v>426</v>
      </c>
      <c r="C3" s="36" t="s">
        <v>1038</v>
      </c>
      <c r="D3" s="36" t="s">
        <v>1039</v>
      </c>
      <c r="E3" s="16" t="s">
        <v>1036</v>
      </c>
      <c r="F3" s="17"/>
      <c r="G3" s="17"/>
      <c r="H3" s="55"/>
      <c r="I3" s="19"/>
      <c r="J3" s="19"/>
      <c r="K3" s="47"/>
      <c r="L3" s="19"/>
      <c r="M3" s="19"/>
      <c r="N3" s="25" t="str">
        <f t="shared" ref="N3:N58" si="0">IF(OR(L3="",M3=""),"",
IF(OR(L3="Low",M3="Low"),"Low",
IF(OR(L3="Moderate",M3="Moderate"),"Moderate",
"High")))</f>
        <v/>
      </c>
      <c r="O3" s="47"/>
      <c r="P3" s="47"/>
      <c r="Q3" s="19"/>
      <c r="R3" s="47"/>
      <c r="S3" s="20"/>
      <c r="T3" s="47"/>
      <c r="U3" s="47"/>
    </row>
    <row r="4" spans="1:21" s="37" customFormat="1" ht="63.75" x14ac:dyDescent="0.25">
      <c r="A4" s="176"/>
      <c r="B4" s="22" t="s">
        <v>426</v>
      </c>
      <c r="C4" s="36" t="s">
        <v>1040</v>
      </c>
      <c r="D4" s="36" t="s">
        <v>1041</v>
      </c>
      <c r="E4" s="16" t="s">
        <v>1036</v>
      </c>
      <c r="F4" s="16" t="s">
        <v>1037</v>
      </c>
      <c r="G4" s="17"/>
      <c r="H4" s="55"/>
      <c r="I4" s="19"/>
      <c r="J4" s="19"/>
      <c r="K4" s="47"/>
      <c r="L4" s="19"/>
      <c r="M4" s="19"/>
      <c r="N4" s="25" t="str">
        <f t="shared" si="0"/>
        <v/>
      </c>
      <c r="O4" s="47"/>
      <c r="P4" s="47"/>
      <c r="Q4" s="19"/>
      <c r="R4" s="47"/>
      <c r="S4" s="20"/>
      <c r="T4" s="47"/>
      <c r="U4" s="47"/>
    </row>
    <row r="5" spans="1:21" s="37" customFormat="1" ht="63.75" x14ac:dyDescent="0.25">
      <c r="A5" s="176"/>
      <c r="B5" s="22" t="s">
        <v>426</v>
      </c>
      <c r="C5" s="36" t="s">
        <v>1042</v>
      </c>
      <c r="D5" s="36" t="s">
        <v>1043</v>
      </c>
      <c r="E5" s="16" t="s">
        <v>1036</v>
      </c>
      <c r="F5" s="17"/>
      <c r="G5" s="17"/>
      <c r="H5" s="55"/>
      <c r="I5" s="19"/>
      <c r="J5" s="19"/>
      <c r="K5" s="47"/>
      <c r="L5" s="19"/>
      <c r="M5" s="19"/>
      <c r="N5" s="25" t="str">
        <f t="shared" si="0"/>
        <v/>
      </c>
      <c r="O5" s="47"/>
      <c r="P5" s="47"/>
      <c r="Q5" s="19"/>
      <c r="R5" s="47"/>
      <c r="S5" s="20"/>
      <c r="T5" s="47"/>
      <c r="U5" s="47"/>
    </row>
    <row r="6" spans="1:21" s="37" customFormat="1" ht="38.25" x14ac:dyDescent="0.25">
      <c r="A6" s="176"/>
      <c r="B6" s="22" t="s">
        <v>426</v>
      </c>
      <c r="C6" s="36" t="s">
        <v>1044</v>
      </c>
      <c r="D6" s="36" t="s">
        <v>931</v>
      </c>
      <c r="E6" s="16" t="s">
        <v>1036</v>
      </c>
      <c r="F6" s="17"/>
      <c r="G6" s="17"/>
      <c r="H6" s="55"/>
      <c r="I6" s="19"/>
      <c r="J6" s="19"/>
      <c r="K6" s="47"/>
      <c r="L6" s="19"/>
      <c r="M6" s="19"/>
      <c r="N6" s="25" t="str">
        <f t="shared" si="0"/>
        <v/>
      </c>
      <c r="O6" s="47"/>
      <c r="P6" s="47"/>
      <c r="Q6" s="19"/>
      <c r="R6" s="47"/>
      <c r="S6" s="20"/>
      <c r="T6" s="47"/>
      <c r="U6" s="47"/>
    </row>
    <row r="7" spans="1:21" s="37" customFormat="1" ht="63.75" x14ac:dyDescent="0.25">
      <c r="A7" s="176"/>
      <c r="B7" s="22" t="s">
        <v>426</v>
      </c>
      <c r="C7" s="36" t="s">
        <v>1045</v>
      </c>
      <c r="D7" s="36" t="s">
        <v>933</v>
      </c>
      <c r="E7" s="16" t="s">
        <v>1036</v>
      </c>
      <c r="F7" s="16" t="s">
        <v>1037</v>
      </c>
      <c r="G7" s="17"/>
      <c r="H7" s="55"/>
      <c r="I7" s="19"/>
      <c r="J7" s="19"/>
      <c r="K7" s="47"/>
      <c r="L7" s="19"/>
      <c r="M7" s="19"/>
      <c r="N7" s="25" t="str">
        <f t="shared" si="0"/>
        <v/>
      </c>
      <c r="O7" s="47"/>
      <c r="P7" s="47"/>
      <c r="Q7" s="19"/>
      <c r="R7" s="47"/>
      <c r="S7" s="20"/>
      <c r="T7" s="47"/>
      <c r="U7" s="47"/>
    </row>
    <row r="8" spans="1:21" s="37" customFormat="1" ht="51" x14ac:dyDescent="0.25">
      <c r="A8" s="176"/>
      <c r="B8" s="22" t="s">
        <v>426</v>
      </c>
      <c r="C8" s="36" t="s">
        <v>1046</v>
      </c>
      <c r="D8" s="36" t="s">
        <v>1047</v>
      </c>
      <c r="E8" s="16" t="s">
        <v>1036</v>
      </c>
      <c r="F8" s="17"/>
      <c r="G8" s="17"/>
      <c r="H8" s="55"/>
      <c r="I8" s="19"/>
      <c r="J8" s="19"/>
      <c r="K8" s="47"/>
      <c r="L8" s="19"/>
      <c r="M8" s="19"/>
      <c r="N8" s="25" t="str">
        <f t="shared" si="0"/>
        <v/>
      </c>
      <c r="O8" s="47"/>
      <c r="P8" s="47"/>
      <c r="Q8" s="19"/>
      <c r="R8" s="47"/>
      <c r="S8" s="20"/>
      <c r="T8" s="47"/>
      <c r="U8" s="47"/>
    </row>
    <row r="9" spans="1:21" s="37" customFormat="1" ht="51" x14ac:dyDescent="0.25">
      <c r="A9" s="176"/>
      <c r="B9" s="22" t="s">
        <v>426</v>
      </c>
      <c r="C9" s="36" t="s">
        <v>1048</v>
      </c>
      <c r="D9" s="36" t="s">
        <v>1049</v>
      </c>
      <c r="E9" s="16" t="s">
        <v>1036</v>
      </c>
      <c r="F9" s="17"/>
      <c r="G9" s="17"/>
      <c r="H9" s="55"/>
      <c r="I9" s="19"/>
      <c r="J9" s="19"/>
      <c r="K9" s="47"/>
      <c r="L9" s="19"/>
      <c r="M9" s="19"/>
      <c r="N9" s="25" t="str">
        <f t="shared" si="0"/>
        <v/>
      </c>
      <c r="O9" s="47"/>
      <c r="P9" s="47"/>
      <c r="Q9" s="19"/>
      <c r="R9" s="47"/>
      <c r="S9" s="20"/>
      <c r="T9" s="47"/>
      <c r="U9" s="47"/>
    </row>
    <row r="10" spans="1:21" s="37" customFormat="1" ht="51" x14ac:dyDescent="0.25">
      <c r="A10" s="176"/>
      <c r="B10" s="22" t="s">
        <v>426</v>
      </c>
      <c r="C10" s="36" t="s">
        <v>1050</v>
      </c>
      <c r="D10" s="36" t="s">
        <v>1051</v>
      </c>
      <c r="E10" s="16" t="s">
        <v>1036</v>
      </c>
      <c r="F10" s="17"/>
      <c r="G10" s="17"/>
      <c r="H10" s="55"/>
      <c r="I10" s="19"/>
      <c r="J10" s="19"/>
      <c r="K10" s="47"/>
      <c r="L10" s="19"/>
      <c r="M10" s="19"/>
      <c r="N10" s="25" t="str">
        <f t="shared" si="0"/>
        <v/>
      </c>
      <c r="O10" s="47"/>
      <c r="P10" s="47"/>
      <c r="Q10" s="19"/>
      <c r="R10" s="47"/>
      <c r="S10" s="20"/>
      <c r="T10" s="47"/>
      <c r="U10" s="47"/>
    </row>
    <row r="11" spans="1:21" s="37" customFormat="1" ht="51" x14ac:dyDescent="0.25">
      <c r="A11" s="175"/>
      <c r="B11" s="22" t="s">
        <v>426</v>
      </c>
      <c r="C11" s="36" t="s">
        <v>1052</v>
      </c>
      <c r="D11" s="36" t="s">
        <v>1053</v>
      </c>
      <c r="E11" s="16" t="s">
        <v>1036</v>
      </c>
      <c r="F11" s="17"/>
      <c r="G11" s="17"/>
      <c r="H11" s="55"/>
      <c r="I11" s="19"/>
      <c r="J11" s="19"/>
      <c r="K11" s="47"/>
      <c r="L11" s="19"/>
      <c r="M11" s="19"/>
      <c r="N11" s="25" t="str">
        <f t="shared" si="0"/>
        <v/>
      </c>
      <c r="O11" s="47"/>
      <c r="P11" s="47"/>
      <c r="Q11" s="19"/>
      <c r="R11" s="47"/>
      <c r="S11" s="20"/>
      <c r="T11" s="47"/>
      <c r="U11" s="47"/>
    </row>
    <row r="12" spans="1:21" s="37" customFormat="1" ht="114.75" x14ac:dyDescent="0.25">
      <c r="A12" s="50" t="s">
        <v>429</v>
      </c>
      <c r="B12" s="22" t="s">
        <v>428</v>
      </c>
      <c r="C12" s="36" t="s">
        <v>428</v>
      </c>
      <c r="D12" s="36" t="s">
        <v>1054</v>
      </c>
      <c r="E12" s="16" t="s">
        <v>1055</v>
      </c>
      <c r="F12" s="16" t="s">
        <v>1056</v>
      </c>
      <c r="G12" s="125" t="s">
        <v>1057</v>
      </c>
      <c r="H12" s="55"/>
      <c r="I12" s="19"/>
      <c r="J12" s="19"/>
      <c r="K12" s="47"/>
      <c r="L12" s="19"/>
      <c r="M12" s="19"/>
      <c r="N12" s="25" t="str">
        <f t="shared" si="0"/>
        <v/>
      </c>
      <c r="O12" s="47"/>
      <c r="P12" s="47"/>
      <c r="Q12" s="19"/>
      <c r="R12" s="47"/>
      <c r="S12" s="20"/>
      <c r="T12" s="47"/>
      <c r="U12" s="47"/>
    </row>
    <row r="13" spans="1:21" s="37" customFormat="1" ht="127.5" x14ac:dyDescent="0.25">
      <c r="A13" s="50" t="s">
        <v>764</v>
      </c>
      <c r="B13" s="22" t="s">
        <v>430</v>
      </c>
      <c r="C13" s="36" t="s">
        <v>430</v>
      </c>
      <c r="D13" s="36" t="s">
        <v>1058</v>
      </c>
      <c r="E13" s="16" t="s">
        <v>1059</v>
      </c>
      <c r="F13" s="16" t="s">
        <v>1056</v>
      </c>
      <c r="G13" s="125" t="s">
        <v>1060</v>
      </c>
      <c r="H13" s="55"/>
      <c r="I13" s="19"/>
      <c r="J13" s="19"/>
      <c r="K13" s="47"/>
      <c r="L13" s="19"/>
      <c r="M13" s="19"/>
      <c r="N13" s="25" t="str">
        <f t="shared" si="0"/>
        <v/>
      </c>
      <c r="O13" s="47"/>
      <c r="P13" s="47"/>
      <c r="Q13" s="19"/>
      <c r="R13" s="47"/>
      <c r="S13" s="20"/>
      <c r="T13" s="47"/>
      <c r="U13" s="47"/>
    </row>
    <row r="14" spans="1:21" s="37" customFormat="1" ht="216.75" x14ac:dyDescent="0.25">
      <c r="A14" s="174" t="s">
        <v>432</v>
      </c>
      <c r="B14" s="22" t="s">
        <v>431</v>
      </c>
      <c r="C14" s="36" t="s">
        <v>1061</v>
      </c>
      <c r="D14" s="36" t="s">
        <v>1062</v>
      </c>
      <c r="E14" s="16" t="s">
        <v>1063</v>
      </c>
      <c r="F14" s="17"/>
      <c r="G14" s="51"/>
      <c r="H14" s="55"/>
      <c r="I14" s="19"/>
      <c r="J14" s="19"/>
      <c r="K14" s="47"/>
      <c r="L14" s="19"/>
      <c r="M14" s="19"/>
      <c r="N14" s="25" t="str">
        <f t="shared" si="0"/>
        <v/>
      </c>
      <c r="O14" s="47"/>
      <c r="P14" s="47"/>
      <c r="Q14" s="19"/>
      <c r="R14" s="47"/>
      <c r="S14" s="20"/>
      <c r="T14" s="47"/>
      <c r="U14" s="47"/>
    </row>
    <row r="15" spans="1:21" s="37" customFormat="1" ht="216.75" x14ac:dyDescent="0.25">
      <c r="A15" s="176"/>
      <c r="B15" s="22" t="s">
        <v>431</v>
      </c>
      <c r="C15" s="36" t="s">
        <v>1064</v>
      </c>
      <c r="D15" s="36" t="s">
        <v>1065</v>
      </c>
      <c r="E15" s="16" t="s">
        <v>1063</v>
      </c>
      <c r="F15" s="17"/>
      <c r="G15" s="51"/>
      <c r="H15" s="55"/>
      <c r="I15" s="19"/>
      <c r="J15" s="19"/>
      <c r="K15" s="47"/>
      <c r="L15" s="19"/>
      <c r="M15" s="19"/>
      <c r="N15" s="25" t="str">
        <f t="shared" si="0"/>
        <v/>
      </c>
      <c r="O15" s="47"/>
      <c r="P15" s="47"/>
      <c r="Q15" s="19"/>
      <c r="R15" s="47"/>
      <c r="S15" s="20"/>
      <c r="T15" s="47"/>
      <c r="U15" s="47"/>
    </row>
    <row r="16" spans="1:21" s="37" customFormat="1" ht="76.5" x14ac:dyDescent="0.25">
      <c r="A16" s="175"/>
      <c r="B16" s="22" t="s">
        <v>431</v>
      </c>
      <c r="C16" s="36" t="s">
        <v>1066</v>
      </c>
      <c r="D16" s="36" t="s">
        <v>1067</v>
      </c>
      <c r="E16" s="17"/>
      <c r="F16" s="16" t="s">
        <v>1068</v>
      </c>
      <c r="G16" s="125" t="s">
        <v>1069</v>
      </c>
      <c r="H16" s="55"/>
      <c r="I16" s="19"/>
      <c r="J16" s="19"/>
      <c r="K16" s="47"/>
      <c r="L16" s="19"/>
      <c r="M16" s="19"/>
      <c r="N16" s="25" t="str">
        <f t="shared" si="0"/>
        <v/>
      </c>
      <c r="O16" s="47"/>
      <c r="P16" s="47"/>
      <c r="Q16" s="19"/>
      <c r="R16" s="47"/>
      <c r="S16" s="20"/>
      <c r="T16" s="47"/>
      <c r="U16" s="47"/>
    </row>
    <row r="17" spans="1:21" s="37" customFormat="1" ht="127.5" x14ac:dyDescent="0.25">
      <c r="A17" s="174" t="s">
        <v>434</v>
      </c>
      <c r="B17" s="22" t="s">
        <v>433</v>
      </c>
      <c r="C17" s="36" t="s">
        <v>1070</v>
      </c>
      <c r="D17" s="36" t="s">
        <v>1071</v>
      </c>
      <c r="E17" s="16" t="s">
        <v>1072</v>
      </c>
      <c r="F17" s="17"/>
      <c r="G17" s="51"/>
      <c r="H17" s="55"/>
      <c r="I17" s="19"/>
      <c r="J17" s="19"/>
      <c r="K17" s="47"/>
      <c r="L17" s="19"/>
      <c r="M17" s="19"/>
      <c r="N17" s="25" t="str">
        <f t="shared" si="0"/>
        <v/>
      </c>
      <c r="O17" s="47"/>
      <c r="P17" s="47"/>
      <c r="Q17" s="19"/>
      <c r="R17" s="47"/>
      <c r="S17" s="20"/>
      <c r="T17" s="47"/>
      <c r="U17" s="47"/>
    </row>
    <row r="18" spans="1:21" s="37" customFormat="1" ht="127.5" x14ac:dyDescent="0.25">
      <c r="A18" s="176"/>
      <c r="B18" s="22" t="s">
        <v>433</v>
      </c>
      <c r="C18" s="36" t="s">
        <v>1073</v>
      </c>
      <c r="D18" s="36" t="s">
        <v>1074</v>
      </c>
      <c r="E18" s="16" t="s">
        <v>1072</v>
      </c>
      <c r="F18" s="17"/>
      <c r="G18" s="51"/>
      <c r="H18" s="55"/>
      <c r="I18" s="19"/>
      <c r="J18" s="19"/>
      <c r="K18" s="47"/>
      <c r="L18" s="19"/>
      <c r="M18" s="19"/>
      <c r="N18" s="25" t="str">
        <f t="shared" si="0"/>
        <v/>
      </c>
      <c r="O18" s="47"/>
      <c r="P18" s="47"/>
      <c r="Q18" s="19"/>
      <c r="R18" s="47"/>
      <c r="S18" s="20"/>
      <c r="T18" s="47"/>
      <c r="U18" s="47"/>
    </row>
    <row r="19" spans="1:21" s="37" customFormat="1" ht="89.25" x14ac:dyDescent="0.25">
      <c r="A19" s="175"/>
      <c r="B19" s="22" t="s">
        <v>433</v>
      </c>
      <c r="C19" s="36" t="s">
        <v>1075</v>
      </c>
      <c r="D19" s="36" t="s">
        <v>1076</v>
      </c>
      <c r="E19" s="17"/>
      <c r="F19" s="16" t="s">
        <v>1056</v>
      </c>
      <c r="G19" s="125" t="s">
        <v>1077</v>
      </c>
      <c r="H19" s="55"/>
      <c r="I19" s="19"/>
      <c r="J19" s="19"/>
      <c r="K19" s="47"/>
      <c r="L19" s="19"/>
      <c r="M19" s="19"/>
      <c r="N19" s="25" t="str">
        <f t="shared" si="0"/>
        <v/>
      </c>
      <c r="O19" s="47"/>
      <c r="P19" s="47"/>
      <c r="Q19" s="19"/>
      <c r="R19" s="47"/>
      <c r="S19" s="20"/>
      <c r="T19" s="47"/>
      <c r="U19" s="47"/>
    </row>
    <row r="20" spans="1:21" s="37" customFormat="1" ht="76.5" x14ac:dyDescent="0.25">
      <c r="A20" s="174" t="s">
        <v>436</v>
      </c>
      <c r="B20" s="22" t="s">
        <v>435</v>
      </c>
      <c r="C20" s="36" t="s">
        <v>1078</v>
      </c>
      <c r="D20" s="36" t="s">
        <v>1079</v>
      </c>
      <c r="E20" s="17"/>
      <c r="F20" s="16" t="s">
        <v>1081</v>
      </c>
      <c r="G20" s="125" t="s">
        <v>1082</v>
      </c>
      <c r="H20" s="55"/>
      <c r="I20" s="19"/>
      <c r="J20" s="19"/>
      <c r="K20" s="47"/>
      <c r="L20" s="19"/>
      <c r="M20" s="19"/>
      <c r="N20" s="25" t="str">
        <f t="shared" si="0"/>
        <v/>
      </c>
      <c r="O20" s="47"/>
      <c r="P20" s="47"/>
      <c r="Q20" s="19"/>
      <c r="R20" s="47"/>
      <c r="S20" s="20"/>
      <c r="T20" s="47"/>
      <c r="U20" s="47"/>
    </row>
    <row r="21" spans="1:21" s="37" customFormat="1" ht="76.5" x14ac:dyDescent="0.25">
      <c r="A21" s="176"/>
      <c r="B21" s="22" t="s">
        <v>435</v>
      </c>
      <c r="C21" s="36" t="s">
        <v>1083</v>
      </c>
      <c r="D21" s="36" t="s">
        <v>1084</v>
      </c>
      <c r="E21" s="17"/>
      <c r="F21" s="16" t="s">
        <v>1081</v>
      </c>
      <c r="G21" s="125" t="s">
        <v>1082</v>
      </c>
      <c r="H21" s="55"/>
      <c r="I21" s="19"/>
      <c r="J21" s="19"/>
      <c r="K21" s="47"/>
      <c r="L21" s="19"/>
      <c r="M21" s="19"/>
      <c r="N21" s="25" t="str">
        <f t="shared" si="0"/>
        <v/>
      </c>
      <c r="O21" s="47"/>
      <c r="P21" s="47"/>
      <c r="Q21" s="19"/>
      <c r="R21" s="47"/>
      <c r="S21" s="20"/>
      <c r="T21" s="47"/>
      <c r="U21" s="47"/>
    </row>
    <row r="22" spans="1:21" s="37" customFormat="1" ht="76.5" x14ac:dyDescent="0.25">
      <c r="A22" s="176"/>
      <c r="B22" s="22" t="s">
        <v>435</v>
      </c>
      <c r="C22" s="36" t="s">
        <v>1085</v>
      </c>
      <c r="D22" s="36" t="s">
        <v>1086</v>
      </c>
      <c r="E22" s="17"/>
      <c r="F22" s="16" t="s">
        <v>1081</v>
      </c>
      <c r="G22" s="125" t="s">
        <v>1082</v>
      </c>
      <c r="H22" s="55"/>
      <c r="I22" s="19"/>
      <c r="J22" s="19"/>
      <c r="K22" s="47"/>
      <c r="L22" s="19"/>
      <c r="M22" s="19"/>
      <c r="N22" s="25" t="str">
        <f t="shared" si="0"/>
        <v/>
      </c>
      <c r="O22" s="47"/>
      <c r="P22" s="47"/>
      <c r="Q22" s="19"/>
      <c r="R22" s="47"/>
      <c r="S22" s="20"/>
      <c r="T22" s="47"/>
      <c r="U22" s="47"/>
    </row>
    <row r="23" spans="1:21" s="37" customFormat="1" ht="76.5" x14ac:dyDescent="0.25">
      <c r="A23" s="176"/>
      <c r="B23" s="22" t="s">
        <v>435</v>
      </c>
      <c r="C23" s="36" t="s">
        <v>1087</v>
      </c>
      <c r="D23" s="36" t="s">
        <v>1088</v>
      </c>
      <c r="E23" s="17"/>
      <c r="F23" s="16" t="s">
        <v>1081</v>
      </c>
      <c r="G23" s="125" t="s">
        <v>1082</v>
      </c>
      <c r="H23" s="55"/>
      <c r="I23" s="19"/>
      <c r="J23" s="19"/>
      <c r="K23" s="47"/>
      <c r="L23" s="19"/>
      <c r="M23" s="19"/>
      <c r="N23" s="25" t="str">
        <f t="shared" si="0"/>
        <v/>
      </c>
      <c r="O23" s="47"/>
      <c r="P23" s="47"/>
      <c r="Q23" s="19"/>
      <c r="R23" s="47"/>
      <c r="S23" s="20"/>
      <c r="T23" s="47"/>
      <c r="U23" s="47"/>
    </row>
    <row r="24" spans="1:21" s="37" customFormat="1" ht="178.5" x14ac:dyDescent="0.25">
      <c r="A24" s="176"/>
      <c r="B24" s="22" t="s">
        <v>435</v>
      </c>
      <c r="C24" s="36" t="s">
        <v>1089</v>
      </c>
      <c r="D24" s="36" t="s">
        <v>1090</v>
      </c>
      <c r="E24" s="16" t="s">
        <v>1080</v>
      </c>
      <c r="F24" s="16" t="s">
        <v>1081</v>
      </c>
      <c r="G24" s="125" t="s">
        <v>1082</v>
      </c>
      <c r="H24" s="55"/>
      <c r="I24" s="19"/>
      <c r="J24" s="19"/>
      <c r="K24" s="47"/>
      <c r="L24" s="19"/>
      <c r="M24" s="19"/>
      <c r="N24" s="25" t="str">
        <f t="shared" si="0"/>
        <v/>
      </c>
      <c r="O24" s="47"/>
      <c r="P24" s="47"/>
      <c r="Q24" s="19"/>
      <c r="R24" s="47"/>
      <c r="S24" s="20"/>
      <c r="T24" s="47"/>
      <c r="U24" s="47"/>
    </row>
    <row r="25" spans="1:21" s="37" customFormat="1" ht="178.5" x14ac:dyDescent="0.25">
      <c r="A25" s="175"/>
      <c r="B25" s="22" t="s">
        <v>435</v>
      </c>
      <c r="C25" s="36" t="s">
        <v>1091</v>
      </c>
      <c r="D25" s="36" t="s">
        <v>1092</v>
      </c>
      <c r="E25" s="16" t="s">
        <v>1080</v>
      </c>
      <c r="F25" s="16" t="s">
        <v>1081</v>
      </c>
      <c r="G25" s="125" t="s">
        <v>1082</v>
      </c>
      <c r="H25" s="55"/>
      <c r="I25" s="19"/>
      <c r="J25" s="19"/>
      <c r="K25" s="47"/>
      <c r="L25" s="19"/>
      <c r="M25" s="19"/>
      <c r="N25" s="25" t="str">
        <f t="shared" si="0"/>
        <v/>
      </c>
      <c r="O25" s="47"/>
      <c r="P25" s="47"/>
      <c r="Q25" s="19"/>
      <c r="R25" s="47"/>
      <c r="S25" s="20"/>
      <c r="T25" s="47"/>
      <c r="U25" s="47"/>
    </row>
    <row r="26" spans="1:21" s="37" customFormat="1" ht="178.5" x14ac:dyDescent="0.25">
      <c r="A26" s="50" t="s">
        <v>437</v>
      </c>
      <c r="B26" s="22" t="s">
        <v>752</v>
      </c>
      <c r="C26" s="22" t="s">
        <v>1093</v>
      </c>
      <c r="D26" s="36" t="s">
        <v>1094</v>
      </c>
      <c r="E26" s="16" t="s">
        <v>1095</v>
      </c>
      <c r="F26" s="16" t="s">
        <v>1096</v>
      </c>
      <c r="G26" s="125" t="s">
        <v>1097</v>
      </c>
      <c r="H26" s="55"/>
      <c r="I26" s="19"/>
      <c r="J26" s="19"/>
      <c r="K26" s="47"/>
      <c r="L26" s="19"/>
      <c r="M26" s="19"/>
      <c r="N26" s="25" t="str">
        <f t="shared" si="0"/>
        <v/>
      </c>
      <c r="O26" s="47"/>
      <c r="P26" s="47"/>
      <c r="Q26" s="19"/>
      <c r="R26" s="47"/>
      <c r="S26" s="20"/>
      <c r="T26" s="47"/>
      <c r="U26" s="47"/>
    </row>
    <row r="27" spans="1:21" s="37" customFormat="1" ht="114.75" x14ac:dyDescent="0.25">
      <c r="A27" s="174" t="s">
        <v>438</v>
      </c>
      <c r="B27" s="22" t="s">
        <v>753</v>
      </c>
      <c r="C27" s="22" t="s">
        <v>1098</v>
      </c>
      <c r="D27" s="36" t="s">
        <v>1099</v>
      </c>
      <c r="E27" s="17"/>
      <c r="F27" s="16" t="s">
        <v>1096</v>
      </c>
      <c r="G27" s="125" t="s">
        <v>1103</v>
      </c>
      <c r="H27" s="55"/>
      <c r="I27" s="19"/>
      <c r="J27" s="19"/>
      <c r="K27" s="47"/>
      <c r="L27" s="19"/>
      <c r="M27" s="19"/>
      <c r="N27" s="25" t="str">
        <f t="shared" si="0"/>
        <v/>
      </c>
      <c r="O27" s="47"/>
      <c r="P27" s="47"/>
      <c r="Q27" s="19"/>
      <c r="R27" s="47"/>
      <c r="S27" s="20"/>
      <c r="T27" s="47"/>
      <c r="U27" s="47"/>
    </row>
    <row r="28" spans="1:21" s="37" customFormat="1" ht="204" x14ac:dyDescent="0.25">
      <c r="A28" s="176"/>
      <c r="B28" s="22" t="s">
        <v>753</v>
      </c>
      <c r="C28" s="22" t="s">
        <v>1101</v>
      </c>
      <c r="D28" s="36" t="s">
        <v>1102</v>
      </c>
      <c r="E28" s="16" t="s">
        <v>1100</v>
      </c>
      <c r="F28" s="17"/>
      <c r="G28" s="17"/>
      <c r="H28" s="55"/>
      <c r="I28" s="19"/>
      <c r="J28" s="19"/>
      <c r="K28" s="47"/>
      <c r="L28" s="19"/>
      <c r="M28" s="19"/>
      <c r="N28" s="25" t="str">
        <f t="shared" si="0"/>
        <v/>
      </c>
      <c r="O28" s="47"/>
      <c r="P28" s="47"/>
      <c r="Q28" s="19"/>
      <c r="R28" s="47"/>
      <c r="S28" s="20"/>
      <c r="T28" s="47"/>
      <c r="U28" s="47"/>
    </row>
    <row r="29" spans="1:21" s="37" customFormat="1" ht="114.75" x14ac:dyDescent="0.25">
      <c r="A29" s="176"/>
      <c r="B29" s="22" t="s">
        <v>753</v>
      </c>
      <c r="C29" s="22" t="s">
        <v>1104</v>
      </c>
      <c r="D29" s="36" t="s">
        <v>1105</v>
      </c>
      <c r="E29" s="17"/>
      <c r="F29" s="16" t="s">
        <v>1096</v>
      </c>
      <c r="G29" s="125" t="s">
        <v>1103</v>
      </c>
      <c r="H29" s="55"/>
      <c r="I29" s="19"/>
      <c r="J29" s="19"/>
      <c r="K29" s="47"/>
      <c r="L29" s="19"/>
      <c r="M29" s="19"/>
      <c r="N29" s="25" t="str">
        <f t="shared" si="0"/>
        <v/>
      </c>
      <c r="O29" s="47"/>
      <c r="P29" s="47"/>
      <c r="Q29" s="19"/>
      <c r="R29" s="47"/>
      <c r="S29" s="20"/>
      <c r="T29" s="47"/>
      <c r="U29" s="47"/>
    </row>
    <row r="30" spans="1:21" s="37" customFormat="1" ht="204" x14ac:dyDescent="0.25">
      <c r="A30" s="176"/>
      <c r="B30" s="22" t="s">
        <v>753</v>
      </c>
      <c r="C30" s="22" t="s">
        <v>1106</v>
      </c>
      <c r="D30" s="36" t="s">
        <v>1107</v>
      </c>
      <c r="E30" s="16" t="s">
        <v>1100</v>
      </c>
      <c r="F30" s="17"/>
      <c r="G30" s="51"/>
      <c r="H30" s="55"/>
      <c r="I30" s="19"/>
      <c r="J30" s="19"/>
      <c r="K30" s="47"/>
      <c r="L30" s="19"/>
      <c r="M30" s="19"/>
      <c r="N30" s="25" t="str">
        <f t="shared" si="0"/>
        <v/>
      </c>
      <c r="O30" s="47"/>
      <c r="P30" s="47"/>
      <c r="Q30" s="19"/>
      <c r="R30" s="47"/>
      <c r="S30" s="20"/>
      <c r="T30" s="47"/>
      <c r="U30" s="47"/>
    </row>
    <row r="31" spans="1:21" s="37" customFormat="1" ht="204" x14ac:dyDescent="0.25">
      <c r="A31" s="176"/>
      <c r="B31" s="22" t="s">
        <v>753</v>
      </c>
      <c r="C31" s="22" t="s">
        <v>1108</v>
      </c>
      <c r="D31" s="36" t="s">
        <v>1109</v>
      </c>
      <c r="E31" s="16" t="s">
        <v>1100</v>
      </c>
      <c r="F31" s="17"/>
      <c r="G31" s="51"/>
      <c r="H31" s="55"/>
      <c r="I31" s="19"/>
      <c r="J31" s="19"/>
      <c r="K31" s="47"/>
      <c r="L31" s="19"/>
      <c r="M31" s="19"/>
      <c r="N31" s="25" t="str">
        <f t="shared" si="0"/>
        <v/>
      </c>
      <c r="O31" s="47"/>
      <c r="P31" s="47"/>
      <c r="Q31" s="19"/>
      <c r="R31" s="47"/>
      <c r="S31" s="20"/>
      <c r="T31" s="47"/>
      <c r="U31" s="47"/>
    </row>
    <row r="32" spans="1:21" s="37" customFormat="1" ht="204" x14ac:dyDescent="0.25">
      <c r="A32" s="176"/>
      <c r="B32" s="22" t="s">
        <v>753</v>
      </c>
      <c r="C32" s="22" t="s">
        <v>1110</v>
      </c>
      <c r="D32" s="36" t="s">
        <v>1111</v>
      </c>
      <c r="E32" s="16" t="s">
        <v>1100</v>
      </c>
      <c r="F32" s="17"/>
      <c r="G32" s="51"/>
      <c r="H32" s="55"/>
      <c r="I32" s="19"/>
      <c r="J32" s="19"/>
      <c r="K32" s="47"/>
      <c r="L32" s="19"/>
      <c r="M32" s="19"/>
      <c r="N32" s="25" t="str">
        <f t="shared" si="0"/>
        <v/>
      </c>
      <c r="O32" s="47"/>
      <c r="P32" s="47"/>
      <c r="Q32" s="19"/>
      <c r="R32" s="47"/>
      <c r="S32" s="20"/>
      <c r="T32" s="47"/>
      <c r="U32" s="47"/>
    </row>
    <row r="33" spans="1:21" s="37" customFormat="1" ht="114.75" x14ac:dyDescent="0.25">
      <c r="A33" s="176"/>
      <c r="B33" s="22" t="s">
        <v>753</v>
      </c>
      <c r="C33" s="22" t="s">
        <v>1112</v>
      </c>
      <c r="D33" s="36" t="s">
        <v>1113</v>
      </c>
      <c r="E33" s="17"/>
      <c r="F33" s="16" t="s">
        <v>1096</v>
      </c>
      <c r="G33" s="125" t="s">
        <v>1103</v>
      </c>
      <c r="H33" s="55"/>
      <c r="I33" s="19"/>
      <c r="J33" s="19"/>
      <c r="K33" s="47"/>
      <c r="L33" s="19"/>
      <c r="M33" s="19"/>
      <c r="N33" s="25" t="str">
        <f t="shared" si="0"/>
        <v/>
      </c>
      <c r="O33" s="47"/>
      <c r="P33" s="47"/>
      <c r="Q33" s="19"/>
      <c r="R33" s="47"/>
      <c r="S33" s="20"/>
      <c r="T33" s="47"/>
      <c r="U33" s="47"/>
    </row>
    <row r="34" spans="1:21" s="37" customFormat="1" ht="114.75" x14ac:dyDescent="0.25">
      <c r="A34" s="175"/>
      <c r="B34" s="22" t="s">
        <v>753</v>
      </c>
      <c r="C34" s="22" t="s">
        <v>1114</v>
      </c>
      <c r="D34" s="36" t="s">
        <v>1115</v>
      </c>
      <c r="E34" s="17"/>
      <c r="F34" s="16" t="s">
        <v>1096</v>
      </c>
      <c r="G34" s="125" t="s">
        <v>1103</v>
      </c>
      <c r="H34" s="55"/>
      <c r="I34" s="19"/>
      <c r="J34" s="19"/>
      <c r="K34" s="47"/>
      <c r="L34" s="19"/>
      <c r="M34" s="19"/>
      <c r="N34" s="25" t="str">
        <f t="shared" si="0"/>
        <v/>
      </c>
      <c r="O34" s="47"/>
      <c r="P34" s="47"/>
      <c r="Q34" s="19"/>
      <c r="R34" s="47"/>
      <c r="S34" s="20"/>
      <c r="T34" s="47"/>
      <c r="U34" s="47"/>
    </row>
    <row r="35" spans="1:21" s="37" customFormat="1" ht="114.75" x14ac:dyDescent="0.25">
      <c r="A35" s="198" t="s">
        <v>439</v>
      </c>
      <c r="B35" s="22" t="s">
        <v>754</v>
      </c>
      <c r="C35" s="22" t="s">
        <v>1116</v>
      </c>
      <c r="D35" s="36" t="s">
        <v>1117</v>
      </c>
      <c r="E35" s="16" t="s">
        <v>1118</v>
      </c>
      <c r="F35" s="16" t="s">
        <v>1081</v>
      </c>
      <c r="G35" s="125" t="s">
        <v>1119</v>
      </c>
      <c r="H35" s="55"/>
      <c r="I35" s="19"/>
      <c r="J35" s="19"/>
      <c r="K35" s="47"/>
      <c r="L35" s="19"/>
      <c r="M35" s="19"/>
      <c r="N35" s="25" t="str">
        <f t="shared" si="0"/>
        <v/>
      </c>
      <c r="O35" s="47"/>
      <c r="P35" s="47"/>
      <c r="Q35" s="19"/>
      <c r="R35" s="47"/>
      <c r="S35" s="20"/>
      <c r="T35" s="47"/>
      <c r="U35" s="47"/>
    </row>
    <row r="36" spans="1:21" s="37" customFormat="1" ht="114.75" x14ac:dyDescent="0.25">
      <c r="A36" s="200"/>
      <c r="B36" s="22" t="s">
        <v>754</v>
      </c>
      <c r="C36" s="22" t="s">
        <v>1120</v>
      </c>
      <c r="D36" s="36" t="s">
        <v>1121</v>
      </c>
      <c r="E36" s="16" t="s">
        <v>1118</v>
      </c>
      <c r="F36" s="16" t="s">
        <v>1081</v>
      </c>
      <c r="G36" s="125" t="s">
        <v>1119</v>
      </c>
      <c r="H36" s="55"/>
      <c r="I36" s="19"/>
      <c r="J36" s="19"/>
      <c r="K36" s="47"/>
      <c r="L36" s="19"/>
      <c r="M36" s="19"/>
      <c r="N36" s="25" t="str">
        <f t="shared" si="0"/>
        <v/>
      </c>
      <c r="O36" s="47"/>
      <c r="P36" s="47"/>
      <c r="Q36" s="19"/>
      <c r="R36" s="47"/>
      <c r="S36" s="20"/>
      <c r="T36" s="47"/>
      <c r="U36" s="47"/>
    </row>
    <row r="37" spans="1:21" s="37" customFormat="1" ht="140.25" x14ac:dyDescent="0.25">
      <c r="A37" s="23" t="s">
        <v>440</v>
      </c>
      <c r="B37" s="22" t="s">
        <v>755</v>
      </c>
      <c r="C37" s="22" t="s">
        <v>1122</v>
      </c>
      <c r="D37" s="36" t="s">
        <v>1123</v>
      </c>
      <c r="E37" s="16" t="s">
        <v>1124</v>
      </c>
      <c r="F37" s="16" t="s">
        <v>1081</v>
      </c>
      <c r="G37" s="125" t="s">
        <v>1125</v>
      </c>
      <c r="H37" s="55"/>
      <c r="I37" s="19"/>
      <c r="J37" s="19"/>
      <c r="K37" s="47"/>
      <c r="L37" s="19"/>
      <c r="M37" s="19"/>
      <c r="N37" s="25" t="str">
        <f t="shared" si="0"/>
        <v/>
      </c>
      <c r="O37" s="47"/>
      <c r="P37" s="47"/>
      <c r="Q37" s="19"/>
      <c r="R37" s="47"/>
      <c r="S37" s="20"/>
      <c r="T37" s="47"/>
      <c r="U37" s="47"/>
    </row>
    <row r="38" spans="1:21" s="37" customFormat="1" ht="140.25" x14ac:dyDescent="0.25">
      <c r="A38" s="195" t="s">
        <v>441</v>
      </c>
      <c r="B38" s="22" t="s">
        <v>756</v>
      </c>
      <c r="C38" s="22" t="s">
        <v>1126</v>
      </c>
      <c r="D38" s="36" t="s">
        <v>1127</v>
      </c>
      <c r="E38" s="16" t="s">
        <v>1124</v>
      </c>
      <c r="F38" s="17"/>
      <c r="G38" s="51"/>
      <c r="H38" s="55"/>
      <c r="I38" s="19"/>
      <c r="J38" s="19"/>
      <c r="K38" s="47"/>
      <c r="L38" s="19"/>
      <c r="M38" s="19"/>
      <c r="N38" s="25" t="str">
        <f t="shared" si="0"/>
        <v/>
      </c>
      <c r="O38" s="47"/>
      <c r="P38" s="47"/>
      <c r="Q38" s="19"/>
      <c r="R38" s="47"/>
      <c r="S38" s="20"/>
      <c r="T38" s="47"/>
      <c r="U38" s="47"/>
    </row>
    <row r="39" spans="1:21" s="37" customFormat="1" ht="140.25" x14ac:dyDescent="0.25">
      <c r="A39" s="197"/>
      <c r="B39" s="22" t="s">
        <v>756</v>
      </c>
      <c r="C39" s="22" t="s">
        <v>1128</v>
      </c>
      <c r="D39" s="36" t="s">
        <v>1129</v>
      </c>
      <c r="E39" s="16" t="s">
        <v>1124</v>
      </c>
      <c r="F39" s="17"/>
      <c r="G39" s="51"/>
      <c r="H39" s="55"/>
      <c r="I39" s="19"/>
      <c r="J39" s="19"/>
      <c r="K39" s="47"/>
      <c r="L39" s="19"/>
      <c r="M39" s="19"/>
      <c r="N39" s="25" t="str">
        <f t="shared" si="0"/>
        <v/>
      </c>
      <c r="O39" s="47"/>
      <c r="P39" s="47"/>
      <c r="Q39" s="19"/>
      <c r="R39" s="47"/>
      <c r="S39" s="20"/>
      <c r="T39" s="47"/>
      <c r="U39" s="47"/>
    </row>
    <row r="40" spans="1:21" s="37" customFormat="1" ht="76.5" x14ac:dyDescent="0.25">
      <c r="A40" s="196"/>
      <c r="B40" s="22" t="s">
        <v>756</v>
      </c>
      <c r="C40" s="22" t="s">
        <v>1130</v>
      </c>
      <c r="D40" s="36" t="s">
        <v>1131</v>
      </c>
      <c r="E40" s="17"/>
      <c r="F40" s="16" t="s">
        <v>1081</v>
      </c>
      <c r="G40" s="125" t="s">
        <v>1132</v>
      </c>
      <c r="H40" s="55"/>
      <c r="I40" s="19"/>
      <c r="J40" s="19"/>
      <c r="K40" s="47"/>
      <c r="L40" s="19"/>
      <c r="M40" s="19"/>
      <c r="N40" s="25" t="str">
        <f t="shared" si="0"/>
        <v/>
      </c>
      <c r="O40" s="47"/>
      <c r="P40" s="47"/>
      <c r="Q40" s="19"/>
      <c r="R40" s="47"/>
      <c r="S40" s="20"/>
      <c r="T40" s="47"/>
      <c r="U40" s="47"/>
    </row>
    <row r="41" spans="1:21" s="37" customFormat="1" ht="127.5" x14ac:dyDescent="0.25">
      <c r="A41" s="195" t="s">
        <v>442</v>
      </c>
      <c r="B41" s="22" t="s">
        <v>757</v>
      </c>
      <c r="C41" s="22" t="s">
        <v>1133</v>
      </c>
      <c r="D41" s="36" t="s">
        <v>1134</v>
      </c>
      <c r="E41" s="16" t="s">
        <v>1135</v>
      </c>
      <c r="F41" s="17"/>
      <c r="G41" s="51"/>
      <c r="H41" s="55"/>
      <c r="I41" s="19"/>
      <c r="J41" s="19"/>
      <c r="K41" s="47"/>
      <c r="L41" s="19"/>
      <c r="M41" s="19"/>
      <c r="N41" s="25" t="str">
        <f t="shared" si="0"/>
        <v/>
      </c>
      <c r="O41" s="47"/>
      <c r="P41" s="47"/>
      <c r="Q41" s="19"/>
      <c r="R41" s="47"/>
      <c r="S41" s="20"/>
      <c r="T41" s="47"/>
      <c r="U41" s="47"/>
    </row>
    <row r="42" spans="1:21" s="37" customFormat="1" ht="127.5" x14ac:dyDescent="0.25">
      <c r="A42" s="197"/>
      <c r="B42" s="22" t="s">
        <v>757</v>
      </c>
      <c r="C42" s="22" t="s">
        <v>1136</v>
      </c>
      <c r="D42" s="36" t="s">
        <v>1137</v>
      </c>
      <c r="E42" s="16" t="s">
        <v>1135</v>
      </c>
      <c r="F42" s="17"/>
      <c r="G42" s="51"/>
      <c r="H42" s="55"/>
      <c r="I42" s="19"/>
      <c r="J42" s="19"/>
      <c r="K42" s="47"/>
      <c r="L42" s="19"/>
      <c r="M42" s="19"/>
      <c r="N42" s="25" t="str">
        <f t="shared" si="0"/>
        <v/>
      </c>
      <c r="O42" s="47"/>
      <c r="P42" s="47"/>
      <c r="Q42" s="19"/>
      <c r="R42" s="47"/>
      <c r="S42" s="20"/>
      <c r="T42" s="47"/>
      <c r="U42" s="47"/>
    </row>
    <row r="43" spans="1:21" s="37" customFormat="1" ht="89.25" x14ac:dyDescent="0.25">
      <c r="A43" s="196"/>
      <c r="B43" s="22" t="s">
        <v>757</v>
      </c>
      <c r="C43" s="22" t="s">
        <v>1138</v>
      </c>
      <c r="D43" s="36" t="s">
        <v>1139</v>
      </c>
      <c r="E43" s="17"/>
      <c r="F43" s="16" t="s">
        <v>1140</v>
      </c>
      <c r="G43" s="125" t="s">
        <v>1141</v>
      </c>
      <c r="H43" s="55"/>
      <c r="I43" s="19"/>
      <c r="J43" s="19"/>
      <c r="K43" s="47"/>
      <c r="L43" s="19"/>
      <c r="M43" s="19"/>
      <c r="N43" s="25" t="str">
        <f t="shared" si="0"/>
        <v/>
      </c>
      <c r="O43" s="47"/>
      <c r="P43" s="47"/>
      <c r="Q43" s="19"/>
      <c r="R43" s="47"/>
      <c r="S43" s="20"/>
      <c r="T43" s="47"/>
      <c r="U43" s="47"/>
    </row>
    <row r="44" spans="1:21" s="37" customFormat="1" ht="191.25" x14ac:dyDescent="0.25">
      <c r="A44" s="195" t="s">
        <v>443</v>
      </c>
      <c r="B44" s="22" t="s">
        <v>758</v>
      </c>
      <c r="C44" s="22" t="s">
        <v>1142</v>
      </c>
      <c r="D44" s="36" t="s">
        <v>1143</v>
      </c>
      <c r="E44" s="16" t="s">
        <v>1144</v>
      </c>
      <c r="F44" s="17"/>
      <c r="G44" s="51"/>
      <c r="H44" s="55"/>
      <c r="I44" s="19"/>
      <c r="J44" s="19"/>
      <c r="K44" s="47"/>
      <c r="L44" s="19"/>
      <c r="M44" s="19"/>
      <c r="N44" s="25" t="str">
        <f t="shared" si="0"/>
        <v/>
      </c>
      <c r="O44" s="47"/>
      <c r="P44" s="47"/>
      <c r="Q44" s="19"/>
      <c r="R44" s="47"/>
      <c r="S44" s="20"/>
      <c r="T44" s="47"/>
      <c r="U44" s="47"/>
    </row>
    <row r="45" spans="1:21" s="37" customFormat="1" ht="89.25" x14ac:dyDescent="0.25">
      <c r="A45" s="196"/>
      <c r="B45" s="22" t="s">
        <v>758</v>
      </c>
      <c r="C45" s="22" t="s">
        <v>1145</v>
      </c>
      <c r="D45" s="36" t="s">
        <v>1146</v>
      </c>
      <c r="E45" s="17"/>
      <c r="F45" s="16" t="s">
        <v>1096</v>
      </c>
      <c r="G45" s="125" t="s">
        <v>1147</v>
      </c>
      <c r="H45" s="55"/>
      <c r="I45" s="19"/>
      <c r="J45" s="19"/>
      <c r="K45" s="47"/>
      <c r="L45" s="19"/>
      <c r="M45" s="19"/>
      <c r="N45" s="25" t="str">
        <f t="shared" si="0"/>
        <v/>
      </c>
      <c r="O45" s="47"/>
      <c r="P45" s="47"/>
      <c r="Q45" s="19"/>
      <c r="R45" s="47"/>
      <c r="S45" s="20"/>
      <c r="T45" s="47"/>
      <c r="U45" s="47"/>
    </row>
    <row r="46" spans="1:21" s="37" customFormat="1" ht="127.5" x14ac:dyDescent="0.25">
      <c r="A46" s="52" t="s">
        <v>444</v>
      </c>
      <c r="B46" s="22" t="s">
        <v>759</v>
      </c>
      <c r="C46" s="22" t="s">
        <v>1148</v>
      </c>
      <c r="D46" s="36" t="s">
        <v>1149</v>
      </c>
      <c r="E46" s="16" t="s">
        <v>1150</v>
      </c>
      <c r="F46" s="16" t="s">
        <v>1081</v>
      </c>
      <c r="G46" s="125" t="s">
        <v>1151</v>
      </c>
      <c r="H46" s="55"/>
      <c r="I46" s="19"/>
      <c r="J46" s="19"/>
      <c r="K46" s="47"/>
      <c r="L46" s="19"/>
      <c r="M46" s="19"/>
      <c r="N46" s="25" t="str">
        <f t="shared" si="0"/>
        <v/>
      </c>
      <c r="O46" s="47"/>
      <c r="P46" s="47"/>
      <c r="Q46" s="19"/>
      <c r="R46" s="47"/>
      <c r="S46" s="20"/>
      <c r="T46" s="47"/>
      <c r="U46" s="47"/>
    </row>
    <row r="47" spans="1:21" s="37" customFormat="1" ht="127.5" x14ac:dyDescent="0.25">
      <c r="A47" s="52" t="s">
        <v>1152</v>
      </c>
      <c r="B47" s="22" t="s">
        <v>445</v>
      </c>
      <c r="C47" s="22" t="s">
        <v>445</v>
      </c>
      <c r="D47" s="36" t="s">
        <v>1153</v>
      </c>
      <c r="E47" s="16" t="s">
        <v>1154</v>
      </c>
      <c r="F47" s="16" t="s">
        <v>1056</v>
      </c>
      <c r="G47" s="125" t="s">
        <v>1155</v>
      </c>
      <c r="H47" s="55"/>
      <c r="I47" s="19"/>
      <c r="J47" s="19"/>
      <c r="K47" s="47"/>
      <c r="L47" s="19"/>
      <c r="M47" s="19"/>
      <c r="N47" s="25" t="str">
        <f t="shared" si="0"/>
        <v/>
      </c>
      <c r="O47" s="47"/>
      <c r="P47" s="47"/>
      <c r="Q47" s="19"/>
      <c r="R47" s="47"/>
      <c r="S47" s="20"/>
      <c r="T47" s="47"/>
      <c r="U47" s="47"/>
    </row>
    <row r="48" spans="1:21" s="37" customFormat="1" ht="127.5" x14ac:dyDescent="0.25">
      <c r="A48" s="195" t="s">
        <v>1156</v>
      </c>
      <c r="B48" s="22" t="s">
        <v>760</v>
      </c>
      <c r="C48" s="22" t="s">
        <v>1157</v>
      </c>
      <c r="D48" s="36" t="s">
        <v>1158</v>
      </c>
      <c r="E48" s="16" t="s">
        <v>1154</v>
      </c>
      <c r="F48" s="17"/>
      <c r="G48" s="51"/>
      <c r="H48" s="55"/>
      <c r="I48" s="19"/>
      <c r="J48" s="19"/>
      <c r="K48" s="47"/>
      <c r="L48" s="19"/>
      <c r="M48" s="19"/>
      <c r="N48" s="25" t="str">
        <f t="shared" si="0"/>
        <v/>
      </c>
      <c r="O48" s="47"/>
      <c r="P48" s="47"/>
      <c r="Q48" s="19"/>
      <c r="R48" s="47"/>
      <c r="S48" s="20"/>
      <c r="T48" s="47"/>
      <c r="U48" s="47"/>
    </row>
    <row r="49" spans="1:21" s="37" customFormat="1" ht="114.75" x14ac:dyDescent="0.25">
      <c r="A49" s="196"/>
      <c r="B49" s="22" t="s">
        <v>760</v>
      </c>
      <c r="C49" s="22" t="s">
        <v>1159</v>
      </c>
      <c r="D49" s="36" t="s">
        <v>1160</v>
      </c>
      <c r="E49" s="17"/>
      <c r="F49" s="16" t="s">
        <v>1056</v>
      </c>
      <c r="G49" s="125" t="s">
        <v>1161</v>
      </c>
      <c r="H49" s="55"/>
      <c r="I49" s="19"/>
      <c r="J49" s="19"/>
      <c r="K49" s="47"/>
      <c r="L49" s="19"/>
      <c r="M49" s="19"/>
      <c r="N49" s="25" t="str">
        <f t="shared" si="0"/>
        <v/>
      </c>
      <c r="O49" s="47"/>
      <c r="P49" s="47"/>
      <c r="Q49" s="19"/>
      <c r="R49" s="47"/>
      <c r="S49" s="20"/>
      <c r="T49" s="47"/>
      <c r="U49" s="47"/>
    </row>
    <row r="50" spans="1:21" s="37" customFormat="1" ht="127.5" x14ac:dyDescent="0.25">
      <c r="A50" s="195" t="s">
        <v>449</v>
      </c>
      <c r="B50" s="22" t="s">
        <v>448</v>
      </c>
      <c r="C50" s="22" t="s">
        <v>1162</v>
      </c>
      <c r="D50" s="36" t="s">
        <v>1163</v>
      </c>
      <c r="E50" s="16" t="s">
        <v>1164</v>
      </c>
      <c r="F50" s="17"/>
      <c r="G50" s="51"/>
      <c r="H50" s="55"/>
      <c r="I50" s="19"/>
      <c r="J50" s="19"/>
      <c r="K50" s="47"/>
      <c r="L50" s="19"/>
      <c r="M50" s="19"/>
      <c r="N50" s="25" t="str">
        <f t="shared" si="0"/>
        <v/>
      </c>
      <c r="O50" s="47"/>
      <c r="P50" s="47"/>
      <c r="Q50" s="19"/>
      <c r="R50" s="47"/>
      <c r="S50" s="20"/>
      <c r="T50" s="47"/>
      <c r="U50" s="47"/>
    </row>
    <row r="51" spans="1:21" s="37" customFormat="1" ht="63.75" x14ac:dyDescent="0.25">
      <c r="A51" s="196"/>
      <c r="B51" s="22" t="s">
        <v>448</v>
      </c>
      <c r="C51" s="22" t="s">
        <v>1165</v>
      </c>
      <c r="D51" s="36" t="s">
        <v>1166</v>
      </c>
      <c r="E51" s="17"/>
      <c r="F51" s="16" t="s">
        <v>1056</v>
      </c>
      <c r="G51" s="125" t="s">
        <v>1167</v>
      </c>
      <c r="H51" s="55"/>
      <c r="I51" s="19"/>
      <c r="J51" s="19"/>
      <c r="K51" s="47"/>
      <c r="L51" s="19"/>
      <c r="M51" s="19"/>
      <c r="N51" s="25" t="str">
        <f t="shared" si="0"/>
        <v/>
      </c>
      <c r="O51" s="47"/>
      <c r="P51" s="47"/>
      <c r="Q51" s="19"/>
      <c r="R51" s="47"/>
      <c r="S51" s="20"/>
      <c r="T51" s="47"/>
      <c r="U51" s="47"/>
    </row>
    <row r="52" spans="1:21" s="37" customFormat="1" ht="140.25" x14ac:dyDescent="0.25">
      <c r="A52" s="195" t="s">
        <v>451</v>
      </c>
      <c r="B52" s="22" t="s">
        <v>450</v>
      </c>
      <c r="C52" s="22" t="s">
        <v>1168</v>
      </c>
      <c r="D52" s="36" t="s">
        <v>1169</v>
      </c>
      <c r="E52" s="16" t="s">
        <v>1170</v>
      </c>
      <c r="F52" s="17"/>
      <c r="G52" s="51"/>
      <c r="H52" s="55"/>
      <c r="I52" s="19"/>
      <c r="J52" s="19"/>
      <c r="K52" s="47"/>
      <c r="L52" s="19"/>
      <c r="M52" s="19"/>
      <c r="N52" s="25" t="str">
        <f t="shared" si="0"/>
        <v/>
      </c>
      <c r="O52" s="47"/>
      <c r="P52" s="47"/>
      <c r="Q52" s="19"/>
      <c r="R52" s="47"/>
      <c r="S52" s="20"/>
      <c r="T52" s="47"/>
      <c r="U52" s="47"/>
    </row>
    <row r="53" spans="1:21" s="37" customFormat="1" ht="89.25" x14ac:dyDescent="0.25">
      <c r="A53" s="196"/>
      <c r="B53" s="22" t="s">
        <v>450</v>
      </c>
      <c r="C53" s="22" t="s">
        <v>1171</v>
      </c>
      <c r="D53" s="36" t="s">
        <v>1172</v>
      </c>
      <c r="E53" s="17"/>
      <c r="F53" s="16" t="s">
        <v>1173</v>
      </c>
      <c r="G53" s="125" t="s">
        <v>1174</v>
      </c>
      <c r="H53" s="55"/>
      <c r="I53" s="19"/>
      <c r="J53" s="19"/>
      <c r="K53" s="47"/>
      <c r="L53" s="19"/>
      <c r="M53" s="19"/>
      <c r="N53" s="25" t="str">
        <f t="shared" si="0"/>
        <v/>
      </c>
      <c r="O53" s="47"/>
      <c r="P53" s="47"/>
      <c r="Q53" s="19"/>
      <c r="R53" s="47"/>
      <c r="S53" s="20"/>
      <c r="T53" s="47"/>
      <c r="U53" s="47"/>
    </row>
    <row r="54" spans="1:21" s="37" customFormat="1" ht="165.75" x14ac:dyDescent="0.25">
      <c r="A54" s="52" t="s">
        <v>452</v>
      </c>
      <c r="B54" s="22" t="s">
        <v>761</v>
      </c>
      <c r="C54" s="23" t="s">
        <v>1175</v>
      </c>
      <c r="D54" s="47" t="s">
        <v>1176</v>
      </c>
      <c r="E54" s="126" t="s">
        <v>1177</v>
      </c>
      <c r="F54" s="126" t="s">
        <v>1178</v>
      </c>
      <c r="G54" s="126" t="s">
        <v>1179</v>
      </c>
      <c r="H54" s="55"/>
      <c r="I54" s="19"/>
      <c r="J54" s="19"/>
      <c r="K54" s="47"/>
      <c r="L54" s="19"/>
      <c r="M54" s="19"/>
      <c r="N54" s="25" t="str">
        <f t="shared" si="0"/>
        <v/>
      </c>
      <c r="O54" s="47"/>
      <c r="P54" s="47"/>
      <c r="Q54" s="19"/>
      <c r="R54" s="47"/>
      <c r="S54" s="20"/>
      <c r="T54" s="47"/>
      <c r="U54" s="47"/>
    </row>
    <row r="55" spans="1:21" s="37" customFormat="1" ht="165.75" x14ac:dyDescent="0.25">
      <c r="A55" s="52" t="s">
        <v>453</v>
      </c>
      <c r="B55" s="22" t="s">
        <v>762</v>
      </c>
      <c r="C55" s="23" t="s">
        <v>1180</v>
      </c>
      <c r="D55" s="47" t="s">
        <v>1181</v>
      </c>
      <c r="E55" s="126" t="s">
        <v>1182</v>
      </c>
      <c r="F55" s="126" t="s">
        <v>1183</v>
      </c>
      <c r="G55" s="126" t="s">
        <v>1184</v>
      </c>
      <c r="H55" s="55"/>
      <c r="I55" s="19"/>
      <c r="J55" s="19"/>
      <c r="K55" s="47"/>
      <c r="L55" s="19"/>
      <c r="M55" s="19"/>
      <c r="N55" s="25" t="str">
        <f t="shared" si="0"/>
        <v/>
      </c>
      <c r="O55" s="47"/>
      <c r="P55" s="47"/>
      <c r="Q55" s="19"/>
      <c r="R55" s="47"/>
      <c r="S55" s="20"/>
      <c r="T55" s="47"/>
      <c r="U55" s="47"/>
    </row>
    <row r="56" spans="1:21" s="37" customFormat="1" ht="153" x14ac:dyDescent="0.25">
      <c r="A56" s="195" t="s">
        <v>455</v>
      </c>
      <c r="B56" s="22" t="s">
        <v>454</v>
      </c>
      <c r="C56" s="23" t="s">
        <v>1185</v>
      </c>
      <c r="D56" s="47" t="s">
        <v>1186</v>
      </c>
      <c r="E56" s="126" t="s">
        <v>1187</v>
      </c>
      <c r="F56" s="54"/>
      <c r="G56" s="54"/>
      <c r="H56" s="55"/>
      <c r="I56" s="19"/>
      <c r="J56" s="19"/>
      <c r="K56" s="47"/>
      <c r="L56" s="19"/>
      <c r="M56" s="19"/>
      <c r="N56" s="25" t="str">
        <f t="shared" si="0"/>
        <v/>
      </c>
      <c r="O56" s="47"/>
      <c r="P56" s="47"/>
      <c r="Q56" s="19"/>
      <c r="R56" s="47"/>
      <c r="S56" s="20"/>
      <c r="T56" s="47"/>
      <c r="U56" s="47"/>
    </row>
    <row r="57" spans="1:21" s="37" customFormat="1" ht="153" x14ac:dyDescent="0.25">
      <c r="A57" s="197"/>
      <c r="B57" s="22" t="s">
        <v>454</v>
      </c>
      <c r="C57" s="23" t="s">
        <v>1188</v>
      </c>
      <c r="D57" s="47" t="s">
        <v>1189</v>
      </c>
      <c r="E57" s="126" t="s">
        <v>1187</v>
      </c>
      <c r="F57" s="54"/>
      <c r="G57" s="54"/>
      <c r="H57" s="55"/>
      <c r="I57" s="19"/>
      <c r="J57" s="19"/>
      <c r="K57" s="47"/>
      <c r="L57" s="19"/>
      <c r="M57" s="19"/>
      <c r="N57" s="25" t="str">
        <f t="shared" si="0"/>
        <v/>
      </c>
      <c r="O57" s="47"/>
      <c r="P57" s="47"/>
      <c r="Q57" s="19"/>
      <c r="R57" s="47"/>
      <c r="S57" s="20"/>
      <c r="T57" s="47"/>
      <c r="U57" s="47"/>
    </row>
    <row r="58" spans="1:21" s="37" customFormat="1" ht="89.25" x14ac:dyDescent="0.25">
      <c r="A58" s="196"/>
      <c r="B58" s="22" t="s">
        <v>454</v>
      </c>
      <c r="C58" s="23" t="s">
        <v>1190</v>
      </c>
      <c r="D58" s="47" t="s">
        <v>1191</v>
      </c>
      <c r="E58" s="54"/>
      <c r="F58" s="126" t="s">
        <v>1192</v>
      </c>
      <c r="G58" s="126" t="s">
        <v>1193</v>
      </c>
      <c r="H58" s="55"/>
      <c r="I58" s="19"/>
      <c r="J58" s="19"/>
      <c r="K58" s="47"/>
      <c r="L58" s="19"/>
      <c r="M58" s="19"/>
      <c r="N58" s="25" t="str">
        <f t="shared" si="0"/>
        <v/>
      </c>
      <c r="O58" s="47"/>
      <c r="P58" s="47"/>
      <c r="Q58" s="19"/>
      <c r="R58" s="47"/>
      <c r="S58" s="20"/>
      <c r="T58" s="47"/>
      <c r="U58" s="47"/>
    </row>
    <row r="59" spans="1:21" s="37" customFormat="1" ht="127.5" x14ac:dyDescent="0.25">
      <c r="A59" s="195" t="s">
        <v>457</v>
      </c>
      <c r="B59" s="22" t="s">
        <v>456</v>
      </c>
      <c r="C59" s="23" t="s">
        <v>1194</v>
      </c>
      <c r="D59" s="47" t="s">
        <v>1195</v>
      </c>
      <c r="E59" s="126" t="s">
        <v>1196</v>
      </c>
      <c r="F59" s="54"/>
      <c r="G59" s="54"/>
      <c r="H59" s="55"/>
      <c r="I59" s="19"/>
      <c r="J59" s="19"/>
      <c r="K59" s="47"/>
      <c r="L59" s="19"/>
      <c r="M59" s="19"/>
      <c r="N59" s="25" t="str">
        <f t="shared" ref="N59:N89" si="1">IF(OR(L59="",M59=""),"",
IF(OR(L59="Low",M59="Low"),"Low",
IF(OR(L59="Moderate",M59="Moderate"),"Moderate",
"High")))</f>
        <v/>
      </c>
      <c r="O59" s="47"/>
      <c r="P59" s="47"/>
      <c r="Q59" s="19"/>
      <c r="R59" s="47"/>
      <c r="S59" s="20"/>
      <c r="T59" s="47"/>
      <c r="U59" s="47"/>
    </row>
    <row r="60" spans="1:21" s="37" customFormat="1" ht="89.25" x14ac:dyDescent="0.25">
      <c r="A60" s="197"/>
      <c r="B60" s="22" t="s">
        <v>456</v>
      </c>
      <c r="C60" s="23" t="s">
        <v>1197</v>
      </c>
      <c r="D60" s="47" t="s">
        <v>1198</v>
      </c>
      <c r="E60" s="54"/>
      <c r="F60" s="126" t="s">
        <v>1199</v>
      </c>
      <c r="G60" s="126" t="s">
        <v>1200</v>
      </c>
      <c r="H60" s="55"/>
      <c r="I60" s="19"/>
      <c r="J60" s="19"/>
      <c r="K60" s="47"/>
      <c r="L60" s="19"/>
      <c r="M60" s="19"/>
      <c r="N60" s="25" t="str">
        <f t="shared" si="1"/>
        <v/>
      </c>
      <c r="O60" s="47"/>
      <c r="P60" s="47"/>
      <c r="Q60" s="19"/>
      <c r="R60" s="47"/>
      <c r="S60" s="20"/>
      <c r="T60" s="47"/>
      <c r="U60" s="47"/>
    </row>
    <row r="61" spans="1:21" s="37" customFormat="1" ht="89.25" x14ac:dyDescent="0.25">
      <c r="A61" s="196"/>
      <c r="B61" s="22" t="s">
        <v>456</v>
      </c>
      <c r="C61" s="23" t="s">
        <v>1201</v>
      </c>
      <c r="D61" s="47" t="s">
        <v>1202</v>
      </c>
      <c r="E61" s="54"/>
      <c r="F61" s="126" t="s">
        <v>1199</v>
      </c>
      <c r="G61" s="126" t="s">
        <v>1200</v>
      </c>
      <c r="H61" s="55"/>
      <c r="I61" s="19"/>
      <c r="J61" s="19"/>
      <c r="K61" s="47"/>
      <c r="L61" s="19"/>
      <c r="M61" s="19"/>
      <c r="N61" s="25" t="str">
        <f t="shared" si="1"/>
        <v/>
      </c>
      <c r="O61" s="47"/>
      <c r="P61" s="47"/>
      <c r="Q61" s="19"/>
      <c r="R61" s="47"/>
      <c r="S61" s="20"/>
      <c r="T61" s="47"/>
      <c r="U61" s="47"/>
    </row>
    <row r="62" spans="1:21" s="37" customFormat="1" ht="89.25" x14ac:dyDescent="0.25">
      <c r="A62" s="195" t="s">
        <v>459</v>
      </c>
      <c r="B62" s="22" t="s">
        <v>458</v>
      </c>
      <c r="C62" s="23" t="s">
        <v>1203</v>
      </c>
      <c r="D62" s="47" t="s">
        <v>1204</v>
      </c>
      <c r="E62" s="126" t="s">
        <v>1205</v>
      </c>
      <c r="F62" s="54"/>
      <c r="G62" s="54"/>
      <c r="H62" s="55"/>
      <c r="I62" s="19"/>
      <c r="J62" s="19"/>
      <c r="K62" s="47"/>
      <c r="L62" s="19"/>
      <c r="M62" s="19"/>
      <c r="N62" s="25" t="str">
        <f t="shared" si="1"/>
        <v/>
      </c>
      <c r="O62" s="47"/>
      <c r="P62" s="47"/>
      <c r="Q62" s="19"/>
      <c r="R62" s="47"/>
      <c r="S62" s="20"/>
      <c r="T62" s="47"/>
      <c r="U62" s="47"/>
    </row>
    <row r="63" spans="1:21" s="37" customFormat="1" ht="89.25" x14ac:dyDescent="0.25">
      <c r="A63" s="196"/>
      <c r="B63" s="22" t="s">
        <v>458</v>
      </c>
      <c r="C63" s="23" t="s">
        <v>1206</v>
      </c>
      <c r="D63" s="47" t="s">
        <v>1207</v>
      </c>
      <c r="E63" s="54"/>
      <c r="F63" s="126" t="s">
        <v>1208</v>
      </c>
      <c r="G63" s="126" t="s">
        <v>1209</v>
      </c>
      <c r="H63" s="55"/>
      <c r="I63" s="19"/>
      <c r="J63" s="19"/>
      <c r="K63" s="47"/>
      <c r="L63" s="19"/>
      <c r="M63" s="19"/>
      <c r="N63" s="25" t="str">
        <f t="shared" si="1"/>
        <v/>
      </c>
      <c r="O63" s="47"/>
      <c r="P63" s="47"/>
      <c r="Q63" s="19"/>
      <c r="R63" s="47"/>
      <c r="S63" s="20"/>
      <c r="T63" s="47"/>
      <c r="U63" s="47"/>
    </row>
    <row r="64" spans="1:21" s="37" customFormat="1" ht="178.5" x14ac:dyDescent="0.25">
      <c r="A64" s="195" t="s">
        <v>461</v>
      </c>
      <c r="B64" s="22" t="s">
        <v>460</v>
      </c>
      <c r="C64" s="23" t="s">
        <v>1210</v>
      </c>
      <c r="D64" s="47" t="s">
        <v>1211</v>
      </c>
      <c r="E64" s="126" t="s">
        <v>1212</v>
      </c>
      <c r="F64" s="54"/>
      <c r="G64" s="54"/>
      <c r="H64" s="55"/>
      <c r="I64" s="19"/>
      <c r="J64" s="19"/>
      <c r="K64" s="47"/>
      <c r="L64" s="19"/>
      <c r="M64" s="19"/>
      <c r="N64" s="25" t="str">
        <f t="shared" si="1"/>
        <v/>
      </c>
      <c r="O64" s="47"/>
      <c r="P64" s="47"/>
      <c r="Q64" s="19"/>
      <c r="R64" s="47"/>
      <c r="S64" s="20"/>
      <c r="T64" s="47"/>
      <c r="U64" s="47"/>
    </row>
    <row r="65" spans="1:21" s="37" customFormat="1" ht="178.5" x14ac:dyDescent="0.25">
      <c r="A65" s="197"/>
      <c r="B65" s="22" t="s">
        <v>460</v>
      </c>
      <c r="C65" s="23" t="s">
        <v>1213</v>
      </c>
      <c r="D65" s="47" t="s">
        <v>1214</v>
      </c>
      <c r="E65" s="126" t="s">
        <v>1212</v>
      </c>
      <c r="F65" s="54"/>
      <c r="G65" s="54"/>
      <c r="H65" s="55"/>
      <c r="I65" s="19"/>
      <c r="J65" s="19"/>
      <c r="K65" s="47"/>
      <c r="L65" s="19"/>
      <c r="M65" s="19"/>
      <c r="N65" s="25" t="str">
        <f t="shared" si="1"/>
        <v/>
      </c>
      <c r="O65" s="47"/>
      <c r="P65" s="47"/>
      <c r="Q65" s="19"/>
      <c r="R65" s="47"/>
      <c r="S65" s="20"/>
      <c r="T65" s="47"/>
      <c r="U65" s="47"/>
    </row>
    <row r="66" spans="1:21" s="37" customFormat="1" ht="178.5" x14ac:dyDescent="0.25">
      <c r="A66" s="197"/>
      <c r="B66" s="22" t="s">
        <v>460</v>
      </c>
      <c r="C66" s="23" t="s">
        <v>1216</v>
      </c>
      <c r="D66" s="47" t="s">
        <v>1217</v>
      </c>
      <c r="E66" s="126" t="s">
        <v>1212</v>
      </c>
      <c r="F66" s="54"/>
      <c r="G66" s="54"/>
      <c r="H66" s="55"/>
      <c r="I66" s="19"/>
      <c r="J66" s="19"/>
      <c r="K66" s="47"/>
      <c r="L66" s="19"/>
      <c r="M66" s="19"/>
      <c r="N66" s="25" t="str">
        <f t="shared" si="1"/>
        <v/>
      </c>
      <c r="O66" s="47"/>
      <c r="P66" s="47"/>
      <c r="Q66" s="19"/>
      <c r="R66" s="47"/>
      <c r="S66" s="20"/>
      <c r="T66" s="47"/>
      <c r="U66" s="47"/>
    </row>
    <row r="67" spans="1:21" s="37" customFormat="1" ht="114.75" x14ac:dyDescent="0.25">
      <c r="A67" s="197"/>
      <c r="B67" s="22" t="s">
        <v>460</v>
      </c>
      <c r="C67" s="23" t="s">
        <v>1218</v>
      </c>
      <c r="D67" s="47" t="s">
        <v>1219</v>
      </c>
      <c r="E67" s="54"/>
      <c r="F67" s="126" t="s">
        <v>1215</v>
      </c>
      <c r="G67" s="126" t="s">
        <v>1222</v>
      </c>
      <c r="H67" s="55"/>
      <c r="I67" s="19"/>
      <c r="J67" s="19"/>
      <c r="K67" s="47"/>
      <c r="L67" s="19"/>
      <c r="M67" s="19"/>
      <c r="N67" s="25" t="str">
        <f t="shared" si="1"/>
        <v/>
      </c>
      <c r="O67" s="47"/>
      <c r="P67" s="47"/>
      <c r="Q67" s="19"/>
      <c r="R67" s="47"/>
      <c r="S67" s="20"/>
      <c r="T67" s="47"/>
      <c r="U67" s="47"/>
    </row>
    <row r="68" spans="1:21" s="37" customFormat="1" ht="114.75" x14ac:dyDescent="0.25">
      <c r="A68" s="197"/>
      <c r="B68" s="22" t="s">
        <v>460</v>
      </c>
      <c r="C68" s="23" t="s">
        <v>1220</v>
      </c>
      <c r="D68" s="47" t="s">
        <v>1221</v>
      </c>
      <c r="E68" s="54"/>
      <c r="F68" s="126" t="s">
        <v>1215</v>
      </c>
      <c r="G68" s="126" t="s">
        <v>1222</v>
      </c>
      <c r="H68" s="55"/>
      <c r="I68" s="19"/>
      <c r="J68" s="19"/>
      <c r="K68" s="47"/>
      <c r="L68" s="19"/>
      <c r="M68" s="19"/>
      <c r="N68" s="25" t="str">
        <f t="shared" si="1"/>
        <v/>
      </c>
      <c r="O68" s="47"/>
      <c r="P68" s="47"/>
      <c r="Q68" s="19"/>
      <c r="R68" s="47"/>
      <c r="S68" s="20"/>
      <c r="T68" s="47"/>
      <c r="U68" s="47"/>
    </row>
    <row r="69" spans="1:21" s="37" customFormat="1" ht="114.75" x14ac:dyDescent="0.25">
      <c r="A69" s="196"/>
      <c r="B69" s="22" t="s">
        <v>460</v>
      </c>
      <c r="C69" s="23" t="s">
        <v>1223</v>
      </c>
      <c r="D69" s="47" t="s">
        <v>1224</v>
      </c>
      <c r="E69" s="54"/>
      <c r="F69" s="126" t="s">
        <v>1215</v>
      </c>
      <c r="G69" s="126" t="s">
        <v>1222</v>
      </c>
      <c r="H69" s="55"/>
      <c r="I69" s="19"/>
      <c r="J69" s="19"/>
      <c r="K69" s="47"/>
      <c r="L69" s="19"/>
      <c r="M69" s="19"/>
      <c r="N69" s="25" t="str">
        <f t="shared" si="1"/>
        <v/>
      </c>
      <c r="O69" s="47"/>
      <c r="P69" s="47"/>
      <c r="Q69" s="19"/>
      <c r="R69" s="47"/>
      <c r="S69" s="20"/>
      <c r="T69" s="47"/>
      <c r="U69" s="47"/>
    </row>
    <row r="70" spans="1:21" s="37" customFormat="1" ht="153" x14ac:dyDescent="0.25">
      <c r="A70" s="195" t="s">
        <v>463</v>
      </c>
      <c r="B70" s="22" t="s">
        <v>462</v>
      </c>
      <c r="C70" s="23" t="s">
        <v>1225</v>
      </c>
      <c r="D70" s="47" t="s">
        <v>1226</v>
      </c>
      <c r="E70" s="126" t="s">
        <v>1227</v>
      </c>
      <c r="F70" s="54"/>
      <c r="G70" s="54"/>
      <c r="H70" s="55"/>
      <c r="I70" s="19"/>
      <c r="J70" s="19"/>
      <c r="K70" s="47"/>
      <c r="L70" s="19"/>
      <c r="M70" s="19"/>
      <c r="N70" s="25" t="str">
        <f t="shared" si="1"/>
        <v/>
      </c>
      <c r="O70" s="47"/>
      <c r="P70" s="47"/>
      <c r="Q70" s="19"/>
      <c r="R70" s="47"/>
      <c r="S70" s="20"/>
      <c r="T70" s="47"/>
      <c r="U70" s="47"/>
    </row>
    <row r="71" spans="1:21" s="37" customFormat="1" ht="153" x14ac:dyDescent="0.25">
      <c r="A71" s="197"/>
      <c r="B71" s="22" t="s">
        <v>462</v>
      </c>
      <c r="C71" s="23" t="s">
        <v>1229</v>
      </c>
      <c r="D71" s="47" t="s">
        <v>1230</v>
      </c>
      <c r="E71" s="126" t="s">
        <v>1227</v>
      </c>
      <c r="F71" s="54"/>
      <c r="G71" s="54"/>
      <c r="H71" s="55"/>
      <c r="I71" s="19"/>
      <c r="J71" s="19"/>
      <c r="K71" s="47"/>
      <c r="L71" s="19"/>
      <c r="M71" s="19"/>
      <c r="N71" s="25" t="str">
        <f t="shared" si="1"/>
        <v/>
      </c>
      <c r="O71" s="47"/>
      <c r="P71" s="47"/>
      <c r="Q71" s="19"/>
      <c r="R71" s="47"/>
      <c r="S71" s="20"/>
      <c r="T71" s="47"/>
      <c r="U71" s="47"/>
    </row>
    <row r="72" spans="1:21" s="37" customFormat="1" ht="76.5" x14ac:dyDescent="0.25">
      <c r="A72" s="197"/>
      <c r="B72" s="22" t="s">
        <v>462</v>
      </c>
      <c r="C72" s="23" t="s">
        <v>1231</v>
      </c>
      <c r="D72" s="47" t="s">
        <v>1232</v>
      </c>
      <c r="E72" s="54"/>
      <c r="F72" s="126" t="s">
        <v>1228</v>
      </c>
      <c r="G72" s="126" t="s">
        <v>1233</v>
      </c>
      <c r="H72" s="55"/>
      <c r="I72" s="19"/>
      <c r="J72" s="19"/>
      <c r="K72" s="47"/>
      <c r="L72" s="19"/>
      <c r="M72" s="19"/>
      <c r="N72" s="25" t="str">
        <f t="shared" si="1"/>
        <v/>
      </c>
      <c r="O72" s="47"/>
      <c r="P72" s="47"/>
      <c r="Q72" s="19"/>
      <c r="R72" s="47"/>
      <c r="S72" s="20"/>
      <c r="T72" s="47"/>
      <c r="U72" s="47"/>
    </row>
    <row r="73" spans="1:21" s="37" customFormat="1" ht="76.5" x14ac:dyDescent="0.25">
      <c r="A73" s="197"/>
      <c r="B73" s="22" t="s">
        <v>462</v>
      </c>
      <c r="C73" s="23" t="s">
        <v>1234</v>
      </c>
      <c r="D73" s="47" t="s">
        <v>1235</v>
      </c>
      <c r="E73" s="54"/>
      <c r="F73" s="126" t="s">
        <v>1228</v>
      </c>
      <c r="G73" s="126" t="s">
        <v>1233</v>
      </c>
      <c r="H73" s="55"/>
      <c r="I73" s="19"/>
      <c r="J73" s="19"/>
      <c r="K73" s="47"/>
      <c r="L73" s="19"/>
      <c r="M73" s="19"/>
      <c r="N73" s="25" t="str">
        <f t="shared" si="1"/>
        <v/>
      </c>
      <c r="O73" s="47"/>
      <c r="P73" s="47"/>
      <c r="Q73" s="19"/>
      <c r="R73" s="47"/>
      <c r="S73" s="20"/>
      <c r="T73" s="47"/>
      <c r="U73" s="47"/>
    </row>
    <row r="74" spans="1:21" s="37" customFormat="1" ht="76.5" x14ac:dyDescent="0.25">
      <c r="A74" s="196"/>
      <c r="B74" s="22" t="s">
        <v>462</v>
      </c>
      <c r="C74" s="23" t="s">
        <v>1236</v>
      </c>
      <c r="D74" s="47" t="s">
        <v>1237</v>
      </c>
      <c r="E74" s="54"/>
      <c r="F74" s="126" t="s">
        <v>1228</v>
      </c>
      <c r="G74" s="126" t="s">
        <v>1233</v>
      </c>
      <c r="H74" s="55"/>
      <c r="I74" s="19"/>
      <c r="J74" s="19"/>
      <c r="K74" s="47"/>
      <c r="L74" s="19"/>
      <c r="M74" s="19"/>
      <c r="N74" s="25" t="str">
        <f t="shared" si="1"/>
        <v/>
      </c>
      <c r="O74" s="47"/>
      <c r="P74" s="47"/>
      <c r="Q74" s="19"/>
      <c r="R74" s="47"/>
      <c r="S74" s="20"/>
      <c r="T74" s="47"/>
      <c r="U74" s="47"/>
    </row>
    <row r="75" spans="1:21" s="37" customFormat="1" ht="114.75" x14ac:dyDescent="0.25">
      <c r="A75" s="195" t="s">
        <v>465</v>
      </c>
      <c r="B75" s="22" t="s">
        <v>464</v>
      </c>
      <c r="C75" s="23" t="s">
        <v>1238</v>
      </c>
      <c r="D75" s="47" t="s">
        <v>1239</v>
      </c>
      <c r="E75" s="126" t="s">
        <v>1240</v>
      </c>
      <c r="F75" s="126" t="s">
        <v>1241</v>
      </c>
      <c r="G75" s="126" t="s">
        <v>1242</v>
      </c>
      <c r="H75" s="55"/>
      <c r="I75" s="19"/>
      <c r="J75" s="19"/>
      <c r="K75" s="47"/>
      <c r="L75" s="19"/>
      <c r="M75" s="19"/>
      <c r="N75" s="25" t="str">
        <f t="shared" si="1"/>
        <v/>
      </c>
      <c r="O75" s="47"/>
      <c r="P75" s="47"/>
      <c r="Q75" s="19"/>
      <c r="R75" s="47"/>
      <c r="S75" s="20"/>
      <c r="T75" s="47"/>
      <c r="U75" s="47"/>
    </row>
    <row r="76" spans="1:21" s="37" customFormat="1" ht="114.75" x14ac:dyDescent="0.25">
      <c r="A76" s="196"/>
      <c r="B76" s="22" t="s">
        <v>464</v>
      </c>
      <c r="C76" s="23" t="s">
        <v>1243</v>
      </c>
      <c r="D76" s="47" t="s">
        <v>1244</v>
      </c>
      <c r="E76" s="126" t="s">
        <v>1240</v>
      </c>
      <c r="F76" s="126" t="s">
        <v>1241</v>
      </c>
      <c r="G76" s="126" t="s">
        <v>1242</v>
      </c>
      <c r="H76" s="55"/>
      <c r="I76" s="19"/>
      <c r="J76" s="19"/>
      <c r="K76" s="47"/>
      <c r="L76" s="19"/>
      <c r="M76" s="19"/>
      <c r="N76" s="25" t="str">
        <f t="shared" si="1"/>
        <v/>
      </c>
      <c r="O76" s="47"/>
      <c r="P76" s="47"/>
      <c r="Q76" s="19"/>
      <c r="R76" s="47"/>
      <c r="S76" s="20"/>
      <c r="T76" s="47"/>
      <c r="U76" s="47"/>
    </row>
    <row r="77" spans="1:21" s="37" customFormat="1" ht="140.25" x14ac:dyDescent="0.25">
      <c r="A77" s="198" t="s">
        <v>467</v>
      </c>
      <c r="B77" s="22" t="s">
        <v>466</v>
      </c>
      <c r="C77" s="23" t="s">
        <v>1245</v>
      </c>
      <c r="D77" s="80" t="s">
        <v>1246</v>
      </c>
      <c r="E77" s="126" t="s">
        <v>1247</v>
      </c>
      <c r="F77" s="54"/>
      <c r="G77" s="54"/>
      <c r="H77" s="55"/>
      <c r="I77" s="19"/>
      <c r="J77" s="19"/>
      <c r="K77" s="47"/>
      <c r="L77" s="19"/>
      <c r="M77" s="19"/>
      <c r="N77" s="25" t="str">
        <f t="shared" si="1"/>
        <v/>
      </c>
      <c r="O77" s="47"/>
      <c r="P77" s="47"/>
      <c r="Q77" s="19"/>
      <c r="R77" s="47"/>
      <c r="S77" s="20"/>
      <c r="T77" s="47"/>
      <c r="U77" s="47"/>
    </row>
    <row r="78" spans="1:21" s="37" customFormat="1" ht="140.25" x14ac:dyDescent="0.25">
      <c r="A78" s="199"/>
      <c r="B78" s="22" t="s">
        <v>466</v>
      </c>
      <c r="C78" s="23" t="s">
        <v>1249</v>
      </c>
      <c r="D78" s="80" t="s">
        <v>1250</v>
      </c>
      <c r="E78" s="126" t="s">
        <v>1247</v>
      </c>
      <c r="F78" s="54"/>
      <c r="G78" s="54"/>
      <c r="H78" s="55"/>
      <c r="I78" s="19"/>
      <c r="J78" s="19"/>
      <c r="K78" s="47"/>
      <c r="L78" s="19"/>
      <c r="M78" s="19"/>
      <c r="N78" s="25" t="str">
        <f t="shared" si="1"/>
        <v/>
      </c>
      <c r="O78" s="47"/>
      <c r="P78" s="47"/>
      <c r="Q78" s="19"/>
      <c r="R78" s="47"/>
      <c r="S78" s="20"/>
      <c r="T78" s="47"/>
      <c r="U78" s="47"/>
    </row>
    <row r="79" spans="1:21" s="37" customFormat="1" ht="76.5" x14ac:dyDescent="0.25">
      <c r="A79" s="199"/>
      <c r="B79" s="22" t="s">
        <v>466</v>
      </c>
      <c r="C79" s="23" t="s">
        <v>1251</v>
      </c>
      <c r="D79" s="80" t="s">
        <v>1252</v>
      </c>
      <c r="E79" s="54"/>
      <c r="F79" s="126" t="s">
        <v>1241</v>
      </c>
      <c r="G79" s="126" t="s">
        <v>1248</v>
      </c>
      <c r="H79" s="55"/>
      <c r="I79" s="19"/>
      <c r="J79" s="19"/>
      <c r="K79" s="47"/>
      <c r="L79" s="19"/>
      <c r="M79" s="19"/>
      <c r="N79" s="25" t="str">
        <f t="shared" si="1"/>
        <v/>
      </c>
      <c r="O79" s="47"/>
      <c r="P79" s="47"/>
      <c r="Q79" s="19"/>
      <c r="R79" s="47"/>
      <c r="S79" s="20"/>
      <c r="T79" s="47"/>
      <c r="U79" s="47"/>
    </row>
    <row r="80" spans="1:21" s="37" customFormat="1" ht="76.5" x14ac:dyDescent="0.25">
      <c r="A80" s="200"/>
      <c r="B80" s="22" t="s">
        <v>466</v>
      </c>
      <c r="C80" s="23" t="s">
        <v>1253</v>
      </c>
      <c r="D80" s="80" t="s">
        <v>1254</v>
      </c>
      <c r="E80" s="54"/>
      <c r="F80" s="126" t="s">
        <v>1241</v>
      </c>
      <c r="G80" s="126" t="s">
        <v>1248</v>
      </c>
      <c r="H80" s="55"/>
      <c r="I80" s="19"/>
      <c r="J80" s="19"/>
      <c r="K80" s="47"/>
      <c r="L80" s="19"/>
      <c r="M80" s="19"/>
      <c r="N80" s="25" t="str">
        <f t="shared" si="1"/>
        <v/>
      </c>
      <c r="O80" s="47"/>
      <c r="P80" s="47"/>
      <c r="Q80" s="19"/>
      <c r="R80" s="47"/>
      <c r="S80" s="20"/>
      <c r="T80" s="47"/>
      <c r="U80" s="47"/>
    </row>
    <row r="81" spans="1:21" s="37" customFormat="1" ht="178.5" x14ac:dyDescent="0.25">
      <c r="A81" s="198" t="s">
        <v>469</v>
      </c>
      <c r="B81" s="22" t="s">
        <v>468</v>
      </c>
      <c r="C81" s="23" t="s">
        <v>1255</v>
      </c>
      <c r="D81" s="80" t="s">
        <v>1256</v>
      </c>
      <c r="E81" s="126" t="s">
        <v>1257</v>
      </c>
      <c r="F81" s="126" t="s">
        <v>1241</v>
      </c>
      <c r="G81" s="126" t="s">
        <v>1258</v>
      </c>
      <c r="H81" s="55"/>
      <c r="I81" s="19"/>
      <c r="J81" s="19"/>
      <c r="K81" s="47"/>
      <c r="L81" s="19"/>
      <c r="M81" s="19"/>
      <c r="N81" s="25" t="str">
        <f t="shared" si="1"/>
        <v/>
      </c>
      <c r="O81" s="47"/>
      <c r="P81" s="47"/>
      <c r="Q81" s="19"/>
      <c r="R81" s="47"/>
      <c r="S81" s="20"/>
      <c r="T81" s="47"/>
      <c r="U81" s="47"/>
    </row>
    <row r="82" spans="1:21" s="37" customFormat="1" ht="178.5" x14ac:dyDescent="0.25">
      <c r="A82" s="200"/>
      <c r="B82" s="22" t="s">
        <v>468</v>
      </c>
      <c r="C82" s="23" t="s">
        <v>1259</v>
      </c>
      <c r="D82" s="80" t="s">
        <v>1260</v>
      </c>
      <c r="E82" s="126" t="s">
        <v>1257</v>
      </c>
      <c r="F82" s="126" t="s">
        <v>1241</v>
      </c>
      <c r="G82" s="126" t="s">
        <v>1258</v>
      </c>
      <c r="H82" s="55"/>
      <c r="I82" s="19"/>
      <c r="J82" s="19"/>
      <c r="K82" s="47"/>
      <c r="L82" s="19"/>
      <c r="M82" s="19"/>
      <c r="N82" s="25" t="str">
        <f t="shared" si="1"/>
        <v/>
      </c>
      <c r="O82" s="47"/>
      <c r="P82" s="47"/>
      <c r="Q82" s="19"/>
      <c r="R82" s="47"/>
      <c r="S82" s="20"/>
      <c r="T82" s="47"/>
      <c r="U82" s="47"/>
    </row>
    <row r="83" spans="1:21" s="37" customFormat="1" ht="114.75" x14ac:dyDescent="0.25">
      <c r="A83" s="52" t="s">
        <v>471</v>
      </c>
      <c r="B83" s="22" t="s">
        <v>470</v>
      </c>
      <c r="C83" s="23" t="s">
        <v>470</v>
      </c>
      <c r="D83" s="47" t="s">
        <v>1261</v>
      </c>
      <c r="E83" s="126" t="s">
        <v>1262</v>
      </c>
      <c r="F83" s="126" t="s">
        <v>1263</v>
      </c>
      <c r="G83" s="126" t="s">
        <v>1264</v>
      </c>
      <c r="H83" s="55"/>
      <c r="I83" s="19"/>
      <c r="J83" s="19"/>
      <c r="K83" s="47"/>
      <c r="L83" s="19"/>
      <c r="M83" s="19"/>
      <c r="N83" s="25" t="str">
        <f t="shared" si="1"/>
        <v/>
      </c>
      <c r="O83" s="47"/>
      <c r="P83" s="47"/>
      <c r="Q83" s="19"/>
      <c r="R83" s="47"/>
      <c r="S83" s="20"/>
      <c r="T83" s="47"/>
      <c r="U83" s="47"/>
    </row>
    <row r="84" spans="1:21" s="37" customFormat="1" ht="178.5" x14ac:dyDescent="0.25">
      <c r="A84" s="195" t="s">
        <v>765</v>
      </c>
      <c r="B84" s="22" t="s">
        <v>472</v>
      </c>
      <c r="C84" s="23" t="s">
        <v>1265</v>
      </c>
      <c r="D84" s="47" t="s">
        <v>1266</v>
      </c>
      <c r="E84" s="126" t="s">
        <v>1267</v>
      </c>
      <c r="F84" s="54"/>
      <c r="G84" s="54"/>
      <c r="H84" s="55"/>
      <c r="I84" s="19"/>
      <c r="J84" s="19"/>
      <c r="K84" s="47"/>
      <c r="L84" s="19"/>
      <c r="M84" s="19"/>
      <c r="N84" s="25" t="str">
        <f t="shared" si="1"/>
        <v/>
      </c>
      <c r="O84" s="47"/>
      <c r="P84" s="47"/>
      <c r="Q84" s="19"/>
      <c r="R84" s="47"/>
      <c r="S84" s="20"/>
      <c r="T84" s="47"/>
      <c r="U84" s="47"/>
    </row>
    <row r="85" spans="1:21" s="37" customFormat="1" ht="76.5" x14ac:dyDescent="0.25">
      <c r="A85" s="196"/>
      <c r="B85" s="22" t="s">
        <v>472</v>
      </c>
      <c r="C85" s="23" t="s">
        <v>1268</v>
      </c>
      <c r="D85" s="47" t="s">
        <v>1269</v>
      </c>
      <c r="E85" s="54"/>
      <c r="F85" s="126" t="s">
        <v>1056</v>
      </c>
      <c r="G85" s="126" t="s">
        <v>1270</v>
      </c>
      <c r="H85" s="55"/>
      <c r="I85" s="19"/>
      <c r="J85" s="19"/>
      <c r="K85" s="47"/>
      <c r="L85" s="19"/>
      <c r="M85" s="19"/>
      <c r="N85" s="25" t="str">
        <f t="shared" si="1"/>
        <v/>
      </c>
      <c r="O85" s="47"/>
      <c r="P85" s="47"/>
      <c r="Q85" s="19"/>
      <c r="R85" s="47"/>
      <c r="S85" s="20"/>
      <c r="T85" s="47"/>
      <c r="U85" s="47"/>
    </row>
    <row r="86" spans="1:21" s="37" customFormat="1" ht="153" x14ac:dyDescent="0.25">
      <c r="A86" s="195" t="s">
        <v>1271</v>
      </c>
      <c r="B86" s="22" t="s">
        <v>763</v>
      </c>
      <c r="C86" s="23" t="s">
        <v>1272</v>
      </c>
      <c r="D86" s="47" t="s">
        <v>1273</v>
      </c>
      <c r="E86" s="126" t="s">
        <v>1274</v>
      </c>
      <c r="F86" s="54"/>
      <c r="G86" s="54"/>
      <c r="H86" s="55"/>
      <c r="I86" s="19"/>
      <c r="J86" s="19"/>
      <c r="K86" s="47"/>
      <c r="L86" s="19"/>
      <c r="M86" s="19"/>
      <c r="N86" s="25" t="str">
        <f t="shared" si="1"/>
        <v/>
      </c>
      <c r="O86" s="47"/>
      <c r="P86" s="47"/>
      <c r="Q86" s="19"/>
      <c r="R86" s="47"/>
      <c r="S86" s="20"/>
      <c r="T86" s="47"/>
      <c r="U86" s="47"/>
    </row>
    <row r="87" spans="1:21" s="37" customFormat="1" ht="153" x14ac:dyDescent="0.25">
      <c r="A87" s="197"/>
      <c r="B87" s="22" t="s">
        <v>763</v>
      </c>
      <c r="C87" s="23" t="s">
        <v>1275</v>
      </c>
      <c r="D87" s="47" t="s">
        <v>1276</v>
      </c>
      <c r="E87" s="126" t="s">
        <v>1274</v>
      </c>
      <c r="F87" s="54"/>
      <c r="G87" s="54"/>
      <c r="H87" s="55"/>
      <c r="I87" s="19"/>
      <c r="J87" s="19"/>
      <c r="K87" s="47"/>
      <c r="L87" s="19"/>
      <c r="M87" s="19"/>
      <c r="N87" s="25" t="str">
        <f t="shared" si="1"/>
        <v/>
      </c>
      <c r="O87" s="47"/>
      <c r="P87" s="47"/>
      <c r="Q87" s="19"/>
      <c r="R87" s="47"/>
      <c r="S87" s="20"/>
      <c r="T87" s="47"/>
      <c r="U87" s="47"/>
    </row>
    <row r="88" spans="1:21" s="37" customFormat="1" ht="63.75" x14ac:dyDescent="0.25">
      <c r="A88" s="196"/>
      <c r="B88" s="22" t="s">
        <v>763</v>
      </c>
      <c r="C88" s="23" t="s">
        <v>1277</v>
      </c>
      <c r="D88" s="47" t="s">
        <v>1278</v>
      </c>
      <c r="E88" s="54"/>
      <c r="F88" s="126" t="s">
        <v>1056</v>
      </c>
      <c r="G88" s="126" t="s">
        <v>1279</v>
      </c>
      <c r="H88" s="55"/>
      <c r="I88" s="19"/>
      <c r="J88" s="19"/>
      <c r="K88" s="47"/>
      <c r="L88" s="19"/>
      <c r="M88" s="19"/>
      <c r="N88" s="25" t="str">
        <f t="shared" si="1"/>
        <v/>
      </c>
      <c r="O88" s="47"/>
      <c r="P88" s="47"/>
      <c r="Q88" s="19"/>
      <c r="R88" s="47"/>
      <c r="S88" s="20"/>
      <c r="T88" s="47"/>
      <c r="U88" s="47"/>
    </row>
    <row r="89" spans="1:21" s="37" customFormat="1" ht="89.25" x14ac:dyDescent="0.25">
      <c r="A89" s="52" t="s">
        <v>474</v>
      </c>
      <c r="B89" s="22" t="s">
        <v>473</v>
      </c>
      <c r="C89" s="23" t="s">
        <v>473</v>
      </c>
      <c r="D89" s="47" t="s">
        <v>1280</v>
      </c>
      <c r="E89" s="126" t="s">
        <v>1281</v>
      </c>
      <c r="F89" s="126" t="s">
        <v>1282</v>
      </c>
      <c r="G89" s="126" t="s">
        <v>1283</v>
      </c>
      <c r="H89" s="47"/>
      <c r="I89" s="19"/>
      <c r="J89" s="19"/>
      <c r="K89" s="19"/>
      <c r="L89" s="19"/>
      <c r="M89" s="19"/>
      <c r="N89" s="25" t="str">
        <f t="shared" si="1"/>
        <v/>
      </c>
      <c r="O89" s="47"/>
      <c r="P89" s="47"/>
      <c r="Q89" s="19"/>
      <c r="R89" s="47"/>
      <c r="S89" s="20"/>
      <c r="T89" s="47"/>
      <c r="U89" s="47"/>
    </row>
  </sheetData>
  <sheetProtection sort="0" autoFilter="0"/>
  <autoFilter ref="A1:U1"/>
  <mergeCells count="22">
    <mergeCell ref="A2:A11"/>
    <mergeCell ref="A14:A16"/>
    <mergeCell ref="A17:A19"/>
    <mergeCell ref="A20:A25"/>
    <mergeCell ref="A27:A34"/>
    <mergeCell ref="A35:A36"/>
    <mergeCell ref="A38:A40"/>
    <mergeCell ref="A41:A43"/>
    <mergeCell ref="A44:A45"/>
    <mergeCell ref="A48:A49"/>
    <mergeCell ref="A50:A51"/>
    <mergeCell ref="A52:A53"/>
    <mergeCell ref="A56:A58"/>
    <mergeCell ref="A59:A61"/>
    <mergeCell ref="A62:A63"/>
    <mergeCell ref="A84:A85"/>
    <mergeCell ref="A86:A88"/>
    <mergeCell ref="A64:A69"/>
    <mergeCell ref="A70:A74"/>
    <mergeCell ref="A75:A76"/>
    <mergeCell ref="A77:A80"/>
    <mergeCell ref="A81:A82"/>
  </mergeCells>
  <conditionalFormatting sqref="N2:N89">
    <cfRule type="expression" dxfId="1" priority="7">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104"/>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201" t="s">
        <v>477</v>
      </c>
      <c r="B2" s="22" t="s">
        <v>476</v>
      </c>
      <c r="C2" s="36" t="s">
        <v>1637</v>
      </c>
      <c r="D2" s="36" t="s">
        <v>2419</v>
      </c>
      <c r="E2" s="127" t="s">
        <v>2420</v>
      </c>
      <c r="F2" s="17"/>
      <c r="G2" s="17"/>
      <c r="H2" s="98"/>
      <c r="I2" s="19"/>
      <c r="J2" s="19"/>
      <c r="K2" s="47"/>
      <c r="L2" s="19"/>
      <c r="M2" s="19"/>
      <c r="N2" s="25" t="str">
        <f>IF(OR(L2="",M2=""),"",
IF(OR(L2="Low",M2="Low"),"Low",
IF(OR(L2="Moderate",M2="Moderate"),"Moderate",
"High")))</f>
        <v/>
      </c>
      <c r="O2" s="47"/>
      <c r="P2" s="47"/>
      <c r="Q2" s="19"/>
      <c r="R2" s="47"/>
      <c r="S2" s="20"/>
      <c r="T2" s="47"/>
      <c r="U2" s="47"/>
    </row>
    <row r="3" spans="1:21" s="37" customFormat="1" ht="38.25" x14ac:dyDescent="0.25">
      <c r="A3" s="201"/>
      <c r="B3" s="22" t="s">
        <v>476</v>
      </c>
      <c r="C3" s="36" t="s">
        <v>1638</v>
      </c>
      <c r="D3" s="36" t="s">
        <v>2422</v>
      </c>
      <c r="E3" s="127" t="s">
        <v>2420</v>
      </c>
      <c r="F3" s="17"/>
      <c r="G3" s="17"/>
      <c r="H3" s="98"/>
      <c r="I3" s="19"/>
      <c r="J3" s="19"/>
      <c r="K3" s="47"/>
      <c r="L3" s="19"/>
      <c r="M3" s="19"/>
      <c r="N3" s="25" t="str">
        <f t="shared" ref="N3:N62" si="0">IF(OR(L3="",M3=""),"",
IF(OR(L3="Low",M3="Low"),"Low",
IF(OR(L3="Moderate",M3="Moderate"),"Moderate",
"High")))</f>
        <v/>
      </c>
      <c r="O3" s="47"/>
      <c r="P3" s="47"/>
      <c r="Q3" s="19"/>
      <c r="R3" s="47"/>
      <c r="S3" s="20"/>
      <c r="T3" s="47"/>
      <c r="U3" s="47"/>
    </row>
    <row r="4" spans="1:21" s="37" customFormat="1" ht="63.75" x14ac:dyDescent="0.25">
      <c r="A4" s="201"/>
      <c r="B4" s="22" t="s">
        <v>476</v>
      </c>
      <c r="C4" s="36" t="s">
        <v>1639</v>
      </c>
      <c r="D4" s="36" t="s">
        <v>2423</v>
      </c>
      <c r="E4" s="127" t="s">
        <v>2420</v>
      </c>
      <c r="F4" s="127" t="s">
        <v>2421</v>
      </c>
      <c r="G4" s="17"/>
      <c r="H4" s="98"/>
      <c r="I4" s="19"/>
      <c r="J4" s="19"/>
      <c r="K4" s="47"/>
      <c r="L4" s="19"/>
      <c r="M4" s="19"/>
      <c r="N4" s="25" t="str">
        <f t="shared" si="0"/>
        <v/>
      </c>
      <c r="O4" s="47"/>
      <c r="P4" s="47"/>
      <c r="Q4" s="19"/>
      <c r="R4" s="47"/>
      <c r="S4" s="20"/>
      <c r="T4" s="47"/>
      <c r="U4" s="47"/>
    </row>
    <row r="5" spans="1:21" s="37" customFormat="1" ht="63.75" x14ac:dyDescent="0.25">
      <c r="A5" s="201"/>
      <c r="B5" s="22" t="s">
        <v>476</v>
      </c>
      <c r="C5" s="36" t="s">
        <v>1640</v>
      </c>
      <c r="D5" s="36" t="s">
        <v>2424</v>
      </c>
      <c r="E5" s="127" t="s">
        <v>2420</v>
      </c>
      <c r="F5" s="17"/>
      <c r="G5" s="17"/>
      <c r="H5" s="98"/>
      <c r="I5" s="19"/>
      <c r="J5" s="19"/>
      <c r="K5" s="47"/>
      <c r="L5" s="19"/>
      <c r="M5" s="19"/>
      <c r="N5" s="25" t="str">
        <f t="shared" si="0"/>
        <v/>
      </c>
      <c r="O5" s="47"/>
      <c r="P5" s="47"/>
      <c r="Q5" s="19"/>
      <c r="R5" s="47"/>
      <c r="S5" s="20"/>
      <c r="T5" s="47"/>
      <c r="U5" s="47"/>
    </row>
    <row r="6" spans="1:21" s="37" customFormat="1" ht="38.25" x14ac:dyDescent="0.25">
      <c r="A6" s="201"/>
      <c r="B6" s="22" t="s">
        <v>476</v>
      </c>
      <c r="C6" s="36" t="s">
        <v>1641</v>
      </c>
      <c r="D6" s="36" t="s">
        <v>931</v>
      </c>
      <c r="E6" s="127" t="s">
        <v>2420</v>
      </c>
      <c r="F6" s="17"/>
      <c r="G6" s="17"/>
      <c r="H6" s="98"/>
      <c r="I6" s="19"/>
      <c r="J6" s="19"/>
      <c r="K6" s="47"/>
      <c r="L6" s="19"/>
      <c r="M6" s="19"/>
      <c r="N6" s="25" t="str">
        <f t="shared" si="0"/>
        <v/>
      </c>
      <c r="O6" s="47"/>
      <c r="P6" s="47"/>
      <c r="Q6" s="19"/>
      <c r="R6" s="47"/>
      <c r="S6" s="20"/>
      <c r="T6" s="47"/>
      <c r="U6" s="47"/>
    </row>
    <row r="7" spans="1:21" s="37" customFormat="1" ht="63.75" x14ac:dyDescent="0.25">
      <c r="A7" s="201"/>
      <c r="B7" s="22" t="s">
        <v>476</v>
      </c>
      <c r="C7" s="36" t="s">
        <v>1642</v>
      </c>
      <c r="D7" s="36" t="s">
        <v>933</v>
      </c>
      <c r="E7" s="127" t="s">
        <v>2420</v>
      </c>
      <c r="F7" s="127" t="s">
        <v>2421</v>
      </c>
      <c r="G7" s="17"/>
      <c r="H7" s="98"/>
      <c r="I7" s="19"/>
      <c r="J7" s="19"/>
      <c r="K7" s="47"/>
      <c r="L7" s="19"/>
      <c r="M7" s="19"/>
      <c r="N7" s="25" t="str">
        <f t="shared" si="0"/>
        <v/>
      </c>
      <c r="O7" s="47"/>
      <c r="P7" s="47"/>
      <c r="Q7" s="19"/>
      <c r="R7" s="47"/>
      <c r="S7" s="20"/>
      <c r="T7" s="47"/>
      <c r="U7" s="47"/>
    </row>
    <row r="8" spans="1:21" s="37" customFormat="1" ht="38.25" x14ac:dyDescent="0.25">
      <c r="A8" s="201"/>
      <c r="B8" s="22" t="s">
        <v>476</v>
      </c>
      <c r="C8" s="36" t="s">
        <v>1643</v>
      </c>
      <c r="D8" s="36" t="s">
        <v>2425</v>
      </c>
      <c r="E8" s="127" t="s">
        <v>2420</v>
      </c>
      <c r="F8" s="17"/>
      <c r="G8" s="17"/>
      <c r="H8" s="98"/>
      <c r="I8" s="19"/>
      <c r="J8" s="19"/>
      <c r="K8" s="47"/>
      <c r="L8" s="19"/>
      <c r="M8" s="19"/>
      <c r="N8" s="25" t="str">
        <f t="shared" si="0"/>
        <v/>
      </c>
      <c r="O8" s="47"/>
      <c r="P8" s="47"/>
      <c r="Q8" s="19"/>
      <c r="R8" s="47"/>
      <c r="S8" s="20"/>
      <c r="T8" s="47"/>
      <c r="U8" s="47"/>
    </row>
    <row r="9" spans="1:21" s="37" customFormat="1" ht="51" x14ac:dyDescent="0.25">
      <c r="A9" s="201"/>
      <c r="B9" s="22" t="s">
        <v>476</v>
      </c>
      <c r="C9" s="36" t="s">
        <v>1644</v>
      </c>
      <c r="D9" s="36" t="s">
        <v>2426</v>
      </c>
      <c r="E9" s="127" t="s">
        <v>2420</v>
      </c>
      <c r="F9" s="17"/>
      <c r="G9" s="17"/>
      <c r="H9" s="98"/>
      <c r="I9" s="19"/>
      <c r="J9" s="19"/>
      <c r="K9" s="47"/>
      <c r="L9" s="19"/>
      <c r="M9" s="19"/>
      <c r="N9" s="25" t="str">
        <f t="shared" si="0"/>
        <v/>
      </c>
      <c r="O9" s="47"/>
      <c r="P9" s="47"/>
      <c r="Q9" s="19"/>
      <c r="R9" s="47"/>
      <c r="S9" s="20"/>
      <c r="T9" s="47"/>
      <c r="U9" s="47"/>
    </row>
    <row r="10" spans="1:21" s="37" customFormat="1" ht="38.25" x14ac:dyDescent="0.25">
      <c r="A10" s="201"/>
      <c r="B10" s="22" t="s">
        <v>476</v>
      </c>
      <c r="C10" s="36" t="s">
        <v>1645</v>
      </c>
      <c r="D10" s="36" t="s">
        <v>2427</v>
      </c>
      <c r="E10" s="127" t="s">
        <v>2420</v>
      </c>
      <c r="F10" s="17"/>
      <c r="G10" s="17"/>
      <c r="H10" s="98"/>
      <c r="I10" s="19"/>
      <c r="J10" s="19"/>
      <c r="K10" s="47"/>
      <c r="L10" s="19"/>
      <c r="M10" s="19"/>
      <c r="N10" s="25" t="str">
        <f t="shared" si="0"/>
        <v/>
      </c>
      <c r="O10" s="47"/>
      <c r="P10" s="47"/>
      <c r="Q10" s="19"/>
      <c r="R10" s="47"/>
      <c r="S10" s="20"/>
      <c r="T10" s="47"/>
      <c r="U10" s="47"/>
    </row>
    <row r="11" spans="1:21" s="37" customFormat="1" ht="51" x14ac:dyDescent="0.25">
      <c r="A11" s="201"/>
      <c r="B11" s="22" t="s">
        <v>476</v>
      </c>
      <c r="C11" s="36" t="s">
        <v>1646</v>
      </c>
      <c r="D11" s="36" t="s">
        <v>2428</v>
      </c>
      <c r="E11" s="127" t="s">
        <v>2420</v>
      </c>
      <c r="F11" s="17"/>
      <c r="G11" s="17"/>
      <c r="H11" s="98"/>
      <c r="I11" s="19"/>
      <c r="J11" s="19"/>
      <c r="K11" s="47"/>
      <c r="L11" s="19"/>
      <c r="M11" s="19"/>
      <c r="N11" s="25" t="str">
        <f t="shared" si="0"/>
        <v/>
      </c>
      <c r="O11" s="47"/>
      <c r="P11" s="47"/>
      <c r="Q11" s="19"/>
      <c r="R11" s="47"/>
      <c r="S11" s="20"/>
      <c r="T11" s="47"/>
      <c r="U11" s="47"/>
    </row>
    <row r="12" spans="1:21" s="37" customFormat="1" ht="140.25" x14ac:dyDescent="0.25">
      <c r="A12" s="201" t="s">
        <v>479</v>
      </c>
      <c r="B12" s="22" t="s">
        <v>478</v>
      </c>
      <c r="C12" s="36" t="s">
        <v>1647</v>
      </c>
      <c r="D12" s="36" t="s">
        <v>2429</v>
      </c>
      <c r="E12" s="17"/>
      <c r="F12" s="127" t="s">
        <v>2431</v>
      </c>
      <c r="G12" s="127" t="s">
        <v>2432</v>
      </c>
      <c r="H12" s="98"/>
      <c r="I12" s="19"/>
      <c r="J12" s="19"/>
      <c r="K12" s="47"/>
      <c r="L12" s="19"/>
      <c r="M12" s="19"/>
      <c r="N12" s="25" t="str">
        <f t="shared" si="0"/>
        <v/>
      </c>
      <c r="O12" s="47"/>
      <c r="P12" s="47"/>
      <c r="Q12" s="19"/>
      <c r="R12" s="47"/>
      <c r="S12" s="20"/>
      <c r="T12" s="47"/>
      <c r="U12" s="47"/>
    </row>
    <row r="13" spans="1:21" s="37" customFormat="1" ht="140.25" x14ac:dyDescent="0.25">
      <c r="A13" s="201"/>
      <c r="B13" s="22" t="s">
        <v>478</v>
      </c>
      <c r="C13" s="36" t="s">
        <v>2433</v>
      </c>
      <c r="D13" s="36" t="s">
        <v>2434</v>
      </c>
      <c r="E13" s="17"/>
      <c r="F13" s="127" t="s">
        <v>2431</v>
      </c>
      <c r="G13" s="127" t="s">
        <v>2432</v>
      </c>
      <c r="H13" s="98"/>
      <c r="I13" s="19"/>
      <c r="J13" s="19"/>
      <c r="K13" s="47"/>
      <c r="L13" s="19"/>
      <c r="M13" s="19"/>
      <c r="N13" s="25" t="str">
        <f t="shared" si="0"/>
        <v/>
      </c>
      <c r="O13" s="47"/>
      <c r="P13" s="47"/>
      <c r="Q13" s="19"/>
      <c r="R13" s="47"/>
      <c r="S13" s="20"/>
      <c r="T13" s="47"/>
      <c r="U13" s="47"/>
    </row>
    <row r="14" spans="1:21" s="37" customFormat="1" ht="140.25" x14ac:dyDescent="0.25">
      <c r="A14" s="201"/>
      <c r="B14" s="22" t="s">
        <v>478</v>
      </c>
      <c r="C14" s="36" t="s">
        <v>2435</v>
      </c>
      <c r="D14" s="36" t="s">
        <v>2436</v>
      </c>
      <c r="E14" s="17"/>
      <c r="F14" s="127" t="s">
        <v>2431</v>
      </c>
      <c r="G14" s="127" t="s">
        <v>2432</v>
      </c>
      <c r="H14" s="98"/>
      <c r="I14" s="19"/>
      <c r="J14" s="19"/>
      <c r="K14" s="47"/>
      <c r="L14" s="19"/>
      <c r="M14" s="19"/>
      <c r="N14" s="25" t="str">
        <f t="shared" si="0"/>
        <v/>
      </c>
      <c r="O14" s="47"/>
      <c r="P14" s="47"/>
      <c r="Q14" s="19"/>
      <c r="R14" s="47"/>
      <c r="S14" s="20"/>
      <c r="T14" s="47"/>
      <c r="U14" s="47"/>
    </row>
    <row r="15" spans="1:21" s="37" customFormat="1" ht="140.25" x14ac:dyDescent="0.25">
      <c r="A15" s="201"/>
      <c r="B15" s="22" t="s">
        <v>478</v>
      </c>
      <c r="C15" s="36" t="s">
        <v>1648</v>
      </c>
      <c r="D15" s="36" t="s">
        <v>2437</v>
      </c>
      <c r="E15" s="17"/>
      <c r="F15" s="127" t="s">
        <v>2431</v>
      </c>
      <c r="G15" s="127" t="s">
        <v>2432</v>
      </c>
      <c r="H15" s="98"/>
      <c r="I15" s="19"/>
      <c r="J15" s="19"/>
      <c r="K15" s="47"/>
      <c r="L15" s="19"/>
      <c r="M15" s="19"/>
      <c r="N15" s="25" t="str">
        <f t="shared" si="0"/>
        <v/>
      </c>
      <c r="O15" s="47"/>
      <c r="P15" s="47"/>
      <c r="Q15" s="19"/>
      <c r="R15" s="47"/>
      <c r="S15" s="20"/>
      <c r="T15" s="47"/>
      <c r="U15" s="47"/>
    </row>
    <row r="16" spans="1:21" s="37" customFormat="1" ht="140.25" x14ac:dyDescent="0.25">
      <c r="A16" s="201"/>
      <c r="B16" s="22" t="s">
        <v>478</v>
      </c>
      <c r="C16" s="36" t="s">
        <v>1649</v>
      </c>
      <c r="D16" s="36" t="s">
        <v>2438</v>
      </c>
      <c r="E16" s="17"/>
      <c r="F16" s="127" t="s">
        <v>2431</v>
      </c>
      <c r="G16" s="127" t="s">
        <v>2432</v>
      </c>
      <c r="H16" s="98"/>
      <c r="I16" s="19"/>
      <c r="J16" s="19"/>
      <c r="K16" s="47"/>
      <c r="L16" s="19"/>
      <c r="M16" s="19"/>
      <c r="N16" s="25" t="str">
        <f t="shared" si="0"/>
        <v/>
      </c>
      <c r="O16" s="47"/>
      <c r="P16" s="47"/>
      <c r="Q16" s="19"/>
      <c r="R16" s="47"/>
      <c r="S16" s="20"/>
      <c r="T16" s="47"/>
      <c r="U16" s="47"/>
    </row>
    <row r="17" spans="1:21" s="37" customFormat="1" ht="242.25" x14ac:dyDescent="0.25">
      <c r="A17" s="201"/>
      <c r="B17" s="22" t="s">
        <v>478</v>
      </c>
      <c r="C17" s="36" t="s">
        <v>1650</v>
      </c>
      <c r="D17" s="36" t="s">
        <v>2439</v>
      </c>
      <c r="E17" s="127" t="s">
        <v>2430</v>
      </c>
      <c r="F17" s="17"/>
      <c r="G17" s="17"/>
      <c r="H17" s="98"/>
      <c r="I17" s="19"/>
      <c r="J17" s="19"/>
      <c r="K17" s="47"/>
      <c r="L17" s="19"/>
      <c r="M17" s="19"/>
      <c r="N17" s="25" t="str">
        <f t="shared" si="0"/>
        <v/>
      </c>
      <c r="O17" s="47"/>
      <c r="P17" s="47"/>
      <c r="Q17" s="19"/>
      <c r="R17" s="47"/>
      <c r="S17" s="20"/>
      <c r="T17" s="47"/>
      <c r="U17" s="47"/>
    </row>
    <row r="18" spans="1:21" s="37" customFormat="1" ht="242.25" x14ac:dyDescent="0.25">
      <c r="A18" s="201"/>
      <c r="B18" s="22" t="s">
        <v>478</v>
      </c>
      <c r="C18" s="36" t="s">
        <v>1651</v>
      </c>
      <c r="D18" s="36" t="s">
        <v>2440</v>
      </c>
      <c r="E18" s="127" t="s">
        <v>2430</v>
      </c>
      <c r="F18" s="17"/>
      <c r="G18" s="17"/>
      <c r="H18" s="98"/>
      <c r="I18" s="19"/>
      <c r="J18" s="19"/>
      <c r="K18" s="47"/>
      <c r="L18" s="19"/>
      <c r="M18" s="19"/>
      <c r="N18" s="25" t="str">
        <f t="shared" si="0"/>
        <v/>
      </c>
      <c r="O18" s="47"/>
      <c r="P18" s="47"/>
      <c r="Q18" s="19"/>
      <c r="R18" s="47"/>
      <c r="S18" s="20"/>
      <c r="T18" s="47"/>
      <c r="U18" s="47"/>
    </row>
    <row r="19" spans="1:21" s="37" customFormat="1" ht="140.25" x14ac:dyDescent="0.25">
      <c r="A19" s="201"/>
      <c r="B19" s="22" t="s">
        <v>478</v>
      </c>
      <c r="C19" s="36" t="s">
        <v>1652</v>
      </c>
      <c r="D19" s="36" t="s">
        <v>2441</v>
      </c>
      <c r="E19" s="17"/>
      <c r="F19" s="127" t="s">
        <v>2431</v>
      </c>
      <c r="G19" s="127" t="s">
        <v>2432</v>
      </c>
      <c r="H19" s="98"/>
      <c r="I19" s="19"/>
      <c r="J19" s="19"/>
      <c r="K19" s="47"/>
      <c r="L19" s="19"/>
      <c r="M19" s="19"/>
      <c r="N19" s="25" t="str">
        <f t="shared" si="0"/>
        <v/>
      </c>
      <c r="O19" s="47"/>
      <c r="P19" s="47"/>
      <c r="Q19" s="19"/>
      <c r="R19" s="47"/>
      <c r="S19" s="20"/>
      <c r="T19" s="47"/>
      <c r="U19" s="47"/>
    </row>
    <row r="20" spans="1:21" s="37" customFormat="1" ht="140.25" x14ac:dyDescent="0.25">
      <c r="A20" s="201"/>
      <c r="B20" s="22" t="s">
        <v>478</v>
      </c>
      <c r="C20" s="36" t="s">
        <v>1653</v>
      </c>
      <c r="D20" s="36" t="s">
        <v>2442</v>
      </c>
      <c r="E20" s="17"/>
      <c r="F20" s="127" t="s">
        <v>2431</v>
      </c>
      <c r="G20" s="127" t="s">
        <v>2432</v>
      </c>
      <c r="H20" s="98"/>
      <c r="I20" s="19"/>
      <c r="J20" s="19"/>
      <c r="K20" s="47"/>
      <c r="L20" s="19"/>
      <c r="M20" s="19"/>
      <c r="N20" s="25" t="str">
        <f t="shared" si="0"/>
        <v/>
      </c>
      <c r="O20" s="47"/>
      <c r="P20" s="47"/>
      <c r="Q20" s="19"/>
      <c r="R20" s="47"/>
      <c r="S20" s="20"/>
      <c r="T20" s="47"/>
      <c r="U20" s="47"/>
    </row>
    <row r="21" spans="1:21" s="37" customFormat="1" ht="140.25" x14ac:dyDescent="0.25">
      <c r="A21" s="201"/>
      <c r="B21" s="22" t="s">
        <v>478</v>
      </c>
      <c r="C21" s="36" t="s">
        <v>1654</v>
      </c>
      <c r="D21" s="36" t="s">
        <v>2556</v>
      </c>
      <c r="E21" s="17"/>
      <c r="F21" s="127" t="s">
        <v>2431</v>
      </c>
      <c r="G21" s="127" t="s">
        <v>2432</v>
      </c>
      <c r="H21" s="98"/>
      <c r="I21" s="19"/>
      <c r="J21" s="19"/>
      <c r="K21" s="47"/>
      <c r="L21" s="19"/>
      <c r="M21" s="19"/>
      <c r="N21" s="25" t="str">
        <f t="shared" si="0"/>
        <v/>
      </c>
      <c r="O21" s="47"/>
      <c r="P21" s="47"/>
      <c r="Q21" s="19"/>
      <c r="R21" s="47"/>
      <c r="S21" s="20"/>
      <c r="T21" s="47"/>
      <c r="U21" s="47"/>
    </row>
    <row r="22" spans="1:21" s="37" customFormat="1" ht="140.25" x14ac:dyDescent="0.25">
      <c r="A22" s="201" t="s">
        <v>480</v>
      </c>
      <c r="B22" s="22" t="s">
        <v>767</v>
      </c>
      <c r="C22" s="36" t="s">
        <v>2557</v>
      </c>
      <c r="D22" s="36" t="s">
        <v>2445</v>
      </c>
      <c r="E22" s="72" t="s">
        <v>2443</v>
      </c>
      <c r="F22" s="105"/>
      <c r="G22" s="105"/>
      <c r="H22" s="98"/>
      <c r="I22" s="19"/>
      <c r="J22" s="19"/>
      <c r="K22" s="47"/>
      <c r="L22" s="19"/>
      <c r="M22" s="19"/>
      <c r="N22" s="25" t="str">
        <f t="shared" si="0"/>
        <v/>
      </c>
      <c r="O22" s="47"/>
      <c r="P22" s="47"/>
      <c r="Q22" s="19"/>
      <c r="R22" s="47"/>
      <c r="S22" s="20"/>
      <c r="T22" s="47"/>
      <c r="U22" s="47"/>
    </row>
    <row r="23" spans="1:21" s="37" customFormat="1" ht="114.75" x14ac:dyDescent="0.25">
      <c r="A23" s="201"/>
      <c r="B23" s="22" t="s">
        <v>767</v>
      </c>
      <c r="C23" s="36" t="s">
        <v>2558</v>
      </c>
      <c r="D23" s="36" t="s">
        <v>2446</v>
      </c>
      <c r="E23" s="17"/>
      <c r="F23" s="72" t="s">
        <v>2444</v>
      </c>
      <c r="G23" s="72" t="s">
        <v>1655</v>
      </c>
      <c r="H23" s="98"/>
      <c r="I23" s="19"/>
      <c r="J23" s="19"/>
      <c r="K23" s="47"/>
      <c r="L23" s="19"/>
      <c r="M23" s="19"/>
      <c r="N23" s="25" t="str">
        <f t="shared" si="0"/>
        <v/>
      </c>
      <c r="O23" s="47"/>
      <c r="P23" s="47"/>
      <c r="Q23" s="19"/>
      <c r="R23" s="47"/>
      <c r="S23" s="20"/>
      <c r="T23" s="47"/>
      <c r="U23" s="47"/>
    </row>
    <row r="24" spans="1:21" s="37" customFormat="1" ht="114.75" x14ac:dyDescent="0.25">
      <c r="A24" s="201" t="s">
        <v>481</v>
      </c>
      <c r="B24" s="22" t="s">
        <v>768</v>
      </c>
      <c r="C24" s="36" t="s">
        <v>1656</v>
      </c>
      <c r="D24" s="36" t="s">
        <v>2447</v>
      </c>
      <c r="E24" s="17"/>
      <c r="F24" s="72" t="s">
        <v>2444</v>
      </c>
      <c r="G24" s="72" t="s">
        <v>2449</v>
      </c>
      <c r="H24" s="98"/>
      <c r="I24" s="19"/>
      <c r="J24" s="19"/>
      <c r="K24" s="47"/>
      <c r="L24" s="19"/>
      <c r="M24" s="19"/>
      <c r="N24" s="25" t="str">
        <f t="shared" si="0"/>
        <v/>
      </c>
      <c r="O24" s="47"/>
      <c r="P24" s="47"/>
      <c r="Q24" s="19"/>
      <c r="R24" s="47"/>
      <c r="S24" s="20"/>
      <c r="T24" s="47"/>
      <c r="U24" s="47"/>
    </row>
    <row r="25" spans="1:21" s="37" customFormat="1" ht="153" x14ac:dyDescent="0.25">
      <c r="A25" s="201"/>
      <c r="B25" s="22" t="s">
        <v>768</v>
      </c>
      <c r="C25" s="36" t="s">
        <v>1657</v>
      </c>
      <c r="D25" s="36" t="s">
        <v>2450</v>
      </c>
      <c r="E25" s="72" t="s">
        <v>2448</v>
      </c>
      <c r="F25" s="17"/>
      <c r="G25" s="17"/>
      <c r="H25" s="98"/>
      <c r="I25" s="19"/>
      <c r="J25" s="19"/>
      <c r="K25" s="47"/>
      <c r="L25" s="19"/>
      <c r="M25" s="19"/>
      <c r="N25" s="25" t="str">
        <f t="shared" si="0"/>
        <v/>
      </c>
      <c r="O25" s="47"/>
      <c r="P25" s="47"/>
      <c r="Q25" s="19"/>
      <c r="R25" s="47"/>
      <c r="S25" s="20"/>
      <c r="T25" s="47"/>
      <c r="U25" s="47"/>
    </row>
    <row r="26" spans="1:21" s="37" customFormat="1" ht="153" x14ac:dyDescent="0.25">
      <c r="A26" s="201"/>
      <c r="B26" s="22" t="s">
        <v>768</v>
      </c>
      <c r="C26" s="36" t="s">
        <v>1658</v>
      </c>
      <c r="D26" s="36" t="s">
        <v>2451</v>
      </c>
      <c r="E26" s="72" t="s">
        <v>2448</v>
      </c>
      <c r="F26" s="17"/>
      <c r="G26" s="17"/>
      <c r="H26" s="98"/>
      <c r="I26" s="19"/>
      <c r="J26" s="19"/>
      <c r="K26" s="47"/>
      <c r="L26" s="19"/>
      <c r="M26" s="19"/>
      <c r="N26" s="25" t="str">
        <f t="shared" si="0"/>
        <v/>
      </c>
      <c r="O26" s="47"/>
      <c r="P26" s="47"/>
      <c r="Q26" s="19"/>
      <c r="R26" s="47"/>
      <c r="S26" s="20"/>
      <c r="T26" s="47"/>
      <c r="U26" s="47"/>
    </row>
    <row r="27" spans="1:21" s="37" customFormat="1" ht="178.5" x14ac:dyDescent="0.25">
      <c r="A27" s="201" t="s">
        <v>483</v>
      </c>
      <c r="B27" s="22" t="s">
        <v>482</v>
      </c>
      <c r="C27" s="36" t="s">
        <v>1659</v>
      </c>
      <c r="D27" s="36" t="s">
        <v>2559</v>
      </c>
      <c r="E27" s="17"/>
      <c r="F27" s="72" t="s">
        <v>2453</v>
      </c>
      <c r="G27" s="72" t="s">
        <v>2454</v>
      </c>
      <c r="H27" s="98"/>
      <c r="I27" s="19"/>
      <c r="J27" s="19"/>
      <c r="K27" s="47"/>
      <c r="L27" s="19"/>
      <c r="M27" s="19"/>
      <c r="N27" s="25" t="str">
        <f t="shared" si="0"/>
        <v/>
      </c>
      <c r="O27" s="47"/>
      <c r="P27" s="47"/>
      <c r="Q27" s="19"/>
      <c r="R27" s="47"/>
      <c r="S27" s="20"/>
      <c r="T27" s="47"/>
      <c r="U27" s="47"/>
    </row>
    <row r="28" spans="1:21" s="37" customFormat="1" ht="178.5" x14ac:dyDescent="0.25">
      <c r="A28" s="201"/>
      <c r="B28" s="22" t="s">
        <v>482</v>
      </c>
      <c r="C28" s="36" t="s">
        <v>1660</v>
      </c>
      <c r="D28" s="36" t="s">
        <v>2455</v>
      </c>
      <c r="E28" s="17"/>
      <c r="F28" s="72" t="s">
        <v>2453</v>
      </c>
      <c r="G28" s="72" t="s">
        <v>2454</v>
      </c>
      <c r="H28" s="98"/>
      <c r="I28" s="19"/>
      <c r="J28" s="19"/>
      <c r="K28" s="47"/>
      <c r="L28" s="19"/>
      <c r="M28" s="19"/>
      <c r="N28" s="25" t="str">
        <f t="shared" si="0"/>
        <v/>
      </c>
      <c r="O28" s="47"/>
      <c r="P28" s="47"/>
      <c r="Q28" s="19"/>
      <c r="R28" s="47"/>
      <c r="S28" s="20"/>
      <c r="T28" s="47"/>
      <c r="U28" s="47"/>
    </row>
    <row r="29" spans="1:21" s="37" customFormat="1" ht="229.5" x14ac:dyDescent="0.25">
      <c r="A29" s="201"/>
      <c r="B29" s="22" t="s">
        <v>482</v>
      </c>
      <c r="C29" s="36" t="s">
        <v>1661</v>
      </c>
      <c r="D29" s="36" t="s">
        <v>2456</v>
      </c>
      <c r="E29" s="72" t="s">
        <v>2452</v>
      </c>
      <c r="F29" s="105"/>
      <c r="G29" s="105"/>
      <c r="H29" s="98"/>
      <c r="I29" s="19"/>
      <c r="J29" s="19"/>
      <c r="K29" s="47"/>
      <c r="L29" s="19"/>
      <c r="M29" s="19"/>
      <c r="N29" s="25" t="str">
        <f t="shared" si="0"/>
        <v/>
      </c>
      <c r="O29" s="47"/>
      <c r="P29" s="47"/>
      <c r="Q29" s="19"/>
      <c r="R29" s="47"/>
      <c r="S29" s="20"/>
      <c r="T29" s="47"/>
      <c r="U29" s="47"/>
    </row>
    <row r="30" spans="1:21" s="37" customFormat="1" ht="229.5" x14ac:dyDescent="0.25">
      <c r="A30" s="201"/>
      <c r="B30" s="22" t="s">
        <v>482</v>
      </c>
      <c r="C30" s="36" t="s">
        <v>1662</v>
      </c>
      <c r="D30" s="36" t="s">
        <v>2457</v>
      </c>
      <c r="E30" s="72" t="s">
        <v>2452</v>
      </c>
      <c r="F30" s="105"/>
      <c r="G30" s="105"/>
      <c r="H30" s="98"/>
      <c r="I30" s="19"/>
      <c r="J30" s="19"/>
      <c r="K30" s="47"/>
      <c r="L30" s="19"/>
      <c r="M30" s="19"/>
      <c r="N30" s="25" t="str">
        <f t="shared" si="0"/>
        <v/>
      </c>
      <c r="O30" s="47"/>
      <c r="P30" s="47"/>
      <c r="Q30" s="19"/>
      <c r="R30" s="47"/>
      <c r="S30" s="20"/>
      <c r="T30" s="47"/>
      <c r="U30" s="47"/>
    </row>
    <row r="31" spans="1:21" s="37" customFormat="1" ht="178.5" x14ac:dyDescent="0.25">
      <c r="A31" s="201"/>
      <c r="B31" s="22" t="s">
        <v>482</v>
      </c>
      <c r="C31" s="36" t="s">
        <v>1663</v>
      </c>
      <c r="D31" s="36" t="s">
        <v>2458</v>
      </c>
      <c r="E31" s="17"/>
      <c r="F31" s="72" t="s">
        <v>2453</v>
      </c>
      <c r="G31" s="72" t="s">
        <v>2454</v>
      </c>
      <c r="H31" s="98"/>
      <c r="I31" s="19"/>
      <c r="J31" s="19"/>
      <c r="K31" s="47"/>
      <c r="L31" s="19"/>
      <c r="M31" s="19"/>
      <c r="N31" s="25" t="str">
        <f t="shared" si="0"/>
        <v/>
      </c>
      <c r="O31" s="47"/>
      <c r="P31" s="47"/>
      <c r="Q31" s="19"/>
      <c r="R31" s="47"/>
      <c r="S31" s="20"/>
      <c r="T31" s="47"/>
      <c r="U31" s="47"/>
    </row>
    <row r="32" spans="1:21" s="37" customFormat="1" ht="178.5" x14ac:dyDescent="0.25">
      <c r="A32" s="201"/>
      <c r="B32" s="22" t="s">
        <v>482</v>
      </c>
      <c r="C32" s="36" t="s">
        <v>1664</v>
      </c>
      <c r="D32" s="36" t="s">
        <v>2560</v>
      </c>
      <c r="E32" s="17"/>
      <c r="F32" s="72" t="s">
        <v>2453</v>
      </c>
      <c r="G32" s="72" t="s">
        <v>2454</v>
      </c>
      <c r="H32" s="98"/>
      <c r="I32" s="19"/>
      <c r="J32" s="19"/>
      <c r="K32" s="47"/>
      <c r="L32" s="19"/>
      <c r="M32" s="19"/>
      <c r="N32" s="25" t="str">
        <f t="shared" si="0"/>
        <v/>
      </c>
      <c r="O32" s="47"/>
      <c r="P32" s="47"/>
      <c r="Q32" s="19"/>
      <c r="R32" s="47"/>
      <c r="S32" s="20"/>
      <c r="T32" s="47"/>
      <c r="U32" s="47"/>
    </row>
    <row r="33" spans="1:21" s="37" customFormat="1" ht="178.5" x14ac:dyDescent="0.25">
      <c r="A33" s="201"/>
      <c r="B33" s="22" t="s">
        <v>482</v>
      </c>
      <c r="C33" s="36" t="s">
        <v>1665</v>
      </c>
      <c r="D33" s="36" t="s">
        <v>2459</v>
      </c>
      <c r="E33" s="17"/>
      <c r="F33" s="72" t="s">
        <v>2453</v>
      </c>
      <c r="G33" s="72" t="s">
        <v>2454</v>
      </c>
      <c r="H33" s="98"/>
      <c r="I33" s="19"/>
      <c r="J33" s="19"/>
      <c r="K33" s="47"/>
      <c r="L33" s="19"/>
      <c r="M33" s="19"/>
      <c r="N33" s="25" t="str">
        <f t="shared" si="0"/>
        <v/>
      </c>
      <c r="O33" s="47"/>
      <c r="P33" s="47"/>
      <c r="Q33" s="19"/>
      <c r="R33" s="47"/>
      <c r="S33" s="20"/>
      <c r="T33" s="47"/>
      <c r="U33" s="47"/>
    </row>
    <row r="34" spans="1:21" s="37" customFormat="1" ht="178.5" x14ac:dyDescent="0.25">
      <c r="A34" s="201"/>
      <c r="B34" s="22" t="s">
        <v>482</v>
      </c>
      <c r="C34" s="36" t="s">
        <v>1666</v>
      </c>
      <c r="D34" s="36" t="s">
        <v>2460</v>
      </c>
      <c r="E34" s="17"/>
      <c r="F34" s="72" t="s">
        <v>2453</v>
      </c>
      <c r="G34" s="72" t="s">
        <v>2454</v>
      </c>
      <c r="H34" s="98"/>
      <c r="I34" s="19"/>
      <c r="J34" s="19"/>
      <c r="K34" s="47"/>
      <c r="L34" s="19"/>
      <c r="M34" s="19"/>
      <c r="N34" s="25" t="str">
        <f t="shared" si="0"/>
        <v/>
      </c>
      <c r="O34" s="47"/>
      <c r="P34" s="47"/>
      <c r="Q34" s="19"/>
      <c r="R34" s="47"/>
      <c r="S34" s="20"/>
      <c r="T34" s="47"/>
      <c r="U34" s="47"/>
    </row>
    <row r="35" spans="1:21" s="37" customFormat="1" ht="153" x14ac:dyDescent="0.25">
      <c r="A35" s="104" t="s">
        <v>484</v>
      </c>
      <c r="B35" s="22" t="s">
        <v>769</v>
      </c>
      <c r="C35" s="36" t="s">
        <v>2561</v>
      </c>
      <c r="D35" s="36" t="s">
        <v>2562</v>
      </c>
      <c r="E35" s="72" t="s">
        <v>2461</v>
      </c>
      <c r="F35" s="72" t="s">
        <v>2462</v>
      </c>
      <c r="G35" s="72" t="s">
        <v>2463</v>
      </c>
      <c r="H35" s="98"/>
      <c r="I35" s="19"/>
      <c r="J35" s="19"/>
      <c r="K35" s="47"/>
      <c r="L35" s="19"/>
      <c r="M35" s="19"/>
      <c r="N35" s="25" t="str">
        <f t="shared" si="0"/>
        <v/>
      </c>
      <c r="O35" s="47"/>
      <c r="P35" s="47"/>
      <c r="Q35" s="19"/>
      <c r="R35" s="47"/>
      <c r="S35" s="20"/>
      <c r="T35" s="47"/>
      <c r="U35" s="47"/>
    </row>
    <row r="36" spans="1:21" s="37" customFormat="1" ht="153" x14ac:dyDescent="0.25">
      <c r="A36" s="104" t="s">
        <v>485</v>
      </c>
      <c r="B36" s="22" t="s">
        <v>770</v>
      </c>
      <c r="C36" s="36" t="s">
        <v>2563</v>
      </c>
      <c r="D36" s="36" t="s">
        <v>2564</v>
      </c>
      <c r="E36" s="72" t="s">
        <v>2461</v>
      </c>
      <c r="F36" s="72" t="s">
        <v>2464</v>
      </c>
      <c r="G36" s="72" t="s">
        <v>1667</v>
      </c>
      <c r="H36" s="98"/>
      <c r="I36" s="19"/>
      <c r="J36" s="19"/>
      <c r="K36" s="47"/>
      <c r="L36" s="19"/>
      <c r="M36" s="19"/>
      <c r="N36" s="25" t="str">
        <f t="shared" si="0"/>
        <v/>
      </c>
      <c r="O36" s="47"/>
      <c r="P36" s="47"/>
      <c r="Q36" s="19"/>
      <c r="R36" s="47"/>
      <c r="S36" s="20"/>
      <c r="T36" s="47"/>
      <c r="U36" s="47"/>
    </row>
    <row r="37" spans="1:21" s="37" customFormat="1" ht="153" x14ac:dyDescent="0.25">
      <c r="A37" s="104" t="s">
        <v>486</v>
      </c>
      <c r="B37" s="22" t="s">
        <v>771</v>
      </c>
      <c r="C37" s="36" t="s">
        <v>2565</v>
      </c>
      <c r="D37" s="36" t="s">
        <v>2566</v>
      </c>
      <c r="E37" s="72" t="s">
        <v>2465</v>
      </c>
      <c r="F37" s="72" t="s">
        <v>2464</v>
      </c>
      <c r="G37" s="72" t="s">
        <v>1668</v>
      </c>
      <c r="H37" s="98"/>
      <c r="I37" s="19"/>
      <c r="J37" s="19"/>
      <c r="K37" s="47"/>
      <c r="L37" s="19"/>
      <c r="M37" s="19"/>
      <c r="N37" s="25" t="str">
        <f t="shared" si="0"/>
        <v/>
      </c>
      <c r="O37" s="47"/>
      <c r="P37" s="47"/>
      <c r="Q37" s="19"/>
      <c r="R37" s="47"/>
      <c r="S37" s="20"/>
      <c r="T37" s="47"/>
      <c r="U37" s="47"/>
    </row>
    <row r="38" spans="1:21" s="37" customFormat="1" ht="191.25" x14ac:dyDescent="0.25">
      <c r="A38" s="201" t="s">
        <v>488</v>
      </c>
      <c r="B38" s="22" t="s">
        <v>487</v>
      </c>
      <c r="C38" s="36" t="s">
        <v>1669</v>
      </c>
      <c r="D38" s="36" t="s">
        <v>2466</v>
      </c>
      <c r="E38" s="72" t="s">
        <v>2467</v>
      </c>
      <c r="F38" s="105"/>
      <c r="G38" s="105"/>
      <c r="H38" s="98"/>
      <c r="I38" s="19"/>
      <c r="J38" s="19"/>
      <c r="K38" s="47"/>
      <c r="L38" s="19"/>
      <c r="M38" s="19"/>
      <c r="N38" s="25" t="str">
        <f t="shared" si="0"/>
        <v/>
      </c>
      <c r="O38" s="47"/>
      <c r="P38" s="47"/>
      <c r="Q38" s="19"/>
      <c r="R38" s="47"/>
      <c r="S38" s="20"/>
      <c r="T38" s="47"/>
      <c r="U38" s="47"/>
    </row>
    <row r="39" spans="1:21" s="37" customFormat="1" ht="114.75" x14ac:dyDescent="0.25">
      <c r="A39" s="201"/>
      <c r="B39" s="22" t="s">
        <v>487</v>
      </c>
      <c r="C39" s="36" t="s">
        <v>1670</v>
      </c>
      <c r="D39" s="36" t="s">
        <v>2567</v>
      </c>
      <c r="E39" s="17"/>
      <c r="F39" s="72" t="s">
        <v>2468</v>
      </c>
      <c r="G39" s="72" t="s">
        <v>2469</v>
      </c>
      <c r="H39" s="98"/>
      <c r="I39" s="19"/>
      <c r="J39" s="19"/>
      <c r="K39" s="47"/>
      <c r="L39" s="19"/>
      <c r="M39" s="19"/>
      <c r="N39" s="25" t="str">
        <f t="shared" si="0"/>
        <v/>
      </c>
      <c r="O39" s="47"/>
      <c r="P39" s="47"/>
      <c r="Q39" s="19"/>
      <c r="R39" s="47"/>
      <c r="S39" s="20"/>
      <c r="T39" s="47"/>
      <c r="U39" s="47"/>
    </row>
    <row r="40" spans="1:21" s="37" customFormat="1" ht="114.75" x14ac:dyDescent="0.25">
      <c r="A40" s="201"/>
      <c r="B40" s="22" t="s">
        <v>487</v>
      </c>
      <c r="C40" s="36" t="s">
        <v>1671</v>
      </c>
      <c r="D40" s="36" t="s">
        <v>2568</v>
      </c>
      <c r="E40" s="17"/>
      <c r="F40" s="72" t="s">
        <v>2468</v>
      </c>
      <c r="G40" s="72" t="s">
        <v>2469</v>
      </c>
      <c r="H40" s="98"/>
      <c r="I40" s="19"/>
      <c r="J40" s="19"/>
      <c r="K40" s="47"/>
      <c r="L40" s="19"/>
      <c r="M40" s="19"/>
      <c r="N40" s="25" t="str">
        <f t="shared" si="0"/>
        <v/>
      </c>
      <c r="O40" s="47"/>
      <c r="P40" s="47"/>
      <c r="Q40" s="19"/>
      <c r="R40" s="47"/>
      <c r="S40" s="20"/>
      <c r="T40" s="47"/>
      <c r="U40" s="47"/>
    </row>
    <row r="41" spans="1:21" s="37" customFormat="1" ht="191.25" x14ac:dyDescent="0.25">
      <c r="A41" s="201"/>
      <c r="B41" s="22" t="s">
        <v>487</v>
      </c>
      <c r="C41" s="36" t="s">
        <v>1672</v>
      </c>
      <c r="D41" s="36" t="s">
        <v>2470</v>
      </c>
      <c r="E41" s="72" t="s">
        <v>2467</v>
      </c>
      <c r="F41" s="105"/>
      <c r="G41" s="105"/>
      <c r="H41" s="98"/>
      <c r="I41" s="19"/>
      <c r="J41" s="19"/>
      <c r="K41" s="47"/>
      <c r="L41" s="19"/>
      <c r="M41" s="19"/>
      <c r="N41" s="25" t="str">
        <f t="shared" si="0"/>
        <v/>
      </c>
      <c r="O41" s="47"/>
      <c r="P41" s="47"/>
      <c r="Q41" s="19"/>
      <c r="R41" s="47"/>
      <c r="S41" s="20"/>
      <c r="T41" s="47"/>
      <c r="U41" s="47"/>
    </row>
    <row r="42" spans="1:21" s="37" customFormat="1" ht="114.75" x14ac:dyDescent="0.25">
      <c r="A42" s="201"/>
      <c r="B42" s="22" t="s">
        <v>487</v>
      </c>
      <c r="C42" s="36" t="s">
        <v>1673</v>
      </c>
      <c r="D42" s="36" t="s">
        <v>2471</v>
      </c>
      <c r="E42" s="17"/>
      <c r="F42" s="72" t="s">
        <v>2468</v>
      </c>
      <c r="G42" s="72" t="s">
        <v>2469</v>
      </c>
      <c r="H42" s="98"/>
      <c r="I42" s="19"/>
      <c r="J42" s="19"/>
      <c r="K42" s="47"/>
      <c r="L42" s="19"/>
      <c r="M42" s="19"/>
      <c r="N42" s="25" t="str">
        <f t="shared" si="0"/>
        <v/>
      </c>
      <c r="O42" s="47"/>
      <c r="P42" s="47"/>
      <c r="Q42" s="19"/>
      <c r="R42" s="47"/>
      <c r="S42" s="20"/>
      <c r="T42" s="47"/>
      <c r="U42" s="47"/>
    </row>
    <row r="43" spans="1:21" s="37" customFormat="1" ht="114.75" x14ac:dyDescent="0.25">
      <c r="A43" s="201"/>
      <c r="B43" s="22" t="s">
        <v>487</v>
      </c>
      <c r="C43" s="36" t="s">
        <v>2472</v>
      </c>
      <c r="D43" s="36" t="s">
        <v>2569</v>
      </c>
      <c r="E43" s="17"/>
      <c r="F43" s="72" t="s">
        <v>2468</v>
      </c>
      <c r="G43" s="72" t="s">
        <v>2469</v>
      </c>
      <c r="H43" s="98"/>
      <c r="I43" s="19"/>
      <c r="J43" s="19"/>
      <c r="K43" s="47"/>
      <c r="L43" s="19"/>
      <c r="M43" s="19"/>
      <c r="N43" s="25" t="str">
        <f t="shared" si="0"/>
        <v/>
      </c>
      <c r="O43" s="47"/>
      <c r="P43" s="47"/>
      <c r="Q43" s="19"/>
      <c r="R43" s="47"/>
      <c r="S43" s="20"/>
      <c r="T43" s="47"/>
      <c r="U43" s="47"/>
    </row>
    <row r="44" spans="1:21" s="37" customFormat="1" ht="114.75" x14ac:dyDescent="0.25">
      <c r="A44" s="201"/>
      <c r="B44" s="22" t="s">
        <v>487</v>
      </c>
      <c r="C44" s="36" t="s">
        <v>1674</v>
      </c>
      <c r="D44" s="36" t="s">
        <v>2570</v>
      </c>
      <c r="E44" s="17"/>
      <c r="F44" s="72" t="s">
        <v>2468</v>
      </c>
      <c r="G44" s="72" t="s">
        <v>2469</v>
      </c>
      <c r="H44" s="98"/>
      <c r="I44" s="19"/>
      <c r="J44" s="19"/>
      <c r="K44" s="47"/>
      <c r="L44" s="19"/>
      <c r="M44" s="19"/>
      <c r="N44" s="25" t="str">
        <f t="shared" si="0"/>
        <v/>
      </c>
      <c r="O44" s="47"/>
      <c r="P44" s="47"/>
      <c r="Q44" s="19"/>
      <c r="R44" s="47"/>
      <c r="S44" s="20"/>
      <c r="T44" s="47"/>
      <c r="U44" s="47"/>
    </row>
    <row r="45" spans="1:21" s="37" customFormat="1" ht="114.75" x14ac:dyDescent="0.25">
      <c r="A45" s="201"/>
      <c r="B45" s="22" t="s">
        <v>487</v>
      </c>
      <c r="C45" s="36" t="s">
        <v>1675</v>
      </c>
      <c r="D45" s="36" t="s">
        <v>2473</v>
      </c>
      <c r="E45" s="17"/>
      <c r="F45" s="72" t="s">
        <v>2468</v>
      </c>
      <c r="G45" s="72" t="s">
        <v>2469</v>
      </c>
      <c r="H45" s="98"/>
      <c r="I45" s="19"/>
      <c r="J45" s="19"/>
      <c r="K45" s="47"/>
      <c r="L45" s="19"/>
      <c r="M45" s="19"/>
      <c r="N45" s="25" t="str">
        <f t="shared" si="0"/>
        <v/>
      </c>
      <c r="O45" s="47"/>
      <c r="P45" s="47"/>
      <c r="Q45" s="19"/>
      <c r="R45" s="47"/>
      <c r="S45" s="20"/>
      <c r="T45" s="47"/>
      <c r="U45" s="47"/>
    </row>
    <row r="46" spans="1:21" s="37" customFormat="1" ht="191.25" x14ac:dyDescent="0.25">
      <c r="A46" s="201"/>
      <c r="B46" s="22" t="s">
        <v>487</v>
      </c>
      <c r="C46" s="36" t="s">
        <v>1676</v>
      </c>
      <c r="D46" s="36" t="s">
        <v>2474</v>
      </c>
      <c r="E46" s="72" t="s">
        <v>2467</v>
      </c>
      <c r="F46" s="72" t="s">
        <v>2468</v>
      </c>
      <c r="G46" s="105"/>
      <c r="H46" s="98"/>
      <c r="I46" s="19"/>
      <c r="J46" s="19"/>
      <c r="K46" s="47"/>
      <c r="L46" s="19"/>
      <c r="M46" s="19"/>
      <c r="N46" s="25" t="str">
        <f t="shared" si="0"/>
        <v/>
      </c>
      <c r="O46" s="47"/>
      <c r="P46" s="47"/>
      <c r="Q46" s="19"/>
      <c r="R46" s="47"/>
      <c r="S46" s="20"/>
      <c r="T46" s="47"/>
      <c r="U46" s="47"/>
    </row>
    <row r="47" spans="1:21" s="37" customFormat="1" ht="191.25" x14ac:dyDescent="0.25">
      <c r="A47" s="201"/>
      <c r="B47" s="22" t="s">
        <v>487</v>
      </c>
      <c r="C47" s="36" t="s">
        <v>1677</v>
      </c>
      <c r="D47" s="36" t="s">
        <v>2475</v>
      </c>
      <c r="E47" s="72" t="s">
        <v>2467</v>
      </c>
      <c r="F47" s="105"/>
      <c r="G47" s="105"/>
      <c r="H47" s="98"/>
      <c r="I47" s="19"/>
      <c r="J47" s="19"/>
      <c r="K47" s="47"/>
      <c r="L47" s="19"/>
      <c r="M47" s="19"/>
      <c r="N47" s="25" t="str">
        <f t="shared" si="0"/>
        <v/>
      </c>
      <c r="O47" s="47"/>
      <c r="P47" s="47"/>
      <c r="Q47" s="19"/>
      <c r="R47" s="47"/>
      <c r="S47" s="20"/>
      <c r="T47" s="47"/>
      <c r="U47" s="47"/>
    </row>
    <row r="48" spans="1:21" s="37" customFormat="1" ht="191.25" x14ac:dyDescent="0.25">
      <c r="A48" s="201"/>
      <c r="B48" s="22" t="s">
        <v>487</v>
      </c>
      <c r="C48" s="36" t="s">
        <v>1678</v>
      </c>
      <c r="D48" s="36" t="s">
        <v>2476</v>
      </c>
      <c r="E48" s="72" t="s">
        <v>2467</v>
      </c>
      <c r="F48" s="105"/>
      <c r="G48" s="105"/>
      <c r="H48" s="98"/>
      <c r="I48" s="19"/>
      <c r="J48" s="19"/>
      <c r="K48" s="47"/>
      <c r="L48" s="19"/>
      <c r="M48" s="19"/>
      <c r="N48" s="25" t="str">
        <f t="shared" si="0"/>
        <v/>
      </c>
      <c r="O48" s="47"/>
      <c r="P48" s="47"/>
      <c r="Q48" s="19"/>
      <c r="R48" s="47"/>
      <c r="S48" s="20"/>
      <c r="T48" s="47"/>
      <c r="U48" s="47"/>
    </row>
    <row r="49" spans="1:21" s="37" customFormat="1" ht="191.25" x14ac:dyDescent="0.25">
      <c r="A49" s="201"/>
      <c r="B49" s="22" t="s">
        <v>487</v>
      </c>
      <c r="C49" s="36" t="s">
        <v>1679</v>
      </c>
      <c r="D49" s="36" t="s">
        <v>2477</v>
      </c>
      <c r="E49" s="72" t="s">
        <v>2467</v>
      </c>
      <c r="F49" s="105"/>
      <c r="G49" s="105"/>
      <c r="H49" s="98"/>
      <c r="I49" s="19"/>
      <c r="J49" s="19"/>
      <c r="K49" s="47"/>
      <c r="L49" s="19"/>
      <c r="M49" s="19"/>
      <c r="N49" s="25" t="str">
        <f t="shared" si="0"/>
        <v/>
      </c>
      <c r="O49" s="47"/>
      <c r="P49" s="47"/>
      <c r="Q49" s="19"/>
      <c r="R49" s="47"/>
      <c r="S49" s="20"/>
      <c r="T49" s="47"/>
      <c r="U49" s="47"/>
    </row>
    <row r="50" spans="1:21" s="37" customFormat="1" ht="114.75" x14ac:dyDescent="0.25">
      <c r="A50" s="201"/>
      <c r="B50" s="22" t="s">
        <v>487</v>
      </c>
      <c r="C50" s="36" t="s">
        <v>1680</v>
      </c>
      <c r="D50" s="36" t="s">
        <v>2478</v>
      </c>
      <c r="E50" s="17"/>
      <c r="F50" s="72" t="s">
        <v>2468</v>
      </c>
      <c r="G50" s="72" t="s">
        <v>2469</v>
      </c>
      <c r="H50" s="98"/>
      <c r="I50" s="19"/>
      <c r="J50" s="19"/>
      <c r="K50" s="47"/>
      <c r="L50" s="19"/>
      <c r="M50" s="19"/>
      <c r="N50" s="25" t="str">
        <f t="shared" si="0"/>
        <v/>
      </c>
      <c r="O50" s="47"/>
      <c r="P50" s="47"/>
      <c r="Q50" s="19"/>
      <c r="R50" s="47"/>
      <c r="S50" s="20"/>
      <c r="T50" s="47"/>
      <c r="U50" s="47"/>
    </row>
    <row r="51" spans="1:21" s="37" customFormat="1" ht="153" x14ac:dyDescent="0.25">
      <c r="A51" s="202" t="s">
        <v>489</v>
      </c>
      <c r="B51" s="22" t="s">
        <v>772</v>
      </c>
      <c r="C51" s="36" t="s">
        <v>2479</v>
      </c>
      <c r="D51" s="36" t="s">
        <v>2480</v>
      </c>
      <c r="E51" s="72" t="s">
        <v>2481</v>
      </c>
      <c r="F51" s="72" t="s">
        <v>2484</v>
      </c>
      <c r="G51" s="72" t="s">
        <v>2485</v>
      </c>
      <c r="H51" s="98"/>
      <c r="I51" s="19"/>
      <c r="J51" s="19"/>
      <c r="K51" s="47"/>
      <c r="L51" s="19"/>
      <c r="M51" s="19"/>
      <c r="N51" s="25" t="str">
        <f t="shared" si="0"/>
        <v/>
      </c>
      <c r="O51" s="47"/>
      <c r="P51" s="47"/>
      <c r="Q51" s="19"/>
      <c r="R51" s="47"/>
      <c r="S51" s="20"/>
      <c r="T51" s="47"/>
      <c r="U51" s="47"/>
    </row>
    <row r="52" spans="1:21" s="37" customFormat="1" ht="153" x14ac:dyDescent="0.25">
      <c r="A52" s="203"/>
      <c r="B52" s="22" t="s">
        <v>772</v>
      </c>
      <c r="C52" s="36" t="s">
        <v>2482</v>
      </c>
      <c r="D52" s="36" t="s">
        <v>2483</v>
      </c>
      <c r="E52" s="72" t="s">
        <v>2481</v>
      </c>
      <c r="F52" s="72" t="s">
        <v>2484</v>
      </c>
      <c r="G52" s="72" t="s">
        <v>2485</v>
      </c>
      <c r="H52" s="98"/>
      <c r="I52" s="19"/>
      <c r="J52" s="19"/>
      <c r="K52" s="47"/>
      <c r="L52" s="19"/>
      <c r="M52" s="19"/>
      <c r="N52" s="25" t="str">
        <f t="shared" si="0"/>
        <v/>
      </c>
      <c r="O52" s="47"/>
      <c r="P52" s="47"/>
      <c r="Q52" s="19"/>
      <c r="R52" s="47"/>
      <c r="S52" s="20"/>
      <c r="T52" s="47"/>
      <c r="U52" s="47"/>
    </row>
    <row r="53" spans="1:21" s="37" customFormat="1" ht="153" x14ac:dyDescent="0.25">
      <c r="A53" s="104" t="s">
        <v>783</v>
      </c>
      <c r="B53" s="22" t="s">
        <v>773</v>
      </c>
      <c r="C53" s="36" t="s">
        <v>2572</v>
      </c>
      <c r="D53" s="36" t="s">
        <v>2571</v>
      </c>
      <c r="E53" s="72" t="s">
        <v>2481</v>
      </c>
      <c r="F53" s="72" t="s">
        <v>2486</v>
      </c>
      <c r="G53" s="72" t="s">
        <v>2487</v>
      </c>
      <c r="H53" s="98"/>
      <c r="I53" s="19"/>
      <c r="J53" s="19"/>
      <c r="K53" s="47"/>
      <c r="L53" s="19"/>
      <c r="M53" s="19"/>
      <c r="N53" s="25" t="str">
        <f t="shared" si="0"/>
        <v/>
      </c>
      <c r="O53" s="47"/>
      <c r="P53" s="47"/>
      <c r="Q53" s="19"/>
      <c r="R53" s="47"/>
      <c r="S53" s="20"/>
      <c r="T53" s="47"/>
      <c r="U53" s="47"/>
    </row>
    <row r="54" spans="1:21" s="37" customFormat="1" ht="165.75" x14ac:dyDescent="0.25">
      <c r="A54" s="201" t="s">
        <v>490</v>
      </c>
      <c r="B54" s="22" t="s">
        <v>774</v>
      </c>
      <c r="C54" s="36" t="s">
        <v>2488</v>
      </c>
      <c r="D54" s="36" t="s">
        <v>2573</v>
      </c>
      <c r="E54" s="72" t="s">
        <v>2490</v>
      </c>
      <c r="F54" s="17"/>
      <c r="G54" s="17"/>
      <c r="H54" s="98"/>
      <c r="I54" s="19"/>
      <c r="J54" s="19"/>
      <c r="K54" s="47"/>
      <c r="L54" s="19"/>
      <c r="M54" s="19"/>
      <c r="N54" s="25" t="str">
        <f t="shared" si="0"/>
        <v/>
      </c>
      <c r="O54" s="47"/>
      <c r="P54" s="47"/>
      <c r="Q54" s="19"/>
      <c r="R54" s="47"/>
      <c r="S54" s="20"/>
      <c r="T54" s="47"/>
      <c r="U54" s="47"/>
    </row>
    <row r="55" spans="1:21" s="37" customFormat="1" ht="153" x14ac:dyDescent="0.25">
      <c r="A55" s="201"/>
      <c r="B55" s="22" t="s">
        <v>774</v>
      </c>
      <c r="C55" s="36" t="s">
        <v>2489</v>
      </c>
      <c r="D55" s="36" t="s">
        <v>2574</v>
      </c>
      <c r="E55" s="17"/>
      <c r="F55" s="72" t="s">
        <v>2491</v>
      </c>
      <c r="G55" s="72" t="s">
        <v>2492</v>
      </c>
      <c r="H55" s="98"/>
      <c r="I55" s="19"/>
      <c r="J55" s="19"/>
      <c r="K55" s="47"/>
      <c r="L55" s="19"/>
      <c r="M55" s="19"/>
      <c r="N55" s="25" t="str">
        <f t="shared" si="0"/>
        <v/>
      </c>
      <c r="O55" s="47"/>
      <c r="P55" s="47"/>
      <c r="Q55" s="19"/>
      <c r="R55" s="47"/>
      <c r="S55" s="20"/>
      <c r="T55" s="47"/>
      <c r="U55" s="47"/>
    </row>
    <row r="56" spans="1:21" s="37" customFormat="1" ht="153" x14ac:dyDescent="0.25">
      <c r="A56" s="201" t="s">
        <v>491</v>
      </c>
      <c r="B56" s="22" t="s">
        <v>775</v>
      </c>
      <c r="C56" s="36" t="s">
        <v>1681</v>
      </c>
      <c r="D56" s="36" t="s">
        <v>2493</v>
      </c>
      <c r="E56" s="72" t="s">
        <v>2496</v>
      </c>
      <c r="F56" s="17"/>
      <c r="G56" s="17"/>
      <c r="H56" s="98"/>
      <c r="I56" s="19"/>
      <c r="J56" s="19"/>
      <c r="K56" s="47"/>
      <c r="L56" s="19"/>
      <c r="M56" s="19"/>
      <c r="N56" s="25" t="str">
        <f t="shared" si="0"/>
        <v/>
      </c>
      <c r="O56" s="47"/>
      <c r="P56" s="47"/>
      <c r="Q56" s="19"/>
      <c r="R56" s="47"/>
      <c r="S56" s="20"/>
      <c r="T56" s="47"/>
      <c r="U56" s="47"/>
    </row>
    <row r="57" spans="1:21" s="37" customFormat="1" ht="153" x14ac:dyDescent="0.25">
      <c r="A57" s="201"/>
      <c r="B57" s="22" t="s">
        <v>775</v>
      </c>
      <c r="C57" s="36" t="s">
        <v>1682</v>
      </c>
      <c r="D57" s="36" t="s">
        <v>2494</v>
      </c>
      <c r="E57" s="72" t="s">
        <v>2496</v>
      </c>
      <c r="F57" s="17"/>
      <c r="G57" s="17"/>
      <c r="H57" s="98"/>
      <c r="I57" s="19"/>
      <c r="J57" s="19"/>
      <c r="K57" s="47"/>
      <c r="L57" s="19"/>
      <c r="M57" s="19"/>
      <c r="N57" s="25" t="str">
        <f t="shared" si="0"/>
        <v/>
      </c>
      <c r="O57" s="47"/>
      <c r="P57" s="47"/>
      <c r="Q57" s="19"/>
      <c r="R57" s="47"/>
      <c r="S57" s="20"/>
      <c r="T57" s="47"/>
      <c r="U57" s="47"/>
    </row>
    <row r="58" spans="1:21" s="37" customFormat="1" ht="153" x14ac:dyDescent="0.25">
      <c r="A58" s="201"/>
      <c r="B58" s="22" t="s">
        <v>775</v>
      </c>
      <c r="C58" s="36" t="s">
        <v>1683</v>
      </c>
      <c r="D58" s="36" t="s">
        <v>2495</v>
      </c>
      <c r="E58" s="17"/>
      <c r="F58" s="72" t="s">
        <v>2497</v>
      </c>
      <c r="G58" s="72" t="s">
        <v>2498</v>
      </c>
      <c r="H58" s="98"/>
      <c r="I58" s="19"/>
      <c r="J58" s="19"/>
      <c r="K58" s="47"/>
      <c r="L58" s="19"/>
      <c r="M58" s="19"/>
      <c r="N58" s="25" t="str">
        <f t="shared" si="0"/>
        <v/>
      </c>
      <c r="O58" s="47"/>
      <c r="P58" s="47"/>
      <c r="Q58" s="19"/>
      <c r="R58" s="47"/>
      <c r="S58" s="20"/>
      <c r="T58" s="47"/>
      <c r="U58" s="47"/>
    </row>
    <row r="59" spans="1:21" s="37" customFormat="1" ht="153" x14ac:dyDescent="0.25">
      <c r="A59" s="201" t="s">
        <v>492</v>
      </c>
      <c r="B59" s="22" t="s">
        <v>776</v>
      </c>
      <c r="C59" s="36" t="s">
        <v>1684</v>
      </c>
      <c r="D59" s="36" t="s">
        <v>2499</v>
      </c>
      <c r="E59" s="17"/>
      <c r="F59" s="72" t="s">
        <v>2484</v>
      </c>
      <c r="G59" s="72" t="s">
        <v>2502</v>
      </c>
      <c r="H59" s="98"/>
      <c r="I59" s="19"/>
      <c r="J59" s="19"/>
      <c r="K59" s="47"/>
      <c r="L59" s="19"/>
      <c r="M59" s="19"/>
      <c r="N59" s="25" t="str">
        <f t="shared" si="0"/>
        <v/>
      </c>
      <c r="O59" s="47"/>
      <c r="P59" s="47"/>
      <c r="Q59" s="19"/>
      <c r="R59" s="47"/>
      <c r="S59" s="20"/>
      <c r="T59" s="47"/>
      <c r="U59" s="47"/>
    </row>
    <row r="60" spans="1:21" s="37" customFormat="1" ht="153" x14ac:dyDescent="0.25">
      <c r="A60" s="201"/>
      <c r="B60" s="22" t="s">
        <v>776</v>
      </c>
      <c r="C60" s="36" t="s">
        <v>1685</v>
      </c>
      <c r="D60" s="36" t="s">
        <v>2500</v>
      </c>
      <c r="E60" s="17"/>
      <c r="F60" s="72" t="s">
        <v>2484</v>
      </c>
      <c r="G60" s="72" t="s">
        <v>2502</v>
      </c>
      <c r="H60" s="98"/>
      <c r="I60" s="19"/>
      <c r="J60" s="19"/>
      <c r="K60" s="47"/>
      <c r="L60" s="19"/>
      <c r="M60" s="19"/>
      <c r="N60" s="25" t="str">
        <f t="shared" si="0"/>
        <v/>
      </c>
      <c r="O60" s="47"/>
      <c r="P60" s="47"/>
      <c r="Q60" s="19"/>
      <c r="R60" s="47"/>
      <c r="S60" s="20"/>
      <c r="T60" s="47"/>
      <c r="U60" s="47"/>
    </row>
    <row r="61" spans="1:21" s="37" customFormat="1" ht="153" x14ac:dyDescent="0.25">
      <c r="A61" s="201"/>
      <c r="B61" s="22" t="s">
        <v>776</v>
      </c>
      <c r="C61" s="36" t="s">
        <v>1686</v>
      </c>
      <c r="D61" s="36" t="s">
        <v>2501</v>
      </c>
      <c r="E61" s="17"/>
      <c r="F61" s="72" t="s">
        <v>2484</v>
      </c>
      <c r="G61" s="72" t="s">
        <v>2502</v>
      </c>
      <c r="H61" s="98"/>
      <c r="I61" s="19"/>
      <c r="J61" s="19"/>
      <c r="K61" s="47"/>
      <c r="L61" s="19"/>
      <c r="M61" s="19"/>
      <c r="N61" s="25" t="str">
        <f t="shared" si="0"/>
        <v/>
      </c>
      <c r="O61" s="47"/>
      <c r="P61" s="47"/>
      <c r="Q61" s="19"/>
      <c r="R61" s="47"/>
      <c r="S61" s="20"/>
      <c r="T61" s="47"/>
      <c r="U61" s="47"/>
    </row>
    <row r="62" spans="1:21" s="37" customFormat="1" ht="165.75" x14ac:dyDescent="0.25">
      <c r="A62" s="104" t="s">
        <v>493</v>
      </c>
      <c r="B62" s="22" t="s">
        <v>777</v>
      </c>
      <c r="C62" s="36" t="s">
        <v>2576</v>
      </c>
      <c r="D62" s="36" t="s">
        <v>2575</v>
      </c>
      <c r="E62" s="72" t="s">
        <v>2503</v>
      </c>
      <c r="F62" s="72" t="s">
        <v>2484</v>
      </c>
      <c r="G62" s="72" t="s">
        <v>2504</v>
      </c>
      <c r="H62" s="98"/>
      <c r="I62" s="19"/>
      <c r="J62" s="19"/>
      <c r="K62" s="47"/>
      <c r="L62" s="19"/>
      <c r="M62" s="19"/>
      <c r="N62" s="25" t="str">
        <f t="shared" si="0"/>
        <v/>
      </c>
      <c r="O62" s="47"/>
      <c r="P62" s="47"/>
      <c r="Q62" s="19"/>
      <c r="R62" s="47"/>
      <c r="S62" s="20"/>
      <c r="T62" s="47"/>
      <c r="U62" s="47"/>
    </row>
    <row r="63" spans="1:21" s="37" customFormat="1" ht="204" x14ac:dyDescent="0.25">
      <c r="A63" s="201" t="s">
        <v>494</v>
      </c>
      <c r="B63" s="22" t="s">
        <v>778</v>
      </c>
      <c r="C63" s="36" t="s">
        <v>1687</v>
      </c>
      <c r="D63" s="36" t="s">
        <v>2505</v>
      </c>
      <c r="E63" s="72" t="s">
        <v>2506</v>
      </c>
      <c r="F63" s="17"/>
      <c r="G63" s="17"/>
      <c r="H63" s="98"/>
      <c r="I63" s="19"/>
      <c r="J63" s="19"/>
      <c r="K63" s="47"/>
      <c r="L63" s="19"/>
      <c r="M63" s="19"/>
      <c r="N63" s="25" t="str">
        <f t="shared" ref="N63:N92" si="1">IF(OR(L63="",M63=""),"",
IF(OR(L63="Low",M63="Low"),"Low",
IF(OR(L63="Moderate",M63="Moderate"),"Moderate",
"High")))</f>
        <v/>
      </c>
      <c r="O63" s="47"/>
      <c r="P63" s="47"/>
      <c r="Q63" s="19"/>
      <c r="R63" s="47"/>
      <c r="S63" s="20"/>
      <c r="T63" s="47"/>
      <c r="U63" s="47"/>
    </row>
    <row r="64" spans="1:21" s="37" customFormat="1" ht="204" x14ac:dyDescent="0.25">
      <c r="A64" s="201"/>
      <c r="B64" s="22" t="s">
        <v>778</v>
      </c>
      <c r="C64" s="36" t="s">
        <v>1688</v>
      </c>
      <c r="D64" s="36" t="s">
        <v>2507</v>
      </c>
      <c r="E64" s="72" t="s">
        <v>2506</v>
      </c>
      <c r="F64" s="17"/>
      <c r="G64" s="17"/>
      <c r="H64" s="98"/>
      <c r="I64" s="19"/>
      <c r="J64" s="19"/>
      <c r="K64" s="47"/>
      <c r="L64" s="19"/>
      <c r="M64" s="19"/>
      <c r="N64" s="25" t="str">
        <f t="shared" si="1"/>
        <v/>
      </c>
      <c r="O64" s="47"/>
      <c r="P64" s="47"/>
      <c r="Q64" s="19"/>
      <c r="R64" s="47"/>
      <c r="S64" s="20"/>
      <c r="T64" s="47"/>
      <c r="U64" s="47"/>
    </row>
    <row r="65" spans="1:21" s="37" customFormat="1" ht="114.75" x14ac:dyDescent="0.25">
      <c r="A65" s="201"/>
      <c r="B65" s="22" t="s">
        <v>778</v>
      </c>
      <c r="C65" s="36" t="s">
        <v>1689</v>
      </c>
      <c r="D65" s="36" t="s">
        <v>2508</v>
      </c>
      <c r="E65" s="17"/>
      <c r="F65" s="72" t="s">
        <v>2509</v>
      </c>
      <c r="G65" s="72" t="s">
        <v>2510</v>
      </c>
      <c r="H65" s="98"/>
      <c r="I65" s="19"/>
      <c r="J65" s="19"/>
      <c r="K65" s="47"/>
      <c r="L65" s="19"/>
      <c r="M65" s="19"/>
      <c r="N65" s="25" t="str">
        <f t="shared" si="1"/>
        <v/>
      </c>
      <c r="O65" s="47"/>
      <c r="P65" s="47"/>
      <c r="Q65" s="19"/>
      <c r="R65" s="47"/>
      <c r="S65" s="20"/>
      <c r="T65" s="47"/>
      <c r="U65" s="47"/>
    </row>
    <row r="66" spans="1:21" s="37" customFormat="1" ht="165.75" x14ac:dyDescent="0.25">
      <c r="A66" s="201" t="s">
        <v>496</v>
      </c>
      <c r="B66" s="22" t="s">
        <v>495</v>
      </c>
      <c r="C66" s="36" t="s">
        <v>1690</v>
      </c>
      <c r="D66" s="36" t="s">
        <v>2511</v>
      </c>
      <c r="E66" s="72" t="s">
        <v>2512</v>
      </c>
      <c r="F66" s="72" t="s">
        <v>2513</v>
      </c>
      <c r="G66" s="72" t="s">
        <v>2514</v>
      </c>
      <c r="H66" s="98"/>
      <c r="I66" s="19"/>
      <c r="J66" s="19"/>
      <c r="K66" s="47"/>
      <c r="L66" s="19"/>
      <c r="M66" s="19"/>
      <c r="N66" s="25" t="str">
        <f t="shared" si="1"/>
        <v/>
      </c>
      <c r="O66" s="47"/>
      <c r="P66" s="47"/>
      <c r="Q66" s="19"/>
      <c r="R66" s="47"/>
      <c r="S66" s="20"/>
      <c r="T66" s="47"/>
      <c r="U66" s="47"/>
    </row>
    <row r="67" spans="1:21" s="37" customFormat="1" ht="165.75" x14ac:dyDescent="0.25">
      <c r="A67" s="201"/>
      <c r="B67" s="22" t="s">
        <v>495</v>
      </c>
      <c r="C67" s="36" t="s">
        <v>1691</v>
      </c>
      <c r="D67" s="36" t="s">
        <v>2515</v>
      </c>
      <c r="E67" s="17"/>
      <c r="F67" s="72" t="s">
        <v>2513</v>
      </c>
      <c r="G67" s="72" t="s">
        <v>2514</v>
      </c>
      <c r="H67" s="98"/>
      <c r="I67" s="19"/>
      <c r="J67" s="19"/>
      <c r="K67" s="47"/>
      <c r="L67" s="19"/>
      <c r="M67" s="19"/>
      <c r="N67" s="25" t="str">
        <f t="shared" si="1"/>
        <v/>
      </c>
      <c r="O67" s="47"/>
      <c r="P67" s="47"/>
      <c r="Q67" s="19"/>
      <c r="R67" s="47"/>
      <c r="S67" s="20"/>
      <c r="T67" s="47"/>
      <c r="U67" s="47"/>
    </row>
    <row r="68" spans="1:21" s="37" customFormat="1" ht="165.75" x14ac:dyDescent="0.25">
      <c r="A68" s="201"/>
      <c r="B68" s="22" t="s">
        <v>495</v>
      </c>
      <c r="C68" s="36" t="s">
        <v>1692</v>
      </c>
      <c r="D68" s="36" t="s">
        <v>2516</v>
      </c>
      <c r="E68" s="72" t="s">
        <v>2512</v>
      </c>
      <c r="F68" s="72" t="s">
        <v>2513</v>
      </c>
      <c r="G68" s="72" t="s">
        <v>2514</v>
      </c>
      <c r="H68" s="98"/>
      <c r="I68" s="19"/>
      <c r="J68" s="19"/>
      <c r="K68" s="47"/>
      <c r="L68" s="19"/>
      <c r="M68" s="19"/>
      <c r="N68" s="25" t="str">
        <f t="shared" si="1"/>
        <v/>
      </c>
      <c r="O68" s="47"/>
      <c r="P68" s="47"/>
      <c r="Q68" s="19"/>
      <c r="R68" s="47"/>
      <c r="S68" s="20"/>
      <c r="T68" s="47"/>
      <c r="U68" s="47"/>
    </row>
    <row r="69" spans="1:21" s="37" customFormat="1" ht="76.5" x14ac:dyDescent="0.25">
      <c r="A69" s="201"/>
      <c r="B69" s="22" t="s">
        <v>495</v>
      </c>
      <c r="C69" s="36" t="s">
        <v>1693</v>
      </c>
      <c r="D69" s="36" t="s">
        <v>2517</v>
      </c>
      <c r="E69" s="72" t="s">
        <v>2512</v>
      </c>
      <c r="F69" s="17"/>
      <c r="G69" s="17"/>
      <c r="H69" s="98"/>
      <c r="I69" s="19"/>
      <c r="J69" s="19"/>
      <c r="K69" s="47"/>
      <c r="L69" s="19"/>
      <c r="M69" s="19"/>
      <c r="N69" s="25" t="str">
        <f t="shared" si="1"/>
        <v/>
      </c>
      <c r="O69" s="47"/>
      <c r="P69" s="47"/>
      <c r="Q69" s="19"/>
      <c r="R69" s="47"/>
      <c r="S69" s="20"/>
      <c r="T69" s="47"/>
      <c r="U69" s="47"/>
    </row>
    <row r="70" spans="1:21" s="37" customFormat="1" ht="76.5" x14ac:dyDescent="0.25">
      <c r="A70" s="201"/>
      <c r="B70" s="22" t="s">
        <v>495</v>
      </c>
      <c r="C70" s="36" t="s">
        <v>1694</v>
      </c>
      <c r="D70" s="36" t="s">
        <v>2518</v>
      </c>
      <c r="E70" s="72" t="s">
        <v>2512</v>
      </c>
      <c r="F70" s="17"/>
      <c r="G70" s="17"/>
      <c r="H70" s="98"/>
      <c r="I70" s="19"/>
      <c r="J70" s="19"/>
      <c r="K70" s="47"/>
      <c r="L70" s="19"/>
      <c r="M70" s="19"/>
      <c r="N70" s="25" t="str">
        <f t="shared" si="1"/>
        <v/>
      </c>
      <c r="O70" s="47"/>
      <c r="P70" s="47"/>
      <c r="Q70" s="19"/>
      <c r="R70" s="47"/>
      <c r="S70" s="20"/>
      <c r="T70" s="47"/>
      <c r="U70" s="47"/>
    </row>
    <row r="71" spans="1:21" s="37" customFormat="1" ht="76.5" x14ac:dyDescent="0.25">
      <c r="A71" s="201"/>
      <c r="B71" s="22" t="s">
        <v>495</v>
      </c>
      <c r="C71" s="36" t="s">
        <v>1695</v>
      </c>
      <c r="D71" s="36" t="s">
        <v>2519</v>
      </c>
      <c r="E71" s="72" t="s">
        <v>2512</v>
      </c>
      <c r="F71" s="17"/>
      <c r="G71" s="17"/>
      <c r="H71" s="98"/>
      <c r="I71" s="19"/>
      <c r="J71" s="19"/>
      <c r="K71" s="47"/>
      <c r="L71" s="19"/>
      <c r="M71" s="19"/>
      <c r="N71" s="25" t="str">
        <f t="shared" si="1"/>
        <v/>
      </c>
      <c r="O71" s="47"/>
      <c r="P71" s="47"/>
      <c r="Q71" s="19"/>
      <c r="R71" s="47"/>
      <c r="S71" s="20"/>
      <c r="T71" s="47"/>
      <c r="U71" s="47"/>
    </row>
    <row r="72" spans="1:21" s="37" customFormat="1" ht="165.75" x14ac:dyDescent="0.25">
      <c r="A72" s="201"/>
      <c r="B72" s="22" t="s">
        <v>495</v>
      </c>
      <c r="C72" s="36" t="s">
        <v>1696</v>
      </c>
      <c r="D72" s="36" t="s">
        <v>2520</v>
      </c>
      <c r="E72" s="17"/>
      <c r="F72" s="72" t="s">
        <v>2513</v>
      </c>
      <c r="G72" s="72" t="s">
        <v>2514</v>
      </c>
      <c r="H72" s="98"/>
      <c r="I72" s="19"/>
      <c r="J72" s="19"/>
      <c r="K72" s="47"/>
      <c r="L72" s="19"/>
      <c r="M72" s="19"/>
      <c r="N72" s="25" t="str">
        <f t="shared" si="1"/>
        <v/>
      </c>
      <c r="O72" s="47"/>
      <c r="P72" s="47"/>
      <c r="Q72" s="19"/>
      <c r="R72" s="47"/>
      <c r="S72" s="20"/>
      <c r="T72" s="47"/>
      <c r="U72" s="47"/>
    </row>
    <row r="73" spans="1:21" s="37" customFormat="1" ht="165.75" x14ac:dyDescent="0.25">
      <c r="A73" s="201"/>
      <c r="B73" s="22" t="s">
        <v>495</v>
      </c>
      <c r="C73" s="36" t="s">
        <v>1697</v>
      </c>
      <c r="D73" s="36" t="s">
        <v>2521</v>
      </c>
      <c r="E73" s="17"/>
      <c r="F73" s="72" t="s">
        <v>2513</v>
      </c>
      <c r="G73" s="72" t="s">
        <v>2514</v>
      </c>
      <c r="H73" s="98"/>
      <c r="I73" s="19"/>
      <c r="J73" s="19"/>
      <c r="K73" s="47"/>
      <c r="L73" s="19"/>
      <c r="M73" s="19"/>
      <c r="N73" s="25" t="str">
        <f t="shared" si="1"/>
        <v/>
      </c>
      <c r="O73" s="47"/>
      <c r="P73" s="47"/>
      <c r="Q73" s="19"/>
      <c r="R73" s="47"/>
      <c r="S73" s="20"/>
      <c r="T73" s="47"/>
      <c r="U73" s="47"/>
    </row>
    <row r="74" spans="1:21" s="37" customFormat="1" ht="165.75" x14ac:dyDescent="0.25">
      <c r="A74" s="201" t="s">
        <v>498</v>
      </c>
      <c r="B74" s="22" t="s">
        <v>497</v>
      </c>
      <c r="C74" s="36" t="s">
        <v>1698</v>
      </c>
      <c r="D74" s="36" t="s">
        <v>2578</v>
      </c>
      <c r="E74" s="72" t="s">
        <v>2522</v>
      </c>
      <c r="F74" s="17"/>
      <c r="G74" s="17"/>
      <c r="H74" s="98"/>
      <c r="I74" s="19"/>
      <c r="J74" s="19"/>
      <c r="K74" s="47"/>
      <c r="L74" s="19"/>
      <c r="M74" s="19"/>
      <c r="N74" s="25" t="str">
        <f t="shared" si="1"/>
        <v/>
      </c>
      <c r="O74" s="47"/>
      <c r="P74" s="47"/>
      <c r="Q74" s="19"/>
      <c r="R74" s="47"/>
      <c r="S74" s="20"/>
      <c r="T74" s="47"/>
      <c r="U74" s="47"/>
    </row>
    <row r="75" spans="1:21" s="37" customFormat="1" ht="114.75" x14ac:dyDescent="0.25">
      <c r="A75" s="201"/>
      <c r="B75" s="22" t="s">
        <v>497</v>
      </c>
      <c r="C75" s="36" t="s">
        <v>1699</v>
      </c>
      <c r="D75" s="36" t="s">
        <v>2577</v>
      </c>
      <c r="E75" s="17"/>
      <c r="F75" s="72" t="s">
        <v>2523</v>
      </c>
      <c r="G75" s="72" t="s">
        <v>2524</v>
      </c>
      <c r="H75" s="98"/>
      <c r="I75" s="19"/>
      <c r="J75" s="19"/>
      <c r="K75" s="47"/>
      <c r="L75" s="19"/>
      <c r="M75" s="19"/>
      <c r="N75" s="25" t="str">
        <f t="shared" si="1"/>
        <v/>
      </c>
      <c r="O75" s="47"/>
      <c r="P75" s="47"/>
      <c r="Q75" s="19"/>
      <c r="R75" s="47"/>
      <c r="S75" s="20"/>
      <c r="T75" s="47"/>
      <c r="U75" s="47"/>
    </row>
    <row r="76" spans="1:21" s="37" customFormat="1" ht="165.75" x14ac:dyDescent="0.25">
      <c r="A76" s="201"/>
      <c r="B76" s="22" t="s">
        <v>497</v>
      </c>
      <c r="C76" s="36" t="s">
        <v>1700</v>
      </c>
      <c r="D76" s="36" t="s">
        <v>2579</v>
      </c>
      <c r="E76" s="72" t="s">
        <v>2522</v>
      </c>
      <c r="F76" s="17"/>
      <c r="G76" s="17"/>
      <c r="H76" s="98"/>
      <c r="I76" s="19"/>
      <c r="J76" s="19"/>
      <c r="K76" s="47"/>
      <c r="L76" s="19"/>
      <c r="M76" s="19"/>
      <c r="N76" s="25" t="str">
        <f t="shared" si="1"/>
        <v/>
      </c>
      <c r="O76" s="47"/>
      <c r="P76" s="47"/>
      <c r="Q76" s="19"/>
      <c r="R76" s="47"/>
      <c r="S76" s="20"/>
      <c r="T76" s="47"/>
      <c r="U76" s="47"/>
    </row>
    <row r="77" spans="1:21" s="37" customFormat="1" ht="165.75" x14ac:dyDescent="0.25">
      <c r="A77" s="201"/>
      <c r="B77" s="22" t="s">
        <v>497</v>
      </c>
      <c r="C77" s="36" t="s">
        <v>1701</v>
      </c>
      <c r="D77" s="36" t="s">
        <v>2580</v>
      </c>
      <c r="E77" s="72" t="s">
        <v>2522</v>
      </c>
      <c r="F77" s="17"/>
      <c r="G77" s="17"/>
      <c r="H77" s="98"/>
      <c r="I77" s="19"/>
      <c r="J77" s="19"/>
      <c r="K77" s="47"/>
      <c r="L77" s="19"/>
      <c r="M77" s="19"/>
      <c r="N77" s="25" t="str">
        <f t="shared" si="1"/>
        <v/>
      </c>
      <c r="O77" s="47"/>
      <c r="P77" s="47"/>
      <c r="Q77" s="19"/>
      <c r="R77" s="47"/>
      <c r="S77" s="20"/>
      <c r="T77" s="47"/>
      <c r="U77" s="47"/>
    </row>
    <row r="78" spans="1:21" s="37" customFormat="1" ht="114.75" x14ac:dyDescent="0.25">
      <c r="A78" s="201"/>
      <c r="B78" s="22" t="s">
        <v>497</v>
      </c>
      <c r="C78" s="36" t="s">
        <v>1702</v>
      </c>
      <c r="D78" s="36" t="s">
        <v>2581</v>
      </c>
      <c r="E78" s="17"/>
      <c r="F78" s="72" t="s">
        <v>2523</v>
      </c>
      <c r="G78" s="72" t="s">
        <v>2524</v>
      </c>
      <c r="H78" s="98"/>
      <c r="I78" s="19"/>
      <c r="J78" s="19"/>
      <c r="K78" s="47"/>
      <c r="L78" s="19"/>
      <c r="M78" s="19"/>
      <c r="N78" s="25" t="str">
        <f t="shared" si="1"/>
        <v/>
      </c>
      <c r="O78" s="47"/>
      <c r="P78" s="47"/>
      <c r="Q78" s="19"/>
      <c r="R78" s="47"/>
      <c r="S78" s="20"/>
      <c r="T78" s="47"/>
      <c r="U78" s="47"/>
    </row>
    <row r="79" spans="1:21" s="37" customFormat="1" ht="165.75" x14ac:dyDescent="0.25">
      <c r="A79" s="201"/>
      <c r="B79" s="22" t="s">
        <v>497</v>
      </c>
      <c r="C79" s="36" t="s">
        <v>1703</v>
      </c>
      <c r="D79" s="36" t="s">
        <v>2582</v>
      </c>
      <c r="E79" s="72" t="s">
        <v>2522</v>
      </c>
      <c r="F79" s="17"/>
      <c r="G79" s="17"/>
      <c r="H79" s="98"/>
      <c r="I79" s="19"/>
      <c r="J79" s="19"/>
      <c r="K79" s="47"/>
      <c r="L79" s="19"/>
      <c r="M79" s="19"/>
      <c r="N79" s="25" t="str">
        <f t="shared" si="1"/>
        <v/>
      </c>
      <c r="O79" s="47"/>
      <c r="P79" s="47"/>
      <c r="Q79" s="19"/>
      <c r="R79" s="47"/>
      <c r="S79" s="20"/>
      <c r="T79" s="47"/>
      <c r="U79" s="47"/>
    </row>
    <row r="80" spans="1:21" s="37" customFormat="1" ht="114.75" x14ac:dyDescent="0.25">
      <c r="A80" s="201"/>
      <c r="B80" s="22" t="s">
        <v>497</v>
      </c>
      <c r="C80" s="36" t="s">
        <v>1704</v>
      </c>
      <c r="D80" s="36" t="s">
        <v>2583</v>
      </c>
      <c r="E80" s="17"/>
      <c r="F80" s="72" t="s">
        <v>2523</v>
      </c>
      <c r="G80" s="72" t="s">
        <v>2524</v>
      </c>
      <c r="H80" s="98"/>
      <c r="I80" s="19"/>
      <c r="J80" s="19"/>
      <c r="K80" s="47"/>
      <c r="L80" s="19"/>
      <c r="M80" s="19"/>
      <c r="N80" s="25" t="str">
        <f t="shared" si="1"/>
        <v/>
      </c>
      <c r="O80" s="47"/>
      <c r="P80" s="47"/>
      <c r="Q80" s="19"/>
      <c r="R80" s="47"/>
      <c r="S80" s="20"/>
      <c r="T80" s="47"/>
      <c r="U80" s="47"/>
    </row>
    <row r="81" spans="1:21" s="37" customFormat="1" ht="165.75" x14ac:dyDescent="0.25">
      <c r="A81" s="201"/>
      <c r="B81" s="22" t="s">
        <v>497</v>
      </c>
      <c r="C81" s="36" t="s">
        <v>1705</v>
      </c>
      <c r="D81" s="36" t="s">
        <v>2584</v>
      </c>
      <c r="E81" s="72" t="s">
        <v>2522</v>
      </c>
      <c r="F81" s="17"/>
      <c r="G81" s="17"/>
      <c r="H81" s="98"/>
      <c r="I81" s="19"/>
      <c r="J81" s="19"/>
      <c r="K81" s="47"/>
      <c r="L81" s="19"/>
      <c r="M81" s="19"/>
      <c r="N81" s="25" t="str">
        <f t="shared" si="1"/>
        <v/>
      </c>
      <c r="O81" s="47"/>
      <c r="P81" s="47"/>
      <c r="Q81" s="19"/>
      <c r="R81" s="47"/>
      <c r="S81" s="20"/>
      <c r="T81" s="47"/>
      <c r="U81" s="47"/>
    </row>
    <row r="82" spans="1:21" s="37" customFormat="1" ht="114.75" x14ac:dyDescent="0.25">
      <c r="A82" s="201"/>
      <c r="B82" s="22" t="s">
        <v>497</v>
      </c>
      <c r="C82" s="36" t="s">
        <v>1706</v>
      </c>
      <c r="D82" s="36" t="s">
        <v>2585</v>
      </c>
      <c r="E82" s="17"/>
      <c r="F82" s="72" t="s">
        <v>2523</v>
      </c>
      <c r="G82" s="72" t="s">
        <v>2524</v>
      </c>
      <c r="H82" s="98"/>
      <c r="I82" s="19"/>
      <c r="J82" s="19"/>
      <c r="K82" s="47"/>
      <c r="L82" s="19"/>
      <c r="M82" s="19"/>
      <c r="N82" s="25" t="str">
        <f t="shared" si="1"/>
        <v/>
      </c>
      <c r="O82" s="47"/>
      <c r="P82" s="47"/>
      <c r="Q82" s="19"/>
      <c r="R82" s="47"/>
      <c r="S82" s="20"/>
      <c r="T82" s="47"/>
      <c r="U82" s="47"/>
    </row>
    <row r="83" spans="1:21" s="37" customFormat="1" ht="191.25" x14ac:dyDescent="0.25">
      <c r="A83" s="201" t="s">
        <v>500</v>
      </c>
      <c r="B83" s="22" t="s">
        <v>499</v>
      </c>
      <c r="C83" s="36" t="s">
        <v>1707</v>
      </c>
      <c r="D83" s="36" t="s">
        <v>2525</v>
      </c>
      <c r="E83" s="72" t="s">
        <v>2526</v>
      </c>
      <c r="F83" s="17"/>
      <c r="G83" s="17"/>
      <c r="H83" s="98"/>
      <c r="I83" s="19"/>
      <c r="J83" s="19"/>
      <c r="K83" s="47"/>
      <c r="L83" s="19"/>
      <c r="M83" s="19"/>
      <c r="N83" s="25" t="str">
        <f t="shared" si="1"/>
        <v/>
      </c>
      <c r="O83" s="47"/>
      <c r="P83" s="47"/>
      <c r="Q83" s="19"/>
      <c r="R83" s="47"/>
      <c r="S83" s="20"/>
      <c r="T83" s="47"/>
      <c r="U83" s="47"/>
    </row>
    <row r="84" spans="1:21" s="37" customFormat="1" ht="191.25" x14ac:dyDescent="0.25">
      <c r="A84" s="201"/>
      <c r="B84" s="22" t="s">
        <v>499</v>
      </c>
      <c r="C84" s="36" t="s">
        <v>1708</v>
      </c>
      <c r="D84" s="36" t="s">
        <v>2527</v>
      </c>
      <c r="E84" s="72" t="s">
        <v>2526</v>
      </c>
      <c r="F84" s="17"/>
      <c r="G84" s="17"/>
      <c r="H84" s="98"/>
      <c r="I84" s="19"/>
      <c r="J84" s="19"/>
      <c r="K84" s="47"/>
      <c r="L84" s="19"/>
      <c r="M84" s="19"/>
      <c r="N84" s="25" t="str">
        <f t="shared" si="1"/>
        <v/>
      </c>
      <c r="O84" s="47"/>
      <c r="P84" s="47"/>
      <c r="Q84" s="19"/>
      <c r="R84" s="47"/>
      <c r="S84" s="20"/>
      <c r="T84" s="47"/>
      <c r="U84" s="47"/>
    </row>
    <row r="85" spans="1:21" s="37" customFormat="1" ht="191.25" x14ac:dyDescent="0.25">
      <c r="A85" s="201"/>
      <c r="B85" s="22" t="s">
        <v>499</v>
      </c>
      <c r="C85" s="36" t="s">
        <v>1709</v>
      </c>
      <c r="D85" s="36" t="s">
        <v>2528</v>
      </c>
      <c r="E85" s="72" t="s">
        <v>2526</v>
      </c>
      <c r="F85" s="17"/>
      <c r="G85" s="17"/>
      <c r="H85" s="98"/>
      <c r="I85" s="19"/>
      <c r="J85" s="19"/>
      <c r="K85" s="47"/>
      <c r="L85" s="19"/>
      <c r="M85" s="19"/>
      <c r="N85" s="25" t="str">
        <f t="shared" si="1"/>
        <v/>
      </c>
      <c r="O85" s="47"/>
      <c r="P85" s="47"/>
      <c r="Q85" s="19"/>
      <c r="R85" s="47"/>
      <c r="S85" s="20"/>
      <c r="T85" s="47"/>
      <c r="U85" s="47"/>
    </row>
    <row r="86" spans="1:21" s="37" customFormat="1" ht="89.25" x14ac:dyDescent="0.25">
      <c r="A86" s="201"/>
      <c r="B86" s="22" t="s">
        <v>499</v>
      </c>
      <c r="C86" s="36" t="s">
        <v>1710</v>
      </c>
      <c r="D86" s="36" t="s">
        <v>2586</v>
      </c>
      <c r="E86" s="17"/>
      <c r="F86" s="72" t="s">
        <v>2529</v>
      </c>
      <c r="G86" s="72" t="s">
        <v>1711</v>
      </c>
      <c r="H86" s="98"/>
      <c r="I86" s="19"/>
      <c r="J86" s="19"/>
      <c r="K86" s="47"/>
      <c r="L86" s="19"/>
      <c r="M86" s="19"/>
      <c r="N86" s="25" t="str">
        <f t="shared" si="1"/>
        <v/>
      </c>
      <c r="O86" s="47"/>
      <c r="P86" s="47"/>
      <c r="Q86" s="19"/>
      <c r="R86" s="47"/>
      <c r="S86" s="20"/>
      <c r="T86" s="47"/>
      <c r="U86" s="47"/>
    </row>
    <row r="87" spans="1:21" s="37" customFormat="1" ht="140.25" x14ac:dyDescent="0.25">
      <c r="A87" s="201" t="s">
        <v>501</v>
      </c>
      <c r="B87" s="22" t="s">
        <v>779</v>
      </c>
      <c r="C87" s="36" t="s">
        <v>1712</v>
      </c>
      <c r="D87" s="36" t="s">
        <v>2588</v>
      </c>
      <c r="E87" s="72" t="s">
        <v>2530</v>
      </c>
      <c r="F87" s="17"/>
      <c r="G87" s="17"/>
      <c r="H87" s="98"/>
      <c r="I87" s="19"/>
      <c r="J87" s="19"/>
      <c r="K87" s="47"/>
      <c r="L87" s="19"/>
      <c r="M87" s="19"/>
      <c r="N87" s="25" t="str">
        <f t="shared" si="1"/>
        <v/>
      </c>
      <c r="O87" s="47"/>
      <c r="P87" s="47"/>
      <c r="Q87" s="19"/>
      <c r="R87" s="47"/>
      <c r="S87" s="20"/>
      <c r="T87" s="47"/>
      <c r="U87" s="47"/>
    </row>
    <row r="88" spans="1:21" s="37" customFormat="1" ht="140.25" x14ac:dyDescent="0.25">
      <c r="A88" s="201"/>
      <c r="B88" s="22" t="s">
        <v>779</v>
      </c>
      <c r="C88" s="36" t="s">
        <v>1713</v>
      </c>
      <c r="D88" s="36" t="s">
        <v>2587</v>
      </c>
      <c r="E88" s="72" t="s">
        <v>2530</v>
      </c>
      <c r="F88" s="17"/>
      <c r="G88" s="17"/>
      <c r="H88" s="98"/>
      <c r="I88" s="19"/>
      <c r="J88" s="19"/>
      <c r="K88" s="47"/>
      <c r="L88" s="19"/>
      <c r="M88" s="19"/>
      <c r="N88" s="25" t="str">
        <f t="shared" si="1"/>
        <v/>
      </c>
      <c r="O88" s="47"/>
      <c r="P88" s="47"/>
      <c r="Q88" s="19"/>
      <c r="R88" s="47"/>
      <c r="S88" s="20"/>
      <c r="T88" s="47"/>
      <c r="U88" s="47"/>
    </row>
    <row r="89" spans="1:21" s="37" customFormat="1" ht="140.25" x14ac:dyDescent="0.25">
      <c r="A89" s="201"/>
      <c r="B89" s="22" t="s">
        <v>779</v>
      </c>
      <c r="C89" s="36" t="s">
        <v>1714</v>
      </c>
      <c r="D89" s="36" t="s">
        <v>2589</v>
      </c>
      <c r="E89" s="72" t="s">
        <v>2530</v>
      </c>
      <c r="F89" s="17"/>
      <c r="G89" s="17"/>
      <c r="H89" s="98"/>
      <c r="I89" s="19"/>
      <c r="J89" s="19"/>
      <c r="K89" s="47"/>
      <c r="L89" s="19"/>
      <c r="M89" s="19"/>
      <c r="N89" s="25" t="str">
        <f t="shared" si="1"/>
        <v/>
      </c>
      <c r="O89" s="47"/>
      <c r="P89" s="47"/>
      <c r="Q89" s="19"/>
      <c r="R89" s="47"/>
      <c r="S89" s="20"/>
      <c r="T89" s="47"/>
      <c r="U89" s="47"/>
    </row>
    <row r="90" spans="1:21" s="37" customFormat="1" ht="102" x14ac:dyDescent="0.25">
      <c r="A90" s="201"/>
      <c r="B90" s="22" t="s">
        <v>779</v>
      </c>
      <c r="C90" s="36" t="s">
        <v>1715</v>
      </c>
      <c r="D90" s="36" t="s">
        <v>2590</v>
      </c>
      <c r="E90" s="17"/>
      <c r="F90" s="72" t="s">
        <v>2531</v>
      </c>
      <c r="G90" s="72" t="s">
        <v>1711</v>
      </c>
      <c r="H90" s="98"/>
      <c r="I90" s="19"/>
      <c r="J90" s="19"/>
      <c r="K90" s="47"/>
      <c r="L90" s="19"/>
      <c r="M90" s="19"/>
      <c r="N90" s="25" t="str">
        <f t="shared" si="1"/>
        <v/>
      </c>
      <c r="O90" s="47"/>
      <c r="P90" s="47"/>
      <c r="Q90" s="19"/>
      <c r="R90" s="47"/>
      <c r="S90" s="20"/>
      <c r="T90" s="47"/>
      <c r="U90" s="47"/>
    </row>
    <row r="91" spans="1:21" ht="140.25" x14ac:dyDescent="0.25">
      <c r="A91" s="201" t="s">
        <v>502</v>
      </c>
      <c r="B91" s="22" t="s">
        <v>780</v>
      </c>
      <c r="C91" s="36" t="s">
        <v>1716</v>
      </c>
      <c r="D91" s="36" t="s">
        <v>2532</v>
      </c>
      <c r="E91" s="72" t="s">
        <v>2533</v>
      </c>
      <c r="F91" s="17"/>
      <c r="G91" s="17"/>
      <c r="H91" s="81"/>
      <c r="I91" s="82"/>
      <c r="J91" s="82"/>
      <c r="K91" s="82"/>
      <c r="L91" s="82"/>
      <c r="M91" s="82"/>
      <c r="N91" s="25" t="str">
        <f t="shared" si="1"/>
        <v/>
      </c>
      <c r="O91" s="81"/>
      <c r="P91" s="81"/>
      <c r="Q91" s="19"/>
      <c r="R91" s="81"/>
      <c r="S91" s="20"/>
      <c r="T91" s="81"/>
      <c r="U91" s="81"/>
    </row>
    <row r="92" spans="1:21" ht="153" x14ac:dyDescent="0.25">
      <c r="A92" s="201"/>
      <c r="B92" s="22" t="s">
        <v>780</v>
      </c>
      <c r="C92" s="36" t="s">
        <v>1717</v>
      </c>
      <c r="D92" s="36" t="s">
        <v>2534</v>
      </c>
      <c r="E92" s="17"/>
      <c r="F92" s="72" t="s">
        <v>2535</v>
      </c>
      <c r="G92" s="72" t="s">
        <v>2536</v>
      </c>
      <c r="H92" s="81"/>
      <c r="I92" s="82"/>
      <c r="J92" s="82"/>
      <c r="K92" s="82"/>
      <c r="L92" s="82"/>
      <c r="M92" s="82"/>
      <c r="N92" s="25" t="str">
        <f t="shared" si="1"/>
        <v/>
      </c>
      <c r="O92" s="81"/>
      <c r="P92" s="81"/>
      <c r="Q92" s="19"/>
      <c r="R92" s="81"/>
      <c r="S92" s="20"/>
      <c r="T92" s="81"/>
      <c r="U92" s="81"/>
    </row>
    <row r="93" spans="1:21" ht="165.75" x14ac:dyDescent="0.25">
      <c r="A93" s="201" t="s">
        <v>504</v>
      </c>
      <c r="B93" s="22" t="s">
        <v>503</v>
      </c>
      <c r="C93" s="36" t="s">
        <v>1718</v>
      </c>
      <c r="D93" s="36" t="s">
        <v>2591</v>
      </c>
      <c r="E93" s="72" t="s">
        <v>2537</v>
      </c>
      <c r="F93" s="17"/>
      <c r="G93" s="17"/>
      <c r="H93" s="81"/>
      <c r="I93" s="82"/>
      <c r="J93" s="82"/>
      <c r="K93" s="82"/>
      <c r="L93" s="82"/>
      <c r="M93" s="82"/>
      <c r="N93" s="25" t="str">
        <f t="shared" ref="N93:N104" si="2">IF(OR(L93="",M93=""),"",
IF(OR(L93="Low",M93="Low"),"Low",
IF(OR(L93="Moderate",M93="Moderate"),"Moderate",
"High")))</f>
        <v/>
      </c>
      <c r="O93" s="81"/>
      <c r="P93" s="81"/>
      <c r="Q93" s="19"/>
      <c r="R93" s="81"/>
      <c r="S93" s="20"/>
      <c r="T93" s="81"/>
      <c r="U93" s="81"/>
    </row>
    <row r="94" spans="1:21" ht="76.5" x14ac:dyDescent="0.25">
      <c r="A94" s="201"/>
      <c r="B94" s="22" t="s">
        <v>503</v>
      </c>
      <c r="C94" s="36" t="s">
        <v>1719</v>
      </c>
      <c r="D94" s="36" t="s">
        <v>2540</v>
      </c>
      <c r="E94" s="17"/>
      <c r="F94" s="72" t="s">
        <v>2538</v>
      </c>
      <c r="G94" s="72" t="s">
        <v>2539</v>
      </c>
      <c r="H94" s="81"/>
      <c r="I94" s="82"/>
      <c r="J94" s="82"/>
      <c r="K94" s="82"/>
      <c r="L94" s="82"/>
      <c r="M94" s="82"/>
      <c r="N94" s="25" t="str">
        <f t="shared" si="2"/>
        <v/>
      </c>
      <c r="O94" s="81"/>
      <c r="P94" s="81"/>
      <c r="Q94" s="19"/>
      <c r="R94" s="81"/>
      <c r="S94" s="20"/>
      <c r="T94" s="81"/>
      <c r="U94" s="81"/>
    </row>
    <row r="95" spans="1:21" ht="114.75" x14ac:dyDescent="0.25">
      <c r="A95" s="104" t="s">
        <v>505</v>
      </c>
      <c r="B95" s="22" t="s">
        <v>781</v>
      </c>
      <c r="C95" s="36" t="s">
        <v>1720</v>
      </c>
      <c r="D95" s="36" t="s">
        <v>2592</v>
      </c>
      <c r="E95" s="72" t="s">
        <v>2541</v>
      </c>
      <c r="F95" s="72" t="s">
        <v>2542</v>
      </c>
      <c r="G95" s="72" t="s">
        <v>2543</v>
      </c>
      <c r="H95" s="81"/>
      <c r="I95" s="82"/>
      <c r="J95" s="82"/>
      <c r="K95" s="82"/>
      <c r="L95" s="82"/>
      <c r="M95" s="82"/>
      <c r="N95" s="25" t="str">
        <f t="shared" si="2"/>
        <v/>
      </c>
      <c r="O95" s="81"/>
      <c r="P95" s="81"/>
      <c r="Q95" s="19"/>
      <c r="R95" s="81"/>
      <c r="S95" s="20"/>
      <c r="T95" s="81"/>
      <c r="U95" s="81"/>
    </row>
    <row r="96" spans="1:21" ht="140.25" x14ac:dyDescent="0.25">
      <c r="A96" s="104" t="s">
        <v>506</v>
      </c>
      <c r="B96" s="22" t="s">
        <v>782</v>
      </c>
      <c r="C96" s="36" t="s">
        <v>1721</v>
      </c>
      <c r="D96" s="36" t="s">
        <v>2593</v>
      </c>
      <c r="E96" s="72" t="s">
        <v>2544</v>
      </c>
      <c r="F96" s="72" t="s">
        <v>2538</v>
      </c>
      <c r="G96" s="72" t="s">
        <v>2545</v>
      </c>
      <c r="H96" s="81"/>
      <c r="I96" s="82"/>
      <c r="J96" s="82"/>
      <c r="K96" s="82"/>
      <c r="L96" s="82"/>
      <c r="M96" s="82"/>
      <c r="N96" s="25" t="str">
        <f t="shared" si="2"/>
        <v/>
      </c>
      <c r="O96" s="81"/>
      <c r="P96" s="81"/>
      <c r="Q96" s="19"/>
      <c r="R96" s="81"/>
      <c r="S96" s="20"/>
      <c r="T96" s="81"/>
      <c r="U96" s="81"/>
    </row>
    <row r="97" spans="1:21" ht="191.25" x14ac:dyDescent="0.25">
      <c r="A97" s="201" t="s">
        <v>508</v>
      </c>
      <c r="B97" s="22" t="s">
        <v>507</v>
      </c>
      <c r="C97" s="36" t="s">
        <v>1722</v>
      </c>
      <c r="D97" s="36" t="s">
        <v>2594</v>
      </c>
      <c r="E97" s="72" t="s">
        <v>2546</v>
      </c>
      <c r="F97" s="17"/>
      <c r="G97" s="17"/>
      <c r="H97" s="81"/>
      <c r="I97" s="82"/>
      <c r="J97" s="82"/>
      <c r="K97" s="82"/>
      <c r="L97" s="82"/>
      <c r="M97" s="82"/>
      <c r="N97" s="25" t="str">
        <f t="shared" si="2"/>
        <v/>
      </c>
      <c r="O97" s="81"/>
      <c r="P97" s="81"/>
      <c r="Q97" s="19"/>
      <c r="R97" s="81"/>
      <c r="S97" s="20"/>
      <c r="T97" s="81"/>
      <c r="U97" s="81"/>
    </row>
    <row r="98" spans="1:21" ht="76.5" x14ac:dyDescent="0.25">
      <c r="A98" s="201"/>
      <c r="B98" s="22" t="s">
        <v>507</v>
      </c>
      <c r="C98" s="36" t="s">
        <v>1723</v>
      </c>
      <c r="D98" s="36" t="s">
        <v>2595</v>
      </c>
      <c r="E98" s="17"/>
      <c r="F98" s="72" t="s">
        <v>2547</v>
      </c>
      <c r="G98" s="72" t="s">
        <v>1724</v>
      </c>
      <c r="H98" s="81"/>
      <c r="I98" s="82"/>
      <c r="J98" s="82"/>
      <c r="K98" s="82"/>
      <c r="L98" s="82"/>
      <c r="M98" s="82"/>
      <c r="N98" s="25" t="str">
        <f t="shared" si="2"/>
        <v/>
      </c>
      <c r="O98" s="81"/>
      <c r="P98" s="81"/>
      <c r="Q98" s="19"/>
      <c r="R98" s="81"/>
      <c r="S98" s="20"/>
      <c r="T98" s="81"/>
      <c r="U98" s="81"/>
    </row>
    <row r="99" spans="1:21" ht="89.25" x14ac:dyDescent="0.25">
      <c r="A99" s="201" t="s">
        <v>510</v>
      </c>
      <c r="B99" s="22" t="s">
        <v>509</v>
      </c>
      <c r="C99" s="36" t="s">
        <v>1725</v>
      </c>
      <c r="D99" s="36" t="s">
        <v>2596</v>
      </c>
      <c r="E99" s="17"/>
      <c r="F99" s="72" t="s">
        <v>2547</v>
      </c>
      <c r="G99" s="72" t="s">
        <v>2549</v>
      </c>
      <c r="H99" s="81"/>
      <c r="I99" s="82"/>
      <c r="J99" s="82"/>
      <c r="K99" s="82"/>
      <c r="L99" s="82"/>
      <c r="M99" s="82"/>
      <c r="N99" s="25" t="str">
        <f t="shared" si="2"/>
        <v/>
      </c>
      <c r="O99" s="81"/>
      <c r="P99" s="81"/>
      <c r="Q99" s="19"/>
      <c r="R99" s="81"/>
      <c r="S99" s="20"/>
      <c r="T99" s="81"/>
      <c r="U99" s="81"/>
    </row>
    <row r="100" spans="1:21" ht="140.25" x14ac:dyDescent="0.25">
      <c r="A100" s="201"/>
      <c r="B100" s="22" t="s">
        <v>509</v>
      </c>
      <c r="C100" s="36" t="s">
        <v>1726</v>
      </c>
      <c r="D100" s="36" t="s">
        <v>2597</v>
      </c>
      <c r="E100" s="72" t="s">
        <v>2548</v>
      </c>
      <c r="F100" s="17"/>
      <c r="G100" s="17"/>
      <c r="H100" s="81"/>
      <c r="I100" s="82"/>
      <c r="J100" s="82"/>
      <c r="K100" s="82"/>
      <c r="L100" s="82"/>
      <c r="M100" s="82"/>
      <c r="N100" s="25" t="str">
        <f t="shared" si="2"/>
        <v/>
      </c>
      <c r="O100" s="81"/>
      <c r="P100" s="81"/>
      <c r="Q100" s="19"/>
      <c r="R100" s="81"/>
      <c r="S100" s="20"/>
      <c r="T100" s="81"/>
      <c r="U100" s="81"/>
    </row>
    <row r="101" spans="1:21" ht="89.25" x14ac:dyDescent="0.25">
      <c r="A101" s="201"/>
      <c r="B101" s="22" t="s">
        <v>509</v>
      </c>
      <c r="C101" s="36" t="s">
        <v>1727</v>
      </c>
      <c r="D101" s="36" t="s">
        <v>2598</v>
      </c>
      <c r="E101" s="17"/>
      <c r="F101" s="72" t="s">
        <v>2547</v>
      </c>
      <c r="G101" s="72" t="s">
        <v>2549</v>
      </c>
      <c r="H101" s="81"/>
      <c r="I101" s="82"/>
      <c r="J101" s="82"/>
      <c r="K101" s="82"/>
      <c r="L101" s="82"/>
      <c r="M101" s="82"/>
      <c r="N101" s="25" t="str">
        <f t="shared" si="2"/>
        <v/>
      </c>
      <c r="O101" s="81"/>
      <c r="P101" s="81"/>
      <c r="Q101" s="19"/>
      <c r="R101" s="81"/>
      <c r="S101" s="20"/>
      <c r="T101" s="81"/>
      <c r="U101" s="81"/>
    </row>
    <row r="102" spans="1:21" ht="153" x14ac:dyDescent="0.25">
      <c r="A102" s="104" t="s">
        <v>512</v>
      </c>
      <c r="B102" s="22" t="s">
        <v>511</v>
      </c>
      <c r="C102" s="36" t="s">
        <v>1728</v>
      </c>
      <c r="D102" s="36" t="s">
        <v>2550</v>
      </c>
      <c r="E102" s="72" t="s">
        <v>2551</v>
      </c>
      <c r="F102" s="72" t="s">
        <v>2552</v>
      </c>
      <c r="G102" s="72" t="s">
        <v>2553</v>
      </c>
      <c r="H102" s="81"/>
      <c r="I102" s="82"/>
      <c r="J102" s="82"/>
      <c r="K102" s="82"/>
      <c r="L102" s="82"/>
      <c r="M102" s="82"/>
      <c r="N102" s="25" t="str">
        <f t="shared" si="2"/>
        <v/>
      </c>
      <c r="O102" s="81"/>
      <c r="P102" s="81"/>
      <c r="Q102" s="19"/>
      <c r="R102" s="81"/>
      <c r="S102" s="20"/>
      <c r="T102" s="81"/>
      <c r="U102" s="81"/>
    </row>
    <row r="103" spans="1:21" ht="165.75" x14ac:dyDescent="0.25">
      <c r="A103" s="201" t="s">
        <v>514</v>
      </c>
      <c r="B103" s="22" t="s">
        <v>513</v>
      </c>
      <c r="C103" s="36" t="s">
        <v>1729</v>
      </c>
      <c r="D103" s="36" t="s">
        <v>2599</v>
      </c>
      <c r="E103" s="72" t="s">
        <v>2554</v>
      </c>
      <c r="F103" s="17"/>
      <c r="G103" s="17"/>
      <c r="H103" s="81"/>
      <c r="I103" s="82"/>
      <c r="J103" s="82"/>
      <c r="K103" s="82"/>
      <c r="L103" s="82"/>
      <c r="M103" s="82"/>
      <c r="N103" s="25" t="str">
        <f t="shared" si="2"/>
        <v/>
      </c>
      <c r="O103" s="81"/>
      <c r="P103" s="81"/>
      <c r="Q103" s="19"/>
      <c r="R103" s="81"/>
      <c r="S103" s="20"/>
      <c r="T103" s="81"/>
      <c r="U103" s="81"/>
    </row>
    <row r="104" spans="1:21" ht="76.5" x14ac:dyDescent="0.25">
      <c r="A104" s="201"/>
      <c r="B104" s="22" t="s">
        <v>513</v>
      </c>
      <c r="C104" s="36" t="s">
        <v>1730</v>
      </c>
      <c r="D104" s="36" t="s">
        <v>2600</v>
      </c>
      <c r="E104" s="17"/>
      <c r="F104" s="72" t="s">
        <v>2555</v>
      </c>
      <c r="G104" s="72" t="s">
        <v>1731</v>
      </c>
      <c r="H104" s="81"/>
      <c r="I104" s="82"/>
      <c r="J104" s="82"/>
      <c r="K104" s="82"/>
      <c r="L104" s="82"/>
      <c r="M104" s="82"/>
      <c r="N104" s="25" t="str">
        <f t="shared" si="2"/>
        <v/>
      </c>
      <c r="O104" s="81"/>
      <c r="P104" s="81"/>
      <c r="Q104" s="19"/>
      <c r="R104" s="81"/>
      <c r="S104" s="20"/>
      <c r="T104" s="81"/>
      <c r="U104" s="81"/>
    </row>
  </sheetData>
  <sheetProtection sort="0" autoFilter="0"/>
  <autoFilter ref="A1:U1"/>
  <mergeCells count="20">
    <mergeCell ref="A2:A11"/>
    <mergeCell ref="A12:A21"/>
    <mergeCell ref="A22:A23"/>
    <mergeCell ref="A24:A26"/>
    <mergeCell ref="A27:A34"/>
    <mergeCell ref="A56:A58"/>
    <mergeCell ref="A59:A61"/>
    <mergeCell ref="A38:A50"/>
    <mergeCell ref="A51:A52"/>
    <mergeCell ref="A54:A55"/>
    <mergeCell ref="A63:A65"/>
    <mergeCell ref="A66:A73"/>
    <mergeCell ref="A74:A82"/>
    <mergeCell ref="A83:A86"/>
    <mergeCell ref="A87:A90"/>
    <mergeCell ref="A91:A92"/>
    <mergeCell ref="A103:A104"/>
    <mergeCell ref="A93:A94"/>
    <mergeCell ref="A97:A98"/>
    <mergeCell ref="A99:A101"/>
  </mergeCells>
  <conditionalFormatting sqref="N2:N104">
    <cfRule type="expression" dxfId="0" priority="7">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U343"/>
  <sheetViews>
    <sheetView zoomScale="80" zoomScaleNormal="80" workbookViewId="0">
      <pane xSplit="2" ySplit="1" topLeftCell="C2" activePane="bottomRight" state="frozen"/>
      <selection activeCell="B3" sqref="B3"/>
      <selection pane="topRight" activeCell="B3" sqref="B3"/>
      <selection pane="bottomLeft" activeCell="B3" sqref="B3"/>
      <selection pane="bottomRight"/>
    </sheetView>
  </sheetViews>
  <sheetFormatPr defaultColWidth="9.28515625" defaultRowHeight="12.75" x14ac:dyDescent="0.25"/>
  <cols>
    <col min="1" max="1" width="8.140625" style="28" customWidth="1"/>
    <col min="2" max="2" width="9.85546875" style="12" customWidth="1"/>
    <col min="3" max="3" width="86.5703125" style="12" bestFit="1" customWidth="1"/>
    <col min="4" max="4" width="26.85546875" style="34" customWidth="1"/>
    <col min="5" max="5" width="20.140625" style="34" customWidth="1"/>
    <col min="6" max="7" width="18.7109375" style="34" customWidth="1"/>
    <col min="8" max="8" width="23.140625" style="34" customWidth="1"/>
    <col min="9" max="9" width="23.7109375" style="34" customWidth="1"/>
    <col min="10" max="16384" width="9.28515625" style="12"/>
  </cols>
  <sheetData>
    <row r="1" spans="1:9" s="2" customFormat="1" ht="38.25" x14ac:dyDescent="0.25">
      <c r="A1" s="13" t="s">
        <v>550</v>
      </c>
      <c r="B1" s="13" t="s">
        <v>545</v>
      </c>
      <c r="C1" s="13" t="s">
        <v>524</v>
      </c>
      <c r="D1" s="13" t="s">
        <v>33</v>
      </c>
      <c r="E1" s="13" t="s">
        <v>23</v>
      </c>
      <c r="F1" s="13" t="s">
        <v>26</v>
      </c>
      <c r="G1" s="13" t="s">
        <v>3917</v>
      </c>
      <c r="H1" s="13" t="s">
        <v>30</v>
      </c>
      <c r="I1" s="14" t="s">
        <v>29</v>
      </c>
    </row>
    <row r="2" spans="1:9" s="1" customFormat="1" ht="14.1" customHeight="1" x14ac:dyDescent="0.25">
      <c r="A2" s="10"/>
      <c r="B2" s="29"/>
      <c r="C2" s="3" t="s">
        <v>34</v>
      </c>
      <c r="D2" s="31"/>
      <c r="E2" s="31"/>
      <c r="F2" s="31"/>
      <c r="G2" s="31"/>
      <c r="H2" s="31"/>
      <c r="I2" s="31"/>
    </row>
    <row r="3" spans="1:9" s="1" customFormat="1" ht="14.1" customHeight="1" x14ac:dyDescent="0.25">
      <c r="A3" s="26" t="s">
        <v>548</v>
      </c>
      <c r="B3" s="5" t="s">
        <v>35</v>
      </c>
      <c r="C3" s="5" t="s">
        <v>6</v>
      </c>
      <c r="D3" s="32" t="str">
        <f>IF(COUNTIFS(AC!B:B,B3)=COUNTIFS(AC!B:B,B3,AC!I:I,"Not Applicable"),"Not Applicable",
IF(COUNTIFS(AC!B:B,B3)=COUNTIFS(AC!B:B,B3,AC!I:I,"Planned"),"Planned",
IF(COUNTIFS(AC!B:B,B3)=COUNTIFS(AC!B:B,B3,AC!I:I,"Alternative Implementation"),"Alternative Implementation",
IF(COUNTIFS(AC!B:B,B3,AC!I:I,"Partially Implemented")&gt;0,"Partially Implemented",
IF(COUNTIFS(AC!B:B,B3,AC!I:I,"Planned")&gt;0,"Planned",
IF(COUNTIFS(AC!B:B,B3,AC!I:I,"Alternative Implementation")&gt;0,"Alternative Implementation",
IF(COUNTIFS(AC!B:B,B3,AC!I:I,"Implemented")&gt;0,"Implemented",
"")))))))</f>
        <v/>
      </c>
      <c r="E3" s="33" t="str">
        <f>IF(COUNTIFS(AC!B:B,$B3,AC!J:J,"Other Than Satisfied")&gt;0,"Other Than Satisfied",
IF(COUNTIFS(AC!B:B,$B3,AC!J:J,"Satisfied")=COUNTIFS(AC!B:B,$B3),"Satisfied",""))</f>
        <v/>
      </c>
      <c r="F3" s="32" t="str">
        <f>IF(COUNTIFS(AC!B:B,B3,AC!N:N,"High")&gt;0,"High",
IF(COUNTIFS(AC!B:B,B3,AC!N:N,"Moderate")&gt;0,"Moderate",
IF(COUNTIFS(AC!B:B,B3,AC!N:N,"Low")&gt;0,"Low",
"")))</f>
        <v/>
      </c>
      <c r="G3" s="32" t="str">
        <f>IF(COUNTIFS(AC!B:B,B3,AC!Q:Q,"Yes")&gt;0,"Yes",
IF(COUNTIFS(AC!B:B,B3,AC!Q:Q,"No")&gt;0,"No",
IF(COUNTIFS(AC!B:B,B3,AC!Q:Q,"None")&gt;0,"None",
"")))</f>
        <v/>
      </c>
      <c r="H3" s="32" t="str">
        <f>IF(COUNTIFS(AC!B:B,B3,AC!T:T,"Other Than Satisfied")&gt;0,"Other Than Satisfied","")</f>
        <v/>
      </c>
      <c r="I3" s="32" t="str">
        <f>IF(COUNTIFS(AC!B:B,B3,AC!U:U,"High")&gt;0,"High",
IF(COUNTIFS(AC!B:B,B3,AC!U:U,"Moderate")&gt;0,"Moderate",
IF(COUNTIFS(AC!B:B,B3,AC!U:U,"Low")&gt;0,"Low",
"")))</f>
        <v/>
      </c>
    </row>
    <row r="4" spans="1:9" s="1" customFormat="1" ht="14.1" customHeight="1" x14ac:dyDescent="0.25">
      <c r="A4" s="26" t="s">
        <v>548</v>
      </c>
      <c r="B4" s="5" t="s">
        <v>36</v>
      </c>
      <c r="C4" s="5" t="s">
        <v>37</v>
      </c>
      <c r="D4" s="32" t="str">
        <f>IF(COUNTIFS(AC!B:B,B4)=COUNTIFS(AC!B:B,B4,AC!I:I,"Not Applicable"),"Not Applicable",
IF(COUNTIFS(AC!B:B,B4)=COUNTIFS(AC!B:B,B4,AC!I:I,"Planned"),"Planned",
IF(COUNTIFS(AC!B:B,B4)=COUNTIFS(AC!B:B,B4,AC!I:I,"Alternative Implementation"),"Alternative Implementation",
IF(COUNTIFS(AC!B:B,B4,AC!I:I,"Partially Implemented")&gt;0,"Partially Implemented",
IF(COUNTIFS(AC!B:B,B4,AC!I:I,"Planned")&gt;0,"Planned",
IF(COUNTIFS(AC!B:B,B4,AC!I:I,"Alternative Implementation")&gt;0,"Alternative Implementation",
IF(COUNTIFS(AC!B:B,B4,AC!I:I,"Implemented")&gt;0,"Implemented",
"")))))))</f>
        <v/>
      </c>
      <c r="E4" s="33" t="str">
        <f>IF(COUNTIFS(AC!B:B,$B4,AC!J:J,"Other Than Satisfied")&gt;0,"Other Than Satisfied",
IF(COUNTIFS(AC!B:B,$B4,AC!J:J,"Satisfied")=COUNTIFS(AC!B:B,$B4),"Satisfied",""))</f>
        <v/>
      </c>
      <c r="F4" s="32" t="str">
        <f>IF(COUNTIFS(AC!B:B,B4,AC!N:N,"High")&gt;0,"High",
IF(COUNTIFS(AC!B:B,B4,AC!N:N,"Moderate")&gt;0,"Moderate",
IF(COUNTIFS(AC!B:B,B4,AC!N:N,"Low")&gt;0,"Low",
"")))</f>
        <v/>
      </c>
      <c r="G4" s="32" t="str">
        <f>IF(COUNTIFS(AC!B:B,B4,AC!Q:Q,"Yes")&gt;0,"Yes",
IF(COUNTIFS(AC!B:B,B4,AC!Q:Q,"No")&gt;0,"No",
IF(COUNTIFS(AC!B:B,B4,AC!Q:Q,"None")&gt;0,"None",
"")))</f>
        <v/>
      </c>
      <c r="H4" s="32" t="str">
        <f>IF(COUNTIFS(AC!B:B,B4,AC!T:T,"Other Than Satisfied")&gt;0,"Other Than Satisfied","")</f>
        <v/>
      </c>
      <c r="I4" s="32" t="str">
        <f>IF(COUNTIFS(AC!B:B,B4,AC!U:U,"High")&gt;0,"High",
IF(COUNTIFS(AC!B:B,B4,AC!U:U,"Moderate")&gt;0,"Moderate",
IF(COUNTIFS(AC!B:B,B4,AC!U:U,"Low")&gt;0,"Low",
"")))</f>
        <v/>
      </c>
    </row>
    <row r="5" spans="1:9" s="1" customFormat="1" ht="14.1" customHeight="1" x14ac:dyDescent="0.25">
      <c r="A5" s="27" t="s">
        <v>548</v>
      </c>
      <c r="B5" s="7" t="s">
        <v>604</v>
      </c>
      <c r="C5" s="7" t="s">
        <v>38</v>
      </c>
      <c r="D5" s="32" t="str">
        <f>IF(COUNTIFS(AC!B:B,B5)=COUNTIFS(AC!B:B,B5,AC!I:I,"Not Applicable"),"Not Applicable",
IF(COUNTIFS(AC!B:B,B5)=COUNTIFS(AC!B:B,B5,AC!I:I,"Planned"),"Planned",
IF(COUNTIFS(AC!B:B,B5)=COUNTIFS(AC!B:B,B5,AC!I:I,"Alternative Implementation"),"Alternative Implementation",
IF(COUNTIFS(AC!B:B,B5,AC!I:I,"Partially Implemented")&gt;0,"Partially Implemented",
IF(COUNTIFS(AC!B:B,B5,AC!I:I,"Planned")&gt;0,"Planned",
IF(COUNTIFS(AC!B:B,B5,AC!I:I,"Alternative Implementation")&gt;0,"Alternative Implementation",
IF(COUNTIFS(AC!B:B,B5,AC!I:I,"Implemented")&gt;0,"Implemented",
"")))))))</f>
        <v/>
      </c>
      <c r="E5" s="33" t="str">
        <f>IF(COUNTIFS(AC!B:B,$B5,AC!J:J,"Other Than Satisfied")&gt;0,"Other Than Satisfied",
IF(COUNTIFS(AC!B:B,$B5,AC!J:J,"Satisfied")=COUNTIFS(AC!B:B,$B5),"Satisfied",""))</f>
        <v/>
      </c>
      <c r="F5" s="32" t="str">
        <f>IF(COUNTIFS(AC!B:B,B5,AC!N:N,"High")&gt;0,"High",
IF(COUNTIFS(AC!B:B,B5,AC!N:N,"Moderate")&gt;0,"Moderate",
IF(COUNTIFS(AC!B:B,B5,AC!N:N,"Low")&gt;0,"Low",
"")))</f>
        <v/>
      </c>
      <c r="G5" s="32" t="str">
        <f>IF(COUNTIFS(AC!B:B,B5,AC!Q:Q,"Yes")&gt;0,"Yes",
IF(COUNTIFS(AC!B:B,B5,AC!Q:Q,"No")&gt;0,"No",
IF(COUNTIFS(AC!B:B,B5,AC!Q:Q,"None")&gt;0,"None",
"")))</f>
        <v/>
      </c>
      <c r="H5" s="32" t="str">
        <f>IF(COUNTIFS(AC!B:B,B5,AC!T:T,"Other Than Satisfied")&gt;0,"Other Than Satisfied","")</f>
        <v/>
      </c>
      <c r="I5" s="32" t="str">
        <f>IF(COUNTIFS(AC!B:B,B5,AC!U:U,"High")&gt;0,"High",
IF(COUNTIFS(AC!B:B,B5,AC!U:U,"Moderate")&gt;0,"Moderate",
IF(COUNTIFS(AC!B:B,B5,AC!U:U,"Low")&gt;0,"Low",
"")))</f>
        <v/>
      </c>
    </row>
    <row r="6" spans="1:9" s="9" customFormat="1" ht="14.1" customHeight="1" x14ac:dyDescent="0.25">
      <c r="A6" s="27" t="s">
        <v>548</v>
      </c>
      <c r="B6" s="7" t="s">
        <v>605</v>
      </c>
      <c r="C6" s="7" t="s">
        <v>39</v>
      </c>
      <c r="D6" s="32" t="str">
        <f>IF(COUNTIFS(AC!B:B,B6)=COUNTIFS(AC!B:B,B6,AC!I:I,"Not Applicable"),"Not Applicable",
IF(COUNTIFS(AC!B:B,B6)=COUNTIFS(AC!B:B,B6,AC!I:I,"Planned"),"Planned",
IF(COUNTIFS(AC!B:B,B6)=COUNTIFS(AC!B:B,B6,AC!I:I,"Alternative Implementation"),"Alternative Implementation",
IF(COUNTIFS(AC!B:B,B6,AC!I:I,"Partially Implemented")&gt;0,"Partially Implemented",
IF(COUNTIFS(AC!B:B,B6,AC!I:I,"Planned")&gt;0,"Planned",
IF(COUNTIFS(AC!B:B,B6,AC!I:I,"Alternative Implementation")&gt;0,"Alternative Implementation",
IF(COUNTIFS(AC!B:B,B6,AC!I:I,"Implemented")&gt;0,"Implemented",
"")))))))</f>
        <v/>
      </c>
      <c r="E6" s="33" t="str">
        <f>IF(COUNTIFS(AC!B:B,$B6,AC!J:J,"Other Than Satisfied")&gt;0,"Other Than Satisfied",
IF(COUNTIFS(AC!B:B,$B6,AC!J:J,"Satisfied")=COUNTIFS(AC!B:B,$B6),"Satisfied",""))</f>
        <v/>
      </c>
      <c r="F6" s="32" t="str">
        <f>IF(COUNTIFS(AC!B:B,B6,AC!N:N,"High")&gt;0,"High",
IF(COUNTIFS(AC!B:B,B6,AC!N:N,"Moderate")&gt;0,"Moderate",
IF(COUNTIFS(AC!B:B,B6,AC!N:N,"Low")&gt;0,"Low",
"")))</f>
        <v/>
      </c>
      <c r="G6" s="32" t="str">
        <f>IF(COUNTIFS(AC!B:B,B6,AC!Q:Q,"Yes")&gt;0,"Yes",
IF(COUNTIFS(AC!B:B,B6,AC!Q:Q,"No")&gt;0,"No",
IF(COUNTIFS(AC!B:B,B6,AC!Q:Q,"None")&gt;0,"None",
"")))</f>
        <v/>
      </c>
      <c r="H6" s="32" t="str">
        <f>IF(COUNTIFS(AC!B:B,B6,AC!T:T,"Other Than Satisfied")&gt;0,"Other Than Satisfied","")</f>
        <v/>
      </c>
      <c r="I6" s="32" t="str">
        <f>IF(COUNTIFS(AC!B:B,B6,AC!U:U,"High")&gt;0,"High",
IF(COUNTIFS(AC!B:B,B6,AC!U:U,"Moderate")&gt;0,"Moderate",
IF(COUNTIFS(AC!B:B,B6,AC!U:U,"Low")&gt;0,"Low",
"")))</f>
        <v/>
      </c>
    </row>
    <row r="7" spans="1:9" s="9" customFormat="1" ht="14.1" customHeight="1" x14ac:dyDescent="0.25">
      <c r="A7" s="27" t="s">
        <v>548</v>
      </c>
      <c r="B7" s="7" t="s">
        <v>606</v>
      </c>
      <c r="C7" s="7" t="s">
        <v>40</v>
      </c>
      <c r="D7" s="32" t="str">
        <f>IF(COUNTIFS(AC!B:B,B7)=COUNTIFS(AC!B:B,B7,AC!I:I,"Not Applicable"),"Not Applicable",
IF(COUNTIFS(AC!B:B,B7)=COUNTIFS(AC!B:B,B7,AC!I:I,"Planned"),"Planned",
IF(COUNTIFS(AC!B:B,B7)=COUNTIFS(AC!B:B,B7,AC!I:I,"Alternative Implementation"),"Alternative Implementation",
IF(COUNTIFS(AC!B:B,B7,AC!I:I,"Partially Implemented")&gt;0,"Partially Implemented",
IF(COUNTIFS(AC!B:B,B7,AC!I:I,"Planned")&gt;0,"Planned",
IF(COUNTIFS(AC!B:B,B7,AC!I:I,"Alternative Implementation")&gt;0,"Alternative Implementation",
IF(COUNTIFS(AC!B:B,B7,AC!I:I,"Implemented")&gt;0,"Implemented",
"")))))))</f>
        <v/>
      </c>
      <c r="E7" s="33" t="str">
        <f>IF(COUNTIFS(AC!B:B,$B7,AC!J:J,"Other Than Satisfied")&gt;0,"Other Than Satisfied",
IF(COUNTIFS(AC!B:B,$B7,AC!J:J,"Satisfied")=COUNTIFS(AC!B:B,$B7),"Satisfied",""))</f>
        <v/>
      </c>
      <c r="F7" s="32" t="str">
        <f>IF(COUNTIFS(AC!B:B,B7,AC!N:N,"High")&gt;0,"High",
IF(COUNTIFS(AC!B:B,B7,AC!N:N,"Moderate")&gt;0,"Moderate",
IF(COUNTIFS(AC!B:B,B7,AC!N:N,"Low")&gt;0,"Low",
"")))</f>
        <v/>
      </c>
      <c r="G7" s="32" t="str">
        <f>IF(COUNTIFS(AC!B:B,B7,AC!Q:Q,"Yes")&gt;0,"Yes",
IF(COUNTIFS(AC!B:B,B7,AC!Q:Q,"No")&gt;0,"No",
IF(COUNTIFS(AC!B:B,B7,AC!Q:Q,"None")&gt;0,"None",
"")))</f>
        <v/>
      </c>
      <c r="H7" s="32" t="str">
        <f>IF(COUNTIFS(AC!B:B,B7,AC!T:T,"Other Than Satisfied")&gt;0,"Other Than Satisfied","")</f>
        <v/>
      </c>
      <c r="I7" s="32" t="str">
        <f>IF(COUNTIFS(AC!B:B,B7,AC!U:U,"High")&gt;0,"High",
IF(COUNTIFS(AC!B:B,B7,AC!U:U,"Moderate")&gt;0,"Moderate",
IF(COUNTIFS(AC!B:B,B7,AC!U:U,"Low")&gt;0,"Low",
"")))</f>
        <v/>
      </c>
    </row>
    <row r="8" spans="1:9" s="1" customFormat="1" ht="14.1" customHeight="1" x14ac:dyDescent="0.25">
      <c r="A8" s="27" t="s">
        <v>548</v>
      </c>
      <c r="B8" s="7" t="s">
        <v>607</v>
      </c>
      <c r="C8" s="7" t="s">
        <v>41</v>
      </c>
      <c r="D8" s="32" t="str">
        <f>IF(COUNTIFS(AC!B:B,B8)=COUNTIFS(AC!B:B,B8,AC!I:I,"Not Applicable"),"Not Applicable",
IF(COUNTIFS(AC!B:B,B8)=COUNTIFS(AC!B:B,B8,AC!I:I,"Planned"),"Planned",
IF(COUNTIFS(AC!B:B,B8)=COUNTIFS(AC!B:B,B8,AC!I:I,"Alternative Implementation"),"Alternative Implementation",
IF(COUNTIFS(AC!B:B,B8,AC!I:I,"Partially Implemented")&gt;0,"Partially Implemented",
IF(COUNTIFS(AC!B:B,B8,AC!I:I,"Planned")&gt;0,"Planned",
IF(COUNTIFS(AC!B:B,B8,AC!I:I,"Alternative Implementation")&gt;0,"Alternative Implementation",
IF(COUNTIFS(AC!B:B,B8,AC!I:I,"Implemented")&gt;0,"Implemented",
"")))))))</f>
        <v/>
      </c>
      <c r="E8" s="33" t="str">
        <f>IF(COUNTIFS(AC!B:B,$B8,AC!J:J,"Other Than Satisfied")&gt;0,"Other Than Satisfied",
IF(COUNTIFS(AC!B:B,$B8,AC!J:J,"Satisfied")=COUNTIFS(AC!B:B,$B8),"Satisfied",""))</f>
        <v/>
      </c>
      <c r="F8" s="32" t="str">
        <f>IF(COUNTIFS(AC!B:B,B8,AC!N:N,"High")&gt;0,"High",
IF(COUNTIFS(AC!B:B,B8,AC!N:N,"Moderate")&gt;0,"Moderate",
IF(COUNTIFS(AC!B:B,B8,AC!N:N,"Low")&gt;0,"Low",
"")))</f>
        <v/>
      </c>
      <c r="G8" s="32" t="str">
        <f>IF(COUNTIFS(AC!B:B,B8,AC!Q:Q,"Yes")&gt;0,"Yes",
IF(COUNTIFS(AC!B:B,B8,AC!Q:Q,"No")&gt;0,"No",
IF(COUNTIFS(AC!B:B,B8,AC!Q:Q,"None")&gt;0,"None",
"")))</f>
        <v/>
      </c>
      <c r="H8" s="32" t="str">
        <f>IF(COUNTIFS(AC!B:B,B8,AC!T:T,"Other Than Satisfied")&gt;0,"Other Than Satisfied","")</f>
        <v/>
      </c>
      <c r="I8" s="32" t="str">
        <f>IF(COUNTIFS(AC!B:B,B8,AC!U:U,"High")&gt;0,"High",
IF(COUNTIFS(AC!B:B,B8,AC!U:U,"Moderate")&gt;0,"Moderate",
IF(COUNTIFS(AC!B:B,B8,AC!U:U,"Low")&gt;0,"Low",
"")))</f>
        <v/>
      </c>
    </row>
    <row r="9" spans="1:9" s="1" customFormat="1" ht="14.1" customHeight="1" x14ac:dyDescent="0.25">
      <c r="A9" s="27" t="s">
        <v>548</v>
      </c>
      <c r="B9" s="7" t="s">
        <v>608</v>
      </c>
      <c r="C9" s="7" t="s">
        <v>42</v>
      </c>
      <c r="D9" s="32" t="str">
        <f>IF(COUNTIFS(AC!B:B,B9)=COUNTIFS(AC!B:B,B9,AC!I:I,"Not Applicable"),"Not Applicable",
IF(COUNTIFS(AC!B:B,B9)=COUNTIFS(AC!B:B,B9,AC!I:I,"Planned"),"Planned",
IF(COUNTIFS(AC!B:B,B9)=COUNTIFS(AC!B:B,B9,AC!I:I,"Alternative Implementation"),"Alternative Implementation",
IF(COUNTIFS(AC!B:B,B9,AC!I:I,"Partially Implemented")&gt;0,"Partially Implemented",
IF(COUNTIFS(AC!B:B,B9,AC!I:I,"Planned")&gt;0,"Planned",
IF(COUNTIFS(AC!B:B,B9,AC!I:I,"Alternative Implementation")&gt;0,"Alternative Implementation",
IF(COUNTIFS(AC!B:B,B9,AC!I:I,"Implemented")&gt;0,"Implemented",
"")))))))</f>
        <v/>
      </c>
      <c r="E9" s="33" t="str">
        <f>IF(COUNTIFS(AC!B:B,$B9,AC!J:J,"Other Than Satisfied")&gt;0,"Other Than Satisfied",
IF(COUNTIFS(AC!B:B,$B9,AC!J:J,"Satisfied")=COUNTIFS(AC!B:B,$B9),"Satisfied",""))</f>
        <v/>
      </c>
      <c r="F9" s="32" t="str">
        <f>IF(COUNTIFS(AC!B:B,B9,AC!N:N,"High")&gt;0,"High",
IF(COUNTIFS(AC!B:B,B9,AC!N:N,"Moderate")&gt;0,"Moderate",
IF(COUNTIFS(AC!B:B,B9,AC!N:N,"Low")&gt;0,"Low",
"")))</f>
        <v/>
      </c>
      <c r="G9" s="32" t="str">
        <f>IF(COUNTIFS(AC!B:B,B9,AC!Q:Q,"Yes")&gt;0,"Yes",
IF(COUNTIFS(AC!B:B,B9,AC!Q:Q,"No")&gt;0,"No",
IF(COUNTIFS(AC!B:B,B9,AC!Q:Q,"None")&gt;0,"None",
"")))</f>
        <v/>
      </c>
      <c r="H9" s="32" t="str">
        <f>IF(COUNTIFS(AC!B:B,B9,AC!T:T,"Other Than Satisfied")&gt;0,"Other Than Satisfied","")</f>
        <v/>
      </c>
      <c r="I9" s="32" t="str">
        <f>IF(COUNTIFS(AC!B:B,B9,AC!U:U,"High")&gt;0,"High",
IF(COUNTIFS(AC!B:B,B9,AC!U:U,"Moderate")&gt;0,"Moderate",
IF(COUNTIFS(AC!B:B,B9,AC!U:U,"Low")&gt;0,"Low",
"")))</f>
        <v/>
      </c>
    </row>
    <row r="10" spans="1:9" s="1" customFormat="1" ht="14.1" customHeight="1" x14ac:dyDescent="0.25">
      <c r="A10" s="27" t="s">
        <v>548</v>
      </c>
      <c r="B10" s="7" t="s">
        <v>609</v>
      </c>
      <c r="C10" s="7" t="s">
        <v>43</v>
      </c>
      <c r="D10" s="32" t="str">
        <f>IF(COUNTIFS(AC!B:B,B10)=COUNTIFS(AC!B:B,B10,AC!I:I,"Not Applicable"),"Not Applicable",
IF(COUNTIFS(AC!B:B,B10)=COUNTIFS(AC!B:B,B10,AC!I:I,"Planned"),"Planned",
IF(COUNTIFS(AC!B:B,B10)=COUNTIFS(AC!B:B,B10,AC!I:I,"Alternative Implementation"),"Alternative Implementation",
IF(COUNTIFS(AC!B:B,B10,AC!I:I,"Partially Implemented")&gt;0,"Partially Implemented",
IF(COUNTIFS(AC!B:B,B10,AC!I:I,"Planned")&gt;0,"Planned",
IF(COUNTIFS(AC!B:B,B10,AC!I:I,"Alternative Implementation")&gt;0,"Alternative Implementation",
IF(COUNTIFS(AC!B:B,B10,AC!I:I,"Implemented")&gt;0,"Implemented",
"")))))))</f>
        <v/>
      </c>
      <c r="E10" s="33" t="str">
        <f>IF(COUNTIFS(AC!B:B,$B10,AC!J:J,"Other Than Satisfied")&gt;0,"Other Than Satisfied",
IF(COUNTIFS(AC!B:B,$B10,AC!J:J,"Satisfied")=COUNTIFS(AC!B:B,$B10),"Satisfied",""))</f>
        <v/>
      </c>
      <c r="F10" s="32" t="str">
        <f>IF(COUNTIFS(AC!B:B,B10,AC!N:N,"High")&gt;0,"High",
IF(COUNTIFS(AC!B:B,B10,AC!N:N,"Moderate")&gt;0,"Moderate",
IF(COUNTIFS(AC!B:B,B10,AC!N:N,"Low")&gt;0,"Low",
"")))</f>
        <v/>
      </c>
      <c r="G10" s="32" t="str">
        <f>IF(COUNTIFS(AC!B:B,B10,AC!Q:Q,"Yes")&gt;0,"Yes",
IF(COUNTIFS(AC!B:B,B10,AC!Q:Q,"No")&gt;0,"No",
IF(COUNTIFS(AC!B:B,B10,AC!Q:Q,"None")&gt;0,"None",
"")))</f>
        <v/>
      </c>
      <c r="H10" s="32" t="str">
        <f>IF(COUNTIFS(AC!B:B,B10,AC!T:T,"Other Than Satisfied")&gt;0,"Other Than Satisfied","")</f>
        <v/>
      </c>
      <c r="I10" s="32" t="str">
        <f>IF(COUNTIFS(AC!B:B,B10,AC!U:U,"High")&gt;0,"High",
IF(COUNTIFS(AC!B:B,B10,AC!U:U,"Moderate")&gt;0,"Moderate",
IF(COUNTIFS(AC!B:B,B10,AC!U:U,"Low")&gt;0,"Low",
"")))</f>
        <v/>
      </c>
    </row>
    <row r="11" spans="1:9" s="1" customFormat="1" ht="14.1" customHeight="1" x14ac:dyDescent="0.25">
      <c r="A11" s="27" t="s">
        <v>548</v>
      </c>
      <c r="B11" s="7" t="s">
        <v>610</v>
      </c>
      <c r="C11" s="7" t="s">
        <v>44</v>
      </c>
      <c r="D11" s="32" t="str">
        <f>IF(COUNTIFS(AC!B:B,B11)=COUNTIFS(AC!B:B,B11,AC!I:I,"Not Applicable"),"Not Applicable",
IF(COUNTIFS(AC!B:B,B11)=COUNTIFS(AC!B:B,B11,AC!I:I,"Planned"),"Planned",
IF(COUNTIFS(AC!B:B,B11)=COUNTIFS(AC!B:B,B11,AC!I:I,"Alternative Implementation"),"Alternative Implementation",
IF(COUNTIFS(AC!B:B,B11,AC!I:I,"Partially Implemented")&gt;0,"Partially Implemented",
IF(COUNTIFS(AC!B:B,B11,AC!I:I,"Planned")&gt;0,"Planned",
IF(COUNTIFS(AC!B:B,B11,AC!I:I,"Alternative Implementation")&gt;0,"Alternative Implementation",
IF(COUNTIFS(AC!B:B,B11,AC!I:I,"Implemented")&gt;0,"Implemented",
"")))))))</f>
        <v/>
      </c>
      <c r="E11" s="33" t="str">
        <f>IF(COUNTIFS(AC!B:B,$B11,AC!J:J,"Other Than Satisfied")&gt;0,"Other Than Satisfied",
IF(COUNTIFS(AC!B:B,$B11,AC!J:J,"Satisfied")=COUNTIFS(AC!B:B,$B11),"Satisfied",""))</f>
        <v/>
      </c>
      <c r="F11" s="32" t="str">
        <f>IF(COUNTIFS(AC!B:B,B11,AC!N:N,"High")&gt;0,"High",
IF(COUNTIFS(AC!B:B,B11,AC!N:N,"Moderate")&gt;0,"Moderate",
IF(COUNTIFS(AC!B:B,B11,AC!N:N,"Low")&gt;0,"Low",
"")))</f>
        <v/>
      </c>
      <c r="G11" s="32" t="str">
        <f>IF(COUNTIFS(AC!B:B,B11,AC!Q:Q,"Yes")&gt;0,"Yes",
IF(COUNTIFS(AC!B:B,B11,AC!Q:Q,"No")&gt;0,"No",
IF(COUNTIFS(AC!B:B,B11,AC!Q:Q,"None")&gt;0,"None",
"")))</f>
        <v/>
      </c>
      <c r="H11" s="32" t="str">
        <f>IF(COUNTIFS(AC!B:B,B11,AC!T:T,"Other Than Satisfied")&gt;0,"Other Than Satisfied","")</f>
        <v/>
      </c>
      <c r="I11" s="32" t="str">
        <f>IF(COUNTIFS(AC!B:B,B11,AC!U:U,"High")&gt;0,"High",
IF(COUNTIFS(AC!B:B,B11,AC!U:U,"Moderate")&gt;0,"Moderate",
IF(COUNTIFS(AC!B:B,B11,AC!U:U,"Low")&gt;0,"Low",
"")))</f>
        <v/>
      </c>
    </row>
    <row r="12" spans="1:9" s="1" customFormat="1" ht="14.1" customHeight="1" x14ac:dyDescent="0.25">
      <c r="A12" s="27" t="s">
        <v>548</v>
      </c>
      <c r="B12" s="7" t="s">
        <v>611</v>
      </c>
      <c r="C12" s="7" t="s">
        <v>45</v>
      </c>
      <c r="D12" s="32" t="str">
        <f>IF(COUNTIFS(AC!B:B,B12)=COUNTIFS(AC!B:B,B12,AC!I:I,"Not Applicable"),"Not Applicable",
IF(COUNTIFS(AC!B:B,B12)=COUNTIFS(AC!B:B,B12,AC!I:I,"Planned"),"Planned",
IF(COUNTIFS(AC!B:B,B12)=COUNTIFS(AC!B:B,B12,AC!I:I,"Alternative Implementation"),"Alternative Implementation",
IF(COUNTIFS(AC!B:B,B12,AC!I:I,"Partially Implemented")&gt;0,"Partially Implemented",
IF(COUNTIFS(AC!B:B,B12,AC!I:I,"Planned")&gt;0,"Planned",
IF(COUNTIFS(AC!B:B,B12,AC!I:I,"Alternative Implementation")&gt;0,"Alternative Implementation",
IF(COUNTIFS(AC!B:B,B12,AC!I:I,"Implemented")&gt;0,"Implemented",
"")))))))</f>
        <v/>
      </c>
      <c r="E12" s="33" t="str">
        <f>IF(COUNTIFS(AC!B:B,$B12,AC!J:J,"Other Than Satisfied")&gt;0,"Other Than Satisfied",
IF(COUNTIFS(AC!B:B,$B12,AC!J:J,"Satisfied")=COUNTIFS(AC!B:B,$B12),"Satisfied",""))</f>
        <v/>
      </c>
      <c r="F12" s="32" t="str">
        <f>IF(COUNTIFS(AC!B:B,B12,AC!N:N,"High")&gt;0,"High",
IF(COUNTIFS(AC!B:B,B12,AC!N:N,"Moderate")&gt;0,"Moderate",
IF(COUNTIFS(AC!B:B,B12,AC!N:N,"Low")&gt;0,"Low",
"")))</f>
        <v/>
      </c>
      <c r="G12" s="32" t="str">
        <f>IF(COUNTIFS(AC!B:B,B12,AC!Q:Q,"Yes")&gt;0,"Yes",
IF(COUNTIFS(AC!B:B,B12,AC!Q:Q,"No")&gt;0,"No",
IF(COUNTIFS(AC!B:B,B12,AC!Q:Q,"None")&gt;0,"None",
"")))</f>
        <v/>
      </c>
      <c r="H12" s="32" t="str">
        <f>IF(COUNTIFS(AC!B:B,B12,AC!T:T,"Other Than Satisfied")&gt;0,"Other Than Satisfied","")</f>
        <v/>
      </c>
      <c r="I12" s="32" t="str">
        <f>IF(COUNTIFS(AC!B:B,B12,AC!U:U,"High")&gt;0,"High",
IF(COUNTIFS(AC!B:B,B12,AC!U:U,"Moderate")&gt;0,"Moderate",
IF(COUNTIFS(AC!B:B,B12,AC!U:U,"Low")&gt;0,"Low",
"")))</f>
        <v/>
      </c>
    </row>
    <row r="13" spans="1:9" s="9" customFormat="1" ht="14.1" customHeight="1" x14ac:dyDescent="0.25">
      <c r="A13" s="27" t="s">
        <v>548</v>
      </c>
      <c r="B13" s="7" t="s">
        <v>612</v>
      </c>
      <c r="C13" s="7" t="s">
        <v>46</v>
      </c>
      <c r="D13" s="32" t="str">
        <f>IF(COUNTIFS(AC!B:B,B13)=COUNTIFS(AC!B:B,B13,AC!I:I,"Not Applicable"),"Not Applicable",
IF(COUNTIFS(AC!B:B,B13)=COUNTIFS(AC!B:B,B13,AC!I:I,"Planned"),"Planned",
IF(COUNTIFS(AC!B:B,B13)=COUNTIFS(AC!B:B,B13,AC!I:I,"Alternative Implementation"),"Alternative Implementation",
IF(COUNTIFS(AC!B:B,B13,AC!I:I,"Partially Implemented")&gt;0,"Partially Implemented",
IF(COUNTIFS(AC!B:B,B13,AC!I:I,"Planned")&gt;0,"Planned",
IF(COUNTIFS(AC!B:B,B13,AC!I:I,"Alternative Implementation")&gt;0,"Alternative Implementation",
IF(COUNTIFS(AC!B:B,B13,AC!I:I,"Implemented")&gt;0,"Implemented",
"")))))))</f>
        <v/>
      </c>
      <c r="E13" s="33" t="str">
        <f>IF(COUNTIFS(AC!B:B,$B13,AC!J:J,"Other Than Satisfied")&gt;0,"Other Than Satisfied",
IF(COUNTIFS(AC!B:B,$B13,AC!J:J,"Satisfied")=COUNTIFS(AC!B:B,$B13),"Satisfied",""))</f>
        <v/>
      </c>
      <c r="F13" s="32" t="str">
        <f>IF(COUNTIFS(AC!B:B,B13,AC!N:N,"High")&gt;0,"High",
IF(COUNTIFS(AC!B:B,B13,AC!N:N,"Moderate")&gt;0,"Moderate",
IF(COUNTIFS(AC!B:B,B13,AC!N:N,"Low")&gt;0,"Low",
"")))</f>
        <v/>
      </c>
      <c r="G13" s="32" t="str">
        <f>IF(COUNTIFS(AC!B:B,B13,AC!Q:Q,"Yes")&gt;0,"Yes",
IF(COUNTIFS(AC!B:B,B13,AC!Q:Q,"No")&gt;0,"No",
IF(COUNTIFS(AC!B:B,B13,AC!Q:Q,"None")&gt;0,"None",
"")))</f>
        <v/>
      </c>
      <c r="H13" s="32" t="str">
        <f>IF(COUNTIFS(AC!B:B,B13,AC!T:T,"Other Than Satisfied")&gt;0,"Other Than Satisfied","")</f>
        <v/>
      </c>
      <c r="I13" s="32" t="str">
        <f>IF(COUNTIFS(AC!B:B,B13,AC!U:U,"High")&gt;0,"High",
IF(COUNTIFS(AC!B:B,B13,AC!U:U,"Moderate")&gt;0,"Moderate",
IF(COUNTIFS(AC!B:B,B13,AC!U:U,"Low")&gt;0,"Low",
"")))</f>
        <v/>
      </c>
    </row>
    <row r="14" spans="1:9" s="1" customFormat="1" ht="14.1" customHeight="1" x14ac:dyDescent="0.25">
      <c r="A14" s="26" t="s">
        <v>548</v>
      </c>
      <c r="B14" s="5" t="s">
        <v>47</v>
      </c>
      <c r="C14" s="5" t="s">
        <v>48</v>
      </c>
      <c r="D14" s="32" t="str">
        <f>IF(COUNTIFS(AC!B:B,B14)=COUNTIFS(AC!B:B,B14,AC!I:I,"Not Applicable"),"Not Applicable",
IF(COUNTIFS(AC!B:B,B14)=COUNTIFS(AC!B:B,B14,AC!I:I,"Planned"),"Planned",
IF(COUNTIFS(AC!B:B,B14)=COUNTIFS(AC!B:B,B14,AC!I:I,"Alternative Implementation"),"Alternative Implementation",
IF(COUNTIFS(AC!B:B,B14,AC!I:I,"Partially Implemented")&gt;0,"Partially Implemented",
IF(COUNTIFS(AC!B:B,B14,AC!I:I,"Planned")&gt;0,"Planned",
IF(COUNTIFS(AC!B:B,B14,AC!I:I,"Alternative Implementation")&gt;0,"Alternative Implementation",
IF(COUNTIFS(AC!B:B,B14,AC!I:I,"Implemented")&gt;0,"Implemented",
"")))))))</f>
        <v/>
      </c>
      <c r="E14" s="33" t="str">
        <f>IF(COUNTIFS(AC!B:B,$B14,AC!J:J,"Other Than Satisfied")&gt;0,"Other Than Satisfied",
IF(COUNTIFS(AC!B:B,$B14,AC!J:J,"Satisfied")=COUNTIFS(AC!B:B,$B14),"Satisfied",""))</f>
        <v/>
      </c>
      <c r="F14" s="32" t="str">
        <f>IF(COUNTIFS(AC!B:B,B14,AC!N:N,"High")&gt;0,"High",
IF(COUNTIFS(AC!B:B,B14,AC!N:N,"Moderate")&gt;0,"Moderate",
IF(COUNTIFS(AC!B:B,B14,AC!N:N,"Low")&gt;0,"Low",
"")))</f>
        <v/>
      </c>
      <c r="G14" s="32" t="str">
        <f>IF(COUNTIFS(AC!B:B,B14,AC!Q:Q,"Yes")&gt;0,"Yes",
IF(COUNTIFS(AC!B:B,B14,AC!Q:Q,"No")&gt;0,"No",
IF(COUNTIFS(AC!B:B,B14,AC!Q:Q,"None")&gt;0,"None",
"")))</f>
        <v/>
      </c>
      <c r="H14" s="32" t="str">
        <f>IF(COUNTIFS(AC!B:B,B14,AC!T:T,"Other Than Satisfied")&gt;0,"Other Than Satisfied","")</f>
        <v/>
      </c>
      <c r="I14" s="32" t="str">
        <f>IF(COUNTIFS(AC!B:B,B14,AC!U:U,"High")&gt;0,"High",
IF(COUNTIFS(AC!B:B,B14,AC!U:U,"Moderate")&gt;0,"Moderate",
IF(COUNTIFS(AC!B:B,B14,AC!U:U,"Low")&gt;0,"Low",
"")))</f>
        <v/>
      </c>
    </row>
    <row r="15" spans="1:9" s="1" customFormat="1" ht="14.1" customHeight="1" x14ac:dyDescent="0.25">
      <c r="A15" s="26" t="s">
        <v>548</v>
      </c>
      <c r="B15" s="5" t="s">
        <v>49</v>
      </c>
      <c r="C15" s="5" t="s">
        <v>50</v>
      </c>
      <c r="D15" s="32" t="str">
        <f>IF(COUNTIFS(AC!B:B,B15)=COUNTIFS(AC!B:B,B15,AC!I:I,"Not Applicable"),"Not Applicable",
IF(COUNTIFS(AC!B:B,B15)=COUNTIFS(AC!B:B,B15,AC!I:I,"Planned"),"Planned",
IF(COUNTIFS(AC!B:B,B15)=COUNTIFS(AC!B:B,B15,AC!I:I,"Alternative Implementation"),"Alternative Implementation",
IF(COUNTIFS(AC!B:B,B15,AC!I:I,"Partially Implemented")&gt;0,"Partially Implemented",
IF(COUNTIFS(AC!B:B,B15,AC!I:I,"Planned")&gt;0,"Planned",
IF(COUNTIFS(AC!B:B,B15,AC!I:I,"Alternative Implementation")&gt;0,"Alternative Implementation",
IF(COUNTIFS(AC!B:B,B15,AC!I:I,"Implemented")&gt;0,"Implemented",
"")))))))</f>
        <v/>
      </c>
      <c r="E15" s="33" t="str">
        <f>IF(COUNTIFS(AC!B:B,$B15,AC!J:J,"Other Than Satisfied")&gt;0,"Other Than Satisfied",
IF(COUNTIFS(AC!B:B,$B15,AC!J:J,"Satisfied")=COUNTIFS(AC!B:B,$B15),"Satisfied",""))</f>
        <v/>
      </c>
      <c r="F15" s="32" t="str">
        <f>IF(COUNTIFS(AC!B:B,B15,AC!N:N,"High")&gt;0,"High",
IF(COUNTIFS(AC!B:B,B15,AC!N:N,"Moderate")&gt;0,"Moderate",
IF(COUNTIFS(AC!B:B,B15,AC!N:N,"Low")&gt;0,"Low",
"")))</f>
        <v/>
      </c>
      <c r="G15" s="32" t="str">
        <f>IF(COUNTIFS(AC!B:B,B15,AC!Q:Q,"Yes")&gt;0,"Yes",
IF(COUNTIFS(AC!B:B,B15,AC!Q:Q,"No")&gt;0,"No",
IF(COUNTIFS(AC!B:B,B15,AC!Q:Q,"None")&gt;0,"None",
"")))</f>
        <v/>
      </c>
      <c r="H15" s="32" t="str">
        <f>IF(COUNTIFS(AC!B:B,B15,AC!T:T,"Other Than Satisfied")&gt;0,"Other Than Satisfied","")</f>
        <v/>
      </c>
      <c r="I15" s="32" t="str">
        <f>IF(COUNTIFS(AC!B:B,B15,AC!U:U,"High")&gt;0,"High",
IF(COUNTIFS(AC!B:B,B15,AC!U:U,"Moderate")&gt;0,"Moderate",
IF(COUNTIFS(AC!B:B,B15,AC!U:U,"Low")&gt;0,"Low",
"")))</f>
        <v/>
      </c>
    </row>
    <row r="16" spans="1:9" s="1" customFormat="1" ht="14.1" customHeight="1" x14ac:dyDescent="0.25">
      <c r="A16" s="27" t="s">
        <v>548</v>
      </c>
      <c r="B16" s="7" t="s">
        <v>613</v>
      </c>
      <c r="C16" s="7" t="s">
        <v>51</v>
      </c>
      <c r="D16" s="32" t="str">
        <f>IF(COUNTIFS(AC!B:B,B16)=COUNTIFS(AC!B:B,B16,AC!I:I,"Not Applicable"),"Not Applicable",
IF(COUNTIFS(AC!B:B,B16)=COUNTIFS(AC!B:B,B16,AC!I:I,"Planned"),"Planned",
IF(COUNTIFS(AC!B:B,B16)=COUNTIFS(AC!B:B,B16,AC!I:I,"Alternative Implementation"),"Alternative Implementation",
IF(COUNTIFS(AC!B:B,B16,AC!I:I,"Partially Implemented")&gt;0,"Partially Implemented",
IF(COUNTIFS(AC!B:B,B16,AC!I:I,"Planned")&gt;0,"Planned",
IF(COUNTIFS(AC!B:B,B16,AC!I:I,"Alternative Implementation")&gt;0,"Alternative Implementation",
IF(COUNTIFS(AC!B:B,B16,AC!I:I,"Implemented")&gt;0,"Implemented",
"")))))))</f>
        <v/>
      </c>
      <c r="E16" s="33" t="str">
        <f>IF(COUNTIFS(AC!B:B,$B16,AC!J:J,"Other Than Satisfied")&gt;0,"Other Than Satisfied",
IF(COUNTIFS(AC!B:B,$B16,AC!J:J,"Satisfied")=COUNTIFS(AC!B:B,$B16),"Satisfied",""))</f>
        <v/>
      </c>
      <c r="F16" s="32" t="str">
        <f>IF(COUNTIFS(AC!B:B,B16,AC!N:N,"High")&gt;0,"High",
IF(COUNTIFS(AC!B:B,B16,AC!N:N,"Moderate")&gt;0,"Moderate",
IF(COUNTIFS(AC!B:B,B16,AC!N:N,"Low")&gt;0,"Low",
"")))</f>
        <v/>
      </c>
      <c r="G16" s="32" t="str">
        <f>IF(COUNTIFS(AC!B:B,B16,AC!Q:Q,"Yes")&gt;0,"Yes",
IF(COUNTIFS(AC!B:B,B16,AC!Q:Q,"No")&gt;0,"No",
IF(COUNTIFS(AC!B:B,B16,AC!Q:Q,"None")&gt;0,"None",
"")))</f>
        <v/>
      </c>
      <c r="H16" s="32" t="str">
        <f>IF(COUNTIFS(AC!B:B,B16,AC!T:T,"Other Than Satisfied")&gt;0,"Other Than Satisfied","")</f>
        <v/>
      </c>
      <c r="I16" s="32" t="str">
        <f>IF(COUNTIFS(AC!B:B,B16,AC!U:U,"High")&gt;0,"High",
IF(COUNTIFS(AC!B:B,B16,AC!U:U,"Moderate")&gt;0,"Moderate",
IF(COUNTIFS(AC!B:B,B16,AC!U:U,"Low")&gt;0,"Low",
"")))</f>
        <v/>
      </c>
    </row>
    <row r="17" spans="1:9" s="9" customFormat="1" ht="14.1" customHeight="1" x14ac:dyDescent="0.25">
      <c r="A17" s="26" t="s">
        <v>548</v>
      </c>
      <c r="B17" s="5" t="s">
        <v>52</v>
      </c>
      <c r="C17" s="5" t="s">
        <v>53</v>
      </c>
      <c r="D17" s="32" t="str">
        <f>IF(COUNTIFS(AC!B:B,B17)=COUNTIFS(AC!B:B,B17,AC!I:I,"Not Applicable"),"Not Applicable",
IF(COUNTIFS(AC!B:B,B17)=COUNTIFS(AC!B:B,B17,AC!I:I,"Planned"),"Planned",
IF(COUNTIFS(AC!B:B,B17)=COUNTIFS(AC!B:B,B17,AC!I:I,"Alternative Implementation"),"Alternative Implementation",
IF(COUNTIFS(AC!B:B,B17,AC!I:I,"Partially Implemented")&gt;0,"Partially Implemented",
IF(COUNTIFS(AC!B:B,B17,AC!I:I,"Planned")&gt;0,"Planned",
IF(COUNTIFS(AC!B:B,B17,AC!I:I,"Alternative Implementation")&gt;0,"Alternative Implementation",
IF(COUNTIFS(AC!B:B,B17,AC!I:I,"Implemented")&gt;0,"Implemented",
"")))))))</f>
        <v/>
      </c>
      <c r="E17" s="33" t="str">
        <f>IF(COUNTIFS(AC!B:B,$B17,AC!J:J,"Other Than Satisfied")&gt;0,"Other Than Satisfied",
IF(COUNTIFS(AC!B:B,$B17,AC!J:J,"Satisfied")=COUNTIFS(AC!B:B,$B17),"Satisfied",""))</f>
        <v/>
      </c>
      <c r="F17" s="32" t="str">
        <f>IF(COUNTIFS(AC!B:B,B17,AC!N:N,"High")&gt;0,"High",
IF(COUNTIFS(AC!B:B,B17,AC!N:N,"Moderate")&gt;0,"Moderate",
IF(COUNTIFS(AC!B:B,B17,AC!N:N,"Low")&gt;0,"Low",
"")))</f>
        <v/>
      </c>
      <c r="G17" s="32" t="str">
        <f>IF(COUNTIFS(AC!B:B,B17,AC!Q:Q,"Yes")&gt;0,"Yes",
IF(COUNTIFS(AC!B:B,B17,AC!Q:Q,"No")&gt;0,"No",
IF(COUNTIFS(AC!B:B,B17,AC!Q:Q,"None")&gt;0,"None",
"")))</f>
        <v/>
      </c>
      <c r="H17" s="32" t="str">
        <f>IF(COUNTIFS(AC!B:B,B17,AC!T:T,"Other Than Satisfied")&gt;0,"Other Than Satisfied","")</f>
        <v/>
      </c>
      <c r="I17" s="32" t="str">
        <f>IF(COUNTIFS(AC!B:B,B17,AC!U:U,"High")&gt;0,"High",
IF(COUNTIFS(AC!B:B,B17,AC!U:U,"Moderate")&gt;0,"Moderate",
IF(COUNTIFS(AC!B:B,B17,AC!U:U,"Low")&gt;0,"Low",
"")))</f>
        <v/>
      </c>
    </row>
    <row r="18" spans="1:9" s="1" customFormat="1" ht="14.1" customHeight="1" x14ac:dyDescent="0.25">
      <c r="A18" s="26" t="s">
        <v>548</v>
      </c>
      <c r="B18" s="5" t="s">
        <v>54</v>
      </c>
      <c r="C18" s="5" t="s">
        <v>55</v>
      </c>
      <c r="D18" s="32" t="str">
        <f>IF(COUNTIFS(AC!B:B,B18)=COUNTIFS(AC!B:B,B18,AC!I:I,"Not Applicable"),"Not Applicable",
IF(COUNTIFS(AC!B:B,B18)=COUNTIFS(AC!B:B,B18,AC!I:I,"Planned"),"Planned",
IF(COUNTIFS(AC!B:B,B18)=COUNTIFS(AC!B:B,B18,AC!I:I,"Alternative Implementation"),"Alternative Implementation",
IF(COUNTIFS(AC!B:B,B18,AC!I:I,"Partially Implemented")&gt;0,"Partially Implemented",
IF(COUNTIFS(AC!B:B,B18,AC!I:I,"Planned")&gt;0,"Planned",
IF(COUNTIFS(AC!B:B,B18,AC!I:I,"Alternative Implementation")&gt;0,"Alternative Implementation",
IF(COUNTIFS(AC!B:B,B18,AC!I:I,"Implemented")&gt;0,"Implemented",
"")))))))</f>
        <v/>
      </c>
      <c r="E18" s="33" t="str">
        <f>IF(COUNTIFS(AC!B:B,$B18,AC!J:J,"Other Than Satisfied")&gt;0,"Other Than Satisfied",
IF(COUNTIFS(AC!B:B,$B18,AC!J:J,"Satisfied")=COUNTIFS(AC!B:B,$B18),"Satisfied",""))</f>
        <v/>
      </c>
      <c r="F18" s="32" t="str">
        <f>IF(COUNTIFS(AC!B:B,B18,AC!N:N,"High")&gt;0,"High",
IF(COUNTIFS(AC!B:B,B18,AC!N:N,"Moderate")&gt;0,"Moderate",
IF(COUNTIFS(AC!B:B,B18,AC!N:N,"Low")&gt;0,"Low",
"")))</f>
        <v/>
      </c>
      <c r="G18" s="32" t="str">
        <f>IF(COUNTIFS(AC!B:B,B18,AC!Q:Q,"Yes")&gt;0,"Yes",
IF(COUNTIFS(AC!B:B,B18,AC!Q:Q,"No")&gt;0,"No",
IF(COUNTIFS(AC!B:B,B18,AC!Q:Q,"None")&gt;0,"None",
"")))</f>
        <v/>
      </c>
      <c r="H18" s="32" t="str">
        <f>IF(COUNTIFS(AC!B:B,B18,AC!T:T,"Other Than Satisfied")&gt;0,"Other Than Satisfied","")</f>
        <v/>
      </c>
      <c r="I18" s="32" t="str">
        <f>IF(COUNTIFS(AC!B:B,B18,AC!U:U,"High")&gt;0,"High",
IF(COUNTIFS(AC!B:B,B18,AC!U:U,"Moderate")&gt;0,"Moderate",
IF(COUNTIFS(AC!B:B,B18,AC!U:U,"Low")&gt;0,"Low",
"")))</f>
        <v/>
      </c>
    </row>
    <row r="19" spans="1:9" s="1" customFormat="1" ht="14.1" customHeight="1" x14ac:dyDescent="0.25">
      <c r="A19" s="27" t="s">
        <v>548</v>
      </c>
      <c r="B19" s="7" t="s">
        <v>614</v>
      </c>
      <c r="C19" s="7" t="s">
        <v>56</v>
      </c>
      <c r="D19" s="32" t="str">
        <f>IF(COUNTIFS(AC!B:B,B19)=COUNTIFS(AC!B:B,B19,AC!I:I,"Not Applicable"),"Not Applicable",
IF(COUNTIFS(AC!B:B,B19)=COUNTIFS(AC!B:B,B19,AC!I:I,"Planned"),"Planned",
IF(COUNTIFS(AC!B:B,B19)=COUNTIFS(AC!B:B,B19,AC!I:I,"Alternative Implementation"),"Alternative Implementation",
IF(COUNTIFS(AC!B:B,B19,AC!I:I,"Partially Implemented")&gt;0,"Partially Implemented",
IF(COUNTIFS(AC!B:B,B19,AC!I:I,"Planned")&gt;0,"Planned",
IF(COUNTIFS(AC!B:B,B19,AC!I:I,"Alternative Implementation")&gt;0,"Alternative Implementation",
IF(COUNTIFS(AC!B:B,B19,AC!I:I,"Implemented")&gt;0,"Implemented",
"")))))))</f>
        <v/>
      </c>
      <c r="E19" s="33" t="str">
        <f>IF(COUNTIFS(AC!B:B,$B19,AC!J:J,"Other Than Satisfied")&gt;0,"Other Than Satisfied",
IF(COUNTIFS(AC!B:B,$B19,AC!J:J,"Satisfied")=COUNTIFS(AC!B:B,$B19),"Satisfied",""))</f>
        <v/>
      </c>
      <c r="F19" s="32" t="str">
        <f>IF(COUNTIFS(AC!B:B,B19,AC!N:N,"High")&gt;0,"High",
IF(COUNTIFS(AC!B:B,B19,AC!N:N,"Moderate")&gt;0,"Moderate",
IF(COUNTIFS(AC!B:B,B19,AC!N:N,"Low")&gt;0,"Low",
"")))</f>
        <v/>
      </c>
      <c r="G19" s="32" t="str">
        <f>IF(COUNTIFS(AC!B:B,B19,AC!Q:Q,"Yes")&gt;0,"Yes",
IF(COUNTIFS(AC!B:B,B19,AC!Q:Q,"No")&gt;0,"No",
IF(COUNTIFS(AC!B:B,B19,AC!Q:Q,"None")&gt;0,"None",
"")))</f>
        <v/>
      </c>
      <c r="H19" s="32" t="str">
        <f>IF(COUNTIFS(AC!B:B,B19,AC!T:T,"Other Than Satisfied")&gt;0,"Other Than Satisfied","")</f>
        <v/>
      </c>
      <c r="I19" s="32" t="str">
        <f>IF(COUNTIFS(AC!B:B,B19,AC!U:U,"High")&gt;0,"High",
IF(COUNTIFS(AC!B:B,B19,AC!U:U,"Moderate")&gt;0,"Moderate",
IF(COUNTIFS(AC!B:B,B19,AC!U:U,"Low")&gt;0,"Low",
"")))</f>
        <v/>
      </c>
    </row>
    <row r="20" spans="1:9" s="1" customFormat="1" ht="14.1" customHeight="1" x14ac:dyDescent="0.25">
      <c r="A20" s="27" t="s">
        <v>548</v>
      </c>
      <c r="B20" s="7" t="s">
        <v>615</v>
      </c>
      <c r="C20" s="7" t="s">
        <v>629</v>
      </c>
      <c r="D20" s="32" t="str">
        <f>IF(COUNTIFS(AC!B:B,B20)=COUNTIFS(AC!B:B,B20,AC!I:I,"Not Applicable"),"Not Applicable",
IF(COUNTIFS(AC!B:B,B20)=COUNTIFS(AC!B:B,B20,AC!I:I,"Planned"),"Planned",
IF(COUNTIFS(AC!B:B,B20)=COUNTIFS(AC!B:B,B20,AC!I:I,"Alternative Implementation"),"Alternative Implementation",
IF(COUNTIFS(AC!B:B,B20,AC!I:I,"Partially Implemented")&gt;0,"Partially Implemented",
IF(COUNTIFS(AC!B:B,B20,AC!I:I,"Planned")&gt;0,"Planned",
IF(COUNTIFS(AC!B:B,B20,AC!I:I,"Alternative Implementation")&gt;0,"Alternative Implementation",
IF(COUNTIFS(AC!B:B,B20,AC!I:I,"Implemented")&gt;0,"Implemented",
"")))))))</f>
        <v/>
      </c>
      <c r="E20" s="33" t="str">
        <f>IF(COUNTIFS(AC!B:B,$B20,AC!J:J,"Other Than Satisfied")&gt;0,"Other Than Satisfied",
IF(COUNTIFS(AC!B:B,$B20,AC!J:J,"Satisfied")=COUNTIFS(AC!B:B,$B20),"Satisfied",""))</f>
        <v/>
      </c>
      <c r="F20" s="32" t="str">
        <f>IF(COUNTIFS(AC!B:B,B20,AC!N:N,"High")&gt;0,"High",
IF(COUNTIFS(AC!B:B,B20,AC!N:N,"Moderate")&gt;0,"Moderate",
IF(COUNTIFS(AC!B:B,B20,AC!N:N,"Low")&gt;0,"Low",
"")))</f>
        <v/>
      </c>
      <c r="G20" s="32" t="str">
        <f>IF(COUNTIFS(AC!B:B,B20,AC!Q:Q,"Yes")&gt;0,"Yes",
IF(COUNTIFS(AC!B:B,B20,AC!Q:Q,"No")&gt;0,"No",
IF(COUNTIFS(AC!B:B,B20,AC!Q:Q,"None")&gt;0,"None",
"")))</f>
        <v/>
      </c>
      <c r="H20" s="32" t="str">
        <f>IF(COUNTIFS(AC!B:B,B20,AC!T:T,"Other Than Satisfied")&gt;0,"Other Than Satisfied","")</f>
        <v/>
      </c>
      <c r="I20" s="32" t="str">
        <f>IF(COUNTIFS(AC!B:B,B20,AC!U:U,"High")&gt;0,"High",
IF(COUNTIFS(AC!B:B,B20,AC!U:U,"Moderate")&gt;0,"Moderate",
IF(COUNTIFS(AC!B:B,B20,AC!U:U,"Low")&gt;0,"Low",
"")))</f>
        <v/>
      </c>
    </row>
    <row r="21" spans="1:9" s="1" customFormat="1" ht="14.1" customHeight="1" x14ac:dyDescent="0.25">
      <c r="A21" s="27" t="s">
        <v>548</v>
      </c>
      <c r="B21" s="7" t="s">
        <v>616</v>
      </c>
      <c r="C21" s="7" t="s">
        <v>57</v>
      </c>
      <c r="D21" s="32" t="str">
        <f>IF(COUNTIFS(AC!B:B,B21)=COUNTIFS(AC!B:B,B21,AC!I:I,"Not Applicable"),"Not Applicable",
IF(COUNTIFS(AC!B:B,B21)=COUNTIFS(AC!B:B,B21,AC!I:I,"Planned"),"Planned",
IF(COUNTIFS(AC!B:B,B21)=COUNTIFS(AC!B:B,B21,AC!I:I,"Alternative Implementation"),"Alternative Implementation",
IF(COUNTIFS(AC!B:B,B21,AC!I:I,"Partially Implemented")&gt;0,"Partially Implemented",
IF(COUNTIFS(AC!B:B,B21,AC!I:I,"Planned")&gt;0,"Planned",
IF(COUNTIFS(AC!B:B,B21,AC!I:I,"Alternative Implementation")&gt;0,"Alternative Implementation",
IF(COUNTIFS(AC!B:B,B21,AC!I:I,"Implemented")&gt;0,"Implemented",
"")))))))</f>
        <v/>
      </c>
      <c r="E21" s="33" t="str">
        <f>IF(COUNTIFS(AC!B:B,$B21,AC!J:J,"Other Than Satisfied")&gt;0,"Other Than Satisfied",
IF(COUNTIFS(AC!B:B,$B21,AC!J:J,"Satisfied")=COUNTIFS(AC!B:B,$B21),"Satisfied",""))</f>
        <v/>
      </c>
      <c r="F21" s="32" t="str">
        <f>IF(COUNTIFS(AC!B:B,B21,AC!N:N,"High")&gt;0,"High",
IF(COUNTIFS(AC!B:B,B21,AC!N:N,"Moderate")&gt;0,"Moderate",
IF(COUNTIFS(AC!B:B,B21,AC!N:N,"Low")&gt;0,"Low",
"")))</f>
        <v/>
      </c>
      <c r="G21" s="32" t="str">
        <f>IF(COUNTIFS(AC!B:B,B21,AC!Q:Q,"Yes")&gt;0,"Yes",
IF(COUNTIFS(AC!B:B,B21,AC!Q:Q,"No")&gt;0,"No",
IF(COUNTIFS(AC!B:B,B21,AC!Q:Q,"None")&gt;0,"None",
"")))</f>
        <v/>
      </c>
      <c r="H21" s="32" t="str">
        <f>IF(COUNTIFS(AC!B:B,B21,AC!T:T,"Other Than Satisfied")&gt;0,"Other Than Satisfied","")</f>
        <v/>
      </c>
      <c r="I21" s="32" t="str">
        <f>IF(COUNTIFS(AC!B:B,B21,AC!U:U,"High")&gt;0,"High",
IF(COUNTIFS(AC!B:B,B21,AC!U:U,"Moderate")&gt;0,"Moderate",
IF(COUNTIFS(AC!B:B,B21,AC!U:U,"Low")&gt;0,"Low",
"")))</f>
        <v/>
      </c>
    </row>
    <row r="22" spans="1:9" s="1" customFormat="1" ht="14.1" customHeight="1" x14ac:dyDescent="0.25">
      <c r="A22" s="27" t="s">
        <v>548</v>
      </c>
      <c r="B22" s="7" t="s">
        <v>617</v>
      </c>
      <c r="C22" s="7" t="s">
        <v>58</v>
      </c>
      <c r="D22" s="32" t="str">
        <f>IF(COUNTIFS(AC!B:B,B22)=COUNTIFS(AC!B:B,B22,AC!I:I,"Not Applicable"),"Not Applicable",
IF(COUNTIFS(AC!B:B,B22)=COUNTIFS(AC!B:B,B22,AC!I:I,"Planned"),"Planned",
IF(COUNTIFS(AC!B:B,B22)=COUNTIFS(AC!B:B,B22,AC!I:I,"Alternative Implementation"),"Alternative Implementation",
IF(COUNTIFS(AC!B:B,B22,AC!I:I,"Partially Implemented")&gt;0,"Partially Implemented",
IF(COUNTIFS(AC!B:B,B22,AC!I:I,"Planned")&gt;0,"Planned",
IF(COUNTIFS(AC!B:B,B22,AC!I:I,"Alternative Implementation")&gt;0,"Alternative Implementation",
IF(COUNTIFS(AC!B:B,B22,AC!I:I,"Implemented")&gt;0,"Implemented",
"")))))))</f>
        <v/>
      </c>
      <c r="E22" s="33" t="str">
        <f>IF(COUNTIFS(AC!B:B,$B22,AC!J:J,"Other Than Satisfied")&gt;0,"Other Than Satisfied",
IF(COUNTIFS(AC!B:B,$B22,AC!J:J,"Satisfied")=COUNTIFS(AC!B:B,$B22),"Satisfied",""))</f>
        <v/>
      </c>
      <c r="F22" s="32" t="str">
        <f>IF(COUNTIFS(AC!B:B,B22,AC!N:N,"High")&gt;0,"High",
IF(COUNTIFS(AC!B:B,B22,AC!N:N,"Moderate")&gt;0,"Moderate",
IF(COUNTIFS(AC!B:B,B22,AC!N:N,"Low")&gt;0,"Low",
"")))</f>
        <v/>
      </c>
      <c r="G22" s="32" t="str">
        <f>IF(COUNTIFS(AC!B:B,B22,AC!Q:Q,"Yes")&gt;0,"Yes",
IF(COUNTIFS(AC!B:B,B22,AC!Q:Q,"No")&gt;0,"No",
IF(COUNTIFS(AC!B:B,B22,AC!Q:Q,"None")&gt;0,"None",
"")))</f>
        <v/>
      </c>
      <c r="H22" s="32" t="str">
        <f>IF(COUNTIFS(AC!B:B,B22,AC!T:T,"Other Than Satisfied")&gt;0,"Other Than Satisfied","")</f>
        <v/>
      </c>
      <c r="I22" s="32" t="str">
        <f>IF(COUNTIFS(AC!B:B,B22,AC!U:U,"High")&gt;0,"High",
IF(COUNTIFS(AC!B:B,B22,AC!U:U,"Moderate")&gt;0,"Moderate",
IF(COUNTIFS(AC!B:B,B22,AC!U:U,"Low")&gt;0,"Low",
"")))</f>
        <v/>
      </c>
    </row>
    <row r="23" spans="1:9" s="9" customFormat="1" ht="14.1" customHeight="1" x14ac:dyDescent="0.25">
      <c r="A23" s="27" t="s">
        <v>548</v>
      </c>
      <c r="B23" s="7" t="s">
        <v>618</v>
      </c>
      <c r="C23" s="7" t="s">
        <v>59</v>
      </c>
      <c r="D23" s="32" t="str">
        <f>IF(COUNTIFS(AC!B:B,B23)=COUNTIFS(AC!B:B,B23,AC!I:I,"Not Applicable"),"Not Applicable",
IF(COUNTIFS(AC!B:B,B23)=COUNTIFS(AC!B:B,B23,AC!I:I,"Planned"),"Planned",
IF(COUNTIFS(AC!B:B,B23)=COUNTIFS(AC!B:B,B23,AC!I:I,"Alternative Implementation"),"Alternative Implementation",
IF(COUNTIFS(AC!B:B,B23,AC!I:I,"Partially Implemented")&gt;0,"Partially Implemented",
IF(COUNTIFS(AC!B:B,B23,AC!I:I,"Planned")&gt;0,"Planned",
IF(COUNTIFS(AC!B:B,B23,AC!I:I,"Alternative Implementation")&gt;0,"Alternative Implementation",
IF(COUNTIFS(AC!B:B,B23,AC!I:I,"Implemented")&gt;0,"Implemented",
"")))))))</f>
        <v/>
      </c>
      <c r="E23" s="33" t="str">
        <f>IF(COUNTIFS(AC!B:B,$B23,AC!J:J,"Other Than Satisfied")&gt;0,"Other Than Satisfied",
IF(COUNTIFS(AC!B:B,$B23,AC!J:J,"Satisfied")=COUNTIFS(AC!B:B,$B23),"Satisfied",""))</f>
        <v/>
      </c>
      <c r="F23" s="32" t="str">
        <f>IF(COUNTIFS(AC!B:B,B23,AC!N:N,"High")&gt;0,"High",
IF(COUNTIFS(AC!B:B,B23,AC!N:N,"Moderate")&gt;0,"Moderate",
IF(COUNTIFS(AC!B:B,B23,AC!N:N,"Low")&gt;0,"Low",
"")))</f>
        <v/>
      </c>
      <c r="G23" s="32" t="str">
        <f>IF(COUNTIFS(AC!B:B,B23,AC!Q:Q,"Yes")&gt;0,"Yes",
IF(COUNTIFS(AC!B:B,B23,AC!Q:Q,"No")&gt;0,"No",
IF(COUNTIFS(AC!B:B,B23,AC!Q:Q,"None")&gt;0,"None",
"")))</f>
        <v/>
      </c>
      <c r="H23" s="32" t="str">
        <f>IF(COUNTIFS(AC!B:B,B23,AC!T:T,"Other Than Satisfied")&gt;0,"Other Than Satisfied","")</f>
        <v/>
      </c>
      <c r="I23" s="32" t="str">
        <f>IF(COUNTIFS(AC!B:B,B23,AC!U:U,"High")&gt;0,"High",
IF(COUNTIFS(AC!B:B,B23,AC!U:U,"Moderate")&gt;0,"Moderate",
IF(COUNTIFS(AC!B:B,B23,AC!U:U,"Low")&gt;0,"Low",
"")))</f>
        <v/>
      </c>
    </row>
    <row r="24" spans="1:9" s="1" customFormat="1" ht="14.1" customHeight="1" x14ac:dyDescent="0.25">
      <c r="A24" s="26" t="s">
        <v>548</v>
      </c>
      <c r="B24" s="5" t="s">
        <v>60</v>
      </c>
      <c r="C24" s="5" t="s">
        <v>61</v>
      </c>
      <c r="D24" s="32" t="str">
        <f>IF(COUNTIFS(AC!B:B,B24)=COUNTIFS(AC!B:B,B24,AC!I:I,"Not Applicable"),"Not Applicable",
IF(COUNTIFS(AC!B:B,B24)=COUNTIFS(AC!B:B,B24,AC!I:I,"Planned"),"Planned",
IF(COUNTIFS(AC!B:B,B24)=COUNTIFS(AC!B:B,B24,AC!I:I,"Alternative Implementation"),"Alternative Implementation",
IF(COUNTIFS(AC!B:B,B24,AC!I:I,"Partially Implemented")&gt;0,"Partially Implemented",
IF(COUNTIFS(AC!B:B,B24,AC!I:I,"Planned")&gt;0,"Planned",
IF(COUNTIFS(AC!B:B,B24,AC!I:I,"Alternative Implementation")&gt;0,"Alternative Implementation",
IF(COUNTIFS(AC!B:B,B24,AC!I:I,"Implemented")&gt;0,"Implemented",
"")))))))</f>
        <v/>
      </c>
      <c r="E24" s="33" t="str">
        <f>IF(COUNTIFS(AC!B:B,$B24,AC!J:J,"Other Than Satisfied")&gt;0,"Other Than Satisfied",
IF(COUNTIFS(AC!B:B,$B24,AC!J:J,"Satisfied")=COUNTIFS(AC!B:B,$B24),"Satisfied",""))</f>
        <v/>
      </c>
      <c r="F24" s="32" t="str">
        <f>IF(COUNTIFS(AC!B:B,B24,AC!N:N,"High")&gt;0,"High",
IF(COUNTIFS(AC!B:B,B24,AC!N:N,"Moderate")&gt;0,"Moderate",
IF(COUNTIFS(AC!B:B,B24,AC!N:N,"Low")&gt;0,"Low",
"")))</f>
        <v/>
      </c>
      <c r="G24" s="32" t="str">
        <f>IF(COUNTIFS(AC!B:B,B24,AC!Q:Q,"Yes")&gt;0,"Yes",
IF(COUNTIFS(AC!B:B,B24,AC!Q:Q,"No")&gt;0,"No",
IF(COUNTIFS(AC!B:B,B24,AC!Q:Q,"None")&gt;0,"None",
"")))</f>
        <v/>
      </c>
      <c r="H24" s="32" t="str">
        <f>IF(COUNTIFS(AC!B:B,B24,AC!T:T,"Other Than Satisfied")&gt;0,"Other Than Satisfied","")</f>
        <v/>
      </c>
      <c r="I24" s="32" t="str">
        <f>IF(COUNTIFS(AC!B:B,B24,AC!U:U,"High")&gt;0,"High",
IF(COUNTIFS(AC!B:B,B24,AC!U:U,"Moderate")&gt;0,"Moderate",
IF(COUNTIFS(AC!B:B,B24,AC!U:U,"Low")&gt;0,"Low",
"")))</f>
        <v/>
      </c>
    </row>
    <row r="25" spans="1:9" s="1" customFormat="1" ht="14.1" customHeight="1" x14ac:dyDescent="0.25">
      <c r="A25" s="26" t="s">
        <v>548</v>
      </c>
      <c r="B25" s="5" t="s">
        <v>62</v>
      </c>
      <c r="C25" s="5" t="s">
        <v>63</v>
      </c>
      <c r="D25" s="32" t="str">
        <f>IF(COUNTIFS(AC!B:B,B25)=COUNTIFS(AC!B:B,B25,AC!I:I,"Not Applicable"),"Not Applicable",
IF(COUNTIFS(AC!B:B,B25)=COUNTIFS(AC!B:B,B25,AC!I:I,"Planned"),"Planned",
IF(COUNTIFS(AC!B:B,B25)=COUNTIFS(AC!B:B,B25,AC!I:I,"Alternative Implementation"),"Alternative Implementation",
IF(COUNTIFS(AC!B:B,B25,AC!I:I,"Partially Implemented")&gt;0,"Partially Implemented",
IF(COUNTIFS(AC!B:B,B25,AC!I:I,"Planned")&gt;0,"Planned",
IF(COUNTIFS(AC!B:B,B25,AC!I:I,"Alternative Implementation")&gt;0,"Alternative Implementation",
IF(COUNTIFS(AC!B:B,B25,AC!I:I,"Implemented")&gt;0,"Implemented",
"")))))))</f>
        <v/>
      </c>
      <c r="E25" s="33" t="str">
        <f>IF(COUNTIFS(AC!B:B,$B25,AC!J:J,"Other Than Satisfied")&gt;0,"Other Than Satisfied",
IF(COUNTIFS(AC!B:B,$B25,AC!J:J,"Satisfied")=COUNTIFS(AC!B:B,$B25),"Satisfied",""))</f>
        <v/>
      </c>
      <c r="F25" s="32" t="str">
        <f>IF(COUNTIFS(AC!B:B,B25,AC!N:N,"High")&gt;0,"High",
IF(COUNTIFS(AC!B:B,B25,AC!N:N,"Moderate")&gt;0,"Moderate",
IF(COUNTIFS(AC!B:B,B25,AC!N:N,"Low")&gt;0,"Low",
"")))</f>
        <v/>
      </c>
      <c r="G25" s="32" t="str">
        <f>IF(COUNTIFS(AC!B:B,B25,AC!Q:Q,"Yes")&gt;0,"Yes",
IF(COUNTIFS(AC!B:B,B25,AC!Q:Q,"No")&gt;0,"No",
IF(COUNTIFS(AC!B:B,B25,AC!Q:Q,"None")&gt;0,"None",
"")))</f>
        <v/>
      </c>
      <c r="H25" s="32" t="str">
        <f>IF(COUNTIFS(AC!B:B,B25,AC!T:T,"Other Than Satisfied")&gt;0,"Other Than Satisfied","")</f>
        <v/>
      </c>
      <c r="I25" s="32" t="str">
        <f>IF(COUNTIFS(AC!B:B,B25,AC!U:U,"High")&gt;0,"High",
IF(COUNTIFS(AC!B:B,B25,AC!U:U,"Moderate")&gt;0,"Moderate",
IF(COUNTIFS(AC!B:B,B25,AC!U:U,"Low")&gt;0,"Low",
"")))</f>
        <v/>
      </c>
    </row>
    <row r="26" spans="1:9" s="1" customFormat="1" ht="14.1" customHeight="1" x14ac:dyDescent="0.25">
      <c r="A26" s="26" t="s">
        <v>548</v>
      </c>
      <c r="B26" s="5" t="s">
        <v>64</v>
      </c>
      <c r="C26" s="5" t="s">
        <v>65</v>
      </c>
      <c r="D26" s="32" t="str">
        <f>IF(COUNTIFS(AC!B:B,B26)=COUNTIFS(AC!B:B,B26,AC!I:I,"Not Applicable"),"Not Applicable",
IF(COUNTIFS(AC!B:B,B26)=COUNTIFS(AC!B:B,B26,AC!I:I,"Planned"),"Planned",
IF(COUNTIFS(AC!B:B,B26)=COUNTIFS(AC!B:B,B26,AC!I:I,"Alternative Implementation"),"Alternative Implementation",
IF(COUNTIFS(AC!B:B,B26,AC!I:I,"Partially Implemented")&gt;0,"Partially Implemented",
IF(COUNTIFS(AC!B:B,B26,AC!I:I,"Planned")&gt;0,"Planned",
IF(COUNTIFS(AC!B:B,B26,AC!I:I,"Alternative Implementation")&gt;0,"Alternative Implementation",
IF(COUNTIFS(AC!B:B,B26,AC!I:I,"Implemented")&gt;0,"Implemented",
"")))))))</f>
        <v/>
      </c>
      <c r="E26" s="33" t="str">
        <f>IF(COUNTIFS(AC!B:B,$B26,AC!J:J,"Other Than Satisfied")&gt;0,"Other Than Satisfied",
IF(COUNTIFS(AC!B:B,$B26,AC!J:J,"Satisfied")=COUNTIFS(AC!B:B,$B26),"Satisfied",""))</f>
        <v/>
      </c>
      <c r="F26" s="32" t="str">
        <f>IF(COUNTIFS(AC!B:B,B26,AC!N:N,"High")&gt;0,"High",
IF(COUNTIFS(AC!B:B,B26,AC!N:N,"Moderate")&gt;0,"Moderate",
IF(COUNTIFS(AC!B:B,B26,AC!N:N,"Low")&gt;0,"Low",
"")))</f>
        <v/>
      </c>
      <c r="G26" s="32" t="str">
        <f>IF(COUNTIFS(AC!B:B,B26,AC!Q:Q,"Yes")&gt;0,"Yes",
IF(COUNTIFS(AC!B:B,B26,AC!Q:Q,"No")&gt;0,"No",
IF(COUNTIFS(AC!B:B,B26,AC!Q:Q,"None")&gt;0,"None",
"")))</f>
        <v/>
      </c>
      <c r="H26" s="32" t="str">
        <f>IF(COUNTIFS(AC!B:B,B26,AC!T:T,"Other Than Satisfied")&gt;0,"Other Than Satisfied","")</f>
        <v/>
      </c>
      <c r="I26" s="32" t="str">
        <f>IF(COUNTIFS(AC!B:B,B26,AC!U:U,"High")&gt;0,"High",
IF(COUNTIFS(AC!B:B,B26,AC!U:U,"Moderate")&gt;0,"Moderate",
IF(COUNTIFS(AC!B:B,B26,AC!U:U,"Low")&gt;0,"Low",
"")))</f>
        <v/>
      </c>
    </row>
    <row r="27" spans="1:9" s="1" customFormat="1" ht="14.1" customHeight="1" x14ac:dyDescent="0.25">
      <c r="A27" s="26" t="s">
        <v>548</v>
      </c>
      <c r="B27" s="5" t="s">
        <v>66</v>
      </c>
      <c r="C27" s="5" t="s">
        <v>67</v>
      </c>
      <c r="D27" s="32" t="str">
        <f>IF(COUNTIFS(AC!B:B,B27)=COUNTIFS(AC!B:B,B27,AC!I:I,"Not Applicable"),"Not Applicable",
IF(COUNTIFS(AC!B:B,B27)=COUNTIFS(AC!B:B,B27,AC!I:I,"Planned"),"Planned",
IF(COUNTIFS(AC!B:B,B27)=COUNTIFS(AC!B:B,B27,AC!I:I,"Alternative Implementation"),"Alternative Implementation",
IF(COUNTIFS(AC!B:B,B27,AC!I:I,"Partially Implemented")&gt;0,"Partially Implemented",
IF(COUNTIFS(AC!B:B,B27,AC!I:I,"Planned")&gt;0,"Planned",
IF(COUNTIFS(AC!B:B,B27,AC!I:I,"Alternative Implementation")&gt;0,"Alternative Implementation",
IF(COUNTIFS(AC!B:B,B27,AC!I:I,"Implemented")&gt;0,"Implemented",
"")))))))</f>
        <v/>
      </c>
      <c r="E27" s="33" t="str">
        <f>IF(COUNTIFS(AC!B:B,$B27,AC!J:J,"Other Than Satisfied")&gt;0,"Other Than Satisfied",
IF(COUNTIFS(AC!B:B,$B27,AC!J:J,"Satisfied")=COUNTIFS(AC!B:B,$B27),"Satisfied",""))</f>
        <v/>
      </c>
      <c r="F27" s="32" t="str">
        <f>IF(COUNTIFS(AC!B:B,B27,AC!N:N,"High")&gt;0,"High",
IF(COUNTIFS(AC!B:B,B27,AC!N:N,"Moderate")&gt;0,"Moderate",
IF(COUNTIFS(AC!B:B,B27,AC!N:N,"Low")&gt;0,"Low",
"")))</f>
        <v/>
      </c>
      <c r="G27" s="32" t="str">
        <f>IF(COUNTIFS(AC!B:B,B27,AC!Q:Q,"Yes")&gt;0,"Yes",
IF(COUNTIFS(AC!B:B,B27,AC!Q:Q,"No")&gt;0,"No",
IF(COUNTIFS(AC!B:B,B27,AC!Q:Q,"None")&gt;0,"None",
"")))</f>
        <v/>
      </c>
      <c r="H27" s="32" t="str">
        <f>IF(COUNTIFS(AC!B:B,B27,AC!T:T,"Other Than Satisfied")&gt;0,"Other Than Satisfied","")</f>
        <v/>
      </c>
      <c r="I27" s="32" t="str">
        <f>IF(COUNTIFS(AC!B:B,B27,AC!U:U,"High")&gt;0,"High",
IF(COUNTIFS(AC!B:B,B27,AC!U:U,"Moderate")&gt;0,"Moderate",
IF(COUNTIFS(AC!B:B,B27,AC!U:U,"Low")&gt;0,"Low",
"")))</f>
        <v/>
      </c>
    </row>
    <row r="28" spans="1:9" s="1" customFormat="1" ht="14.1" customHeight="1" x14ac:dyDescent="0.25">
      <c r="A28" s="27" t="s">
        <v>548</v>
      </c>
      <c r="B28" s="7" t="s">
        <v>619</v>
      </c>
      <c r="C28" s="7" t="s">
        <v>68</v>
      </c>
      <c r="D28" s="32" t="str">
        <f>IF(COUNTIFS(AC!B:B,B28)=COUNTIFS(AC!B:B,B28,AC!I:I,"Not Applicable"),"Not Applicable",
IF(COUNTIFS(AC!B:B,B28)=COUNTIFS(AC!B:B,B28,AC!I:I,"Planned"),"Planned",
IF(COUNTIFS(AC!B:B,B28)=COUNTIFS(AC!B:B,B28,AC!I:I,"Alternative Implementation"),"Alternative Implementation",
IF(COUNTIFS(AC!B:B,B28,AC!I:I,"Partially Implemented")&gt;0,"Partially Implemented",
IF(COUNTIFS(AC!B:B,B28,AC!I:I,"Planned")&gt;0,"Planned",
IF(COUNTIFS(AC!B:B,B28,AC!I:I,"Alternative Implementation")&gt;0,"Alternative Implementation",
IF(COUNTIFS(AC!B:B,B28,AC!I:I,"Implemented")&gt;0,"Implemented",
"")))))))</f>
        <v/>
      </c>
      <c r="E28" s="33" t="str">
        <f>IF(COUNTIFS(AC!B:B,$B28,AC!J:J,"Other Than Satisfied")&gt;0,"Other Than Satisfied",
IF(COUNTIFS(AC!B:B,$B28,AC!J:J,"Satisfied")=COUNTIFS(AC!B:B,$B28),"Satisfied",""))</f>
        <v/>
      </c>
      <c r="F28" s="32" t="str">
        <f>IF(COUNTIFS(AC!B:B,B28,AC!N:N,"High")&gt;0,"High",
IF(COUNTIFS(AC!B:B,B28,AC!N:N,"Moderate")&gt;0,"Moderate",
IF(COUNTIFS(AC!B:B,B28,AC!N:N,"Low")&gt;0,"Low",
"")))</f>
        <v/>
      </c>
      <c r="G28" s="32" t="str">
        <f>IF(COUNTIFS(AC!B:B,B28,AC!Q:Q,"Yes")&gt;0,"Yes",
IF(COUNTIFS(AC!B:B,B28,AC!Q:Q,"No")&gt;0,"No",
IF(COUNTIFS(AC!B:B,B28,AC!Q:Q,"None")&gt;0,"None",
"")))</f>
        <v/>
      </c>
      <c r="H28" s="32" t="str">
        <f>IF(COUNTIFS(AC!B:B,B28,AC!T:T,"Other Than Satisfied")&gt;0,"Other Than Satisfied","")</f>
        <v/>
      </c>
      <c r="I28" s="32" t="str">
        <f>IF(COUNTIFS(AC!B:B,B28,AC!U:U,"High")&gt;0,"High",
IF(COUNTIFS(AC!B:B,B28,AC!U:U,"Moderate")&gt;0,"Moderate",
IF(COUNTIFS(AC!B:B,B28,AC!U:U,"Low")&gt;0,"Low",
"")))</f>
        <v/>
      </c>
    </row>
    <row r="29" spans="1:9" s="1" customFormat="1" ht="14.1" customHeight="1" x14ac:dyDescent="0.25">
      <c r="A29" s="26" t="s">
        <v>548</v>
      </c>
      <c r="B29" s="5" t="s">
        <v>69</v>
      </c>
      <c r="C29" s="5" t="s">
        <v>70</v>
      </c>
      <c r="D29" s="32" t="str">
        <f>IF(COUNTIFS(AC!B:B,B29)=COUNTIFS(AC!B:B,B29,AC!I:I,"Not Applicable"),"Not Applicable",
IF(COUNTIFS(AC!B:B,B29)=COUNTIFS(AC!B:B,B29,AC!I:I,"Planned"),"Planned",
IF(COUNTIFS(AC!B:B,B29)=COUNTIFS(AC!B:B,B29,AC!I:I,"Alternative Implementation"),"Alternative Implementation",
IF(COUNTIFS(AC!B:B,B29,AC!I:I,"Partially Implemented")&gt;0,"Partially Implemented",
IF(COUNTIFS(AC!B:B,B29,AC!I:I,"Planned")&gt;0,"Planned",
IF(COUNTIFS(AC!B:B,B29,AC!I:I,"Alternative Implementation")&gt;0,"Alternative Implementation",
IF(COUNTIFS(AC!B:B,B29,AC!I:I,"Implemented")&gt;0,"Implemented",
"")))))))</f>
        <v/>
      </c>
      <c r="E29" s="33" t="str">
        <f>IF(COUNTIFS(AC!B:B,$B29,AC!J:J,"Other Than Satisfied")&gt;0,"Other Than Satisfied",
IF(COUNTIFS(AC!B:B,$B29,AC!J:J,"Satisfied")=COUNTIFS(AC!B:B,$B29),"Satisfied",""))</f>
        <v/>
      </c>
      <c r="F29" s="32" t="str">
        <f>IF(COUNTIFS(AC!B:B,B29,AC!N:N,"High")&gt;0,"High",
IF(COUNTIFS(AC!B:B,B29,AC!N:N,"Moderate")&gt;0,"Moderate",
IF(COUNTIFS(AC!B:B,B29,AC!N:N,"Low")&gt;0,"Low",
"")))</f>
        <v/>
      </c>
      <c r="G29" s="32" t="str">
        <f>IF(COUNTIFS(AC!B:B,B29,AC!Q:Q,"Yes")&gt;0,"Yes",
IF(COUNTIFS(AC!B:B,B29,AC!Q:Q,"No")&gt;0,"No",
IF(COUNTIFS(AC!B:B,B29,AC!Q:Q,"None")&gt;0,"None",
"")))</f>
        <v/>
      </c>
      <c r="H29" s="32" t="str">
        <f>IF(COUNTIFS(AC!B:B,B29,AC!T:T,"Other Than Satisfied")&gt;0,"Other Than Satisfied","")</f>
        <v/>
      </c>
      <c r="I29" s="32" t="str">
        <f>IF(COUNTIFS(AC!B:B,B29,AC!U:U,"High")&gt;0,"High",
IF(COUNTIFS(AC!B:B,B29,AC!U:U,"Moderate")&gt;0,"Moderate",
IF(COUNTIFS(AC!B:B,B29,AC!U:U,"Low")&gt;0,"Low",
"")))</f>
        <v/>
      </c>
    </row>
    <row r="30" spans="1:9" s="1" customFormat="1" ht="14.1" customHeight="1" x14ac:dyDescent="0.25">
      <c r="A30" s="26" t="s">
        <v>548</v>
      </c>
      <c r="B30" s="5" t="s">
        <v>71</v>
      </c>
      <c r="C30" s="5" t="s">
        <v>72</v>
      </c>
      <c r="D30" s="32" t="str">
        <f>IF(COUNTIFS(AC!B:B,B30)=COUNTIFS(AC!B:B,B30,AC!I:I,"Not Applicable"),"Not Applicable",
IF(COUNTIFS(AC!B:B,B30)=COUNTIFS(AC!B:B,B30,AC!I:I,"Planned"),"Planned",
IF(COUNTIFS(AC!B:B,B30)=COUNTIFS(AC!B:B,B30,AC!I:I,"Alternative Implementation"),"Alternative Implementation",
IF(COUNTIFS(AC!B:B,B30,AC!I:I,"Partially Implemented")&gt;0,"Partially Implemented",
IF(COUNTIFS(AC!B:B,B30,AC!I:I,"Planned")&gt;0,"Planned",
IF(COUNTIFS(AC!B:B,B30,AC!I:I,"Alternative Implementation")&gt;0,"Alternative Implementation",
IF(COUNTIFS(AC!B:B,B30,AC!I:I,"Implemented")&gt;0,"Implemented",
"")))))))</f>
        <v/>
      </c>
      <c r="E30" s="33" t="str">
        <f>IF(COUNTIFS(AC!B:B,$B30,AC!J:J,"Other Than Satisfied")&gt;0,"Other Than Satisfied",
IF(COUNTIFS(AC!B:B,$B30,AC!J:J,"Satisfied")=COUNTIFS(AC!B:B,$B30),"Satisfied",""))</f>
        <v/>
      </c>
      <c r="F30" s="32" t="str">
        <f>IF(COUNTIFS(AC!B:B,B30,AC!N:N,"High")&gt;0,"High",
IF(COUNTIFS(AC!B:B,B30,AC!N:N,"Moderate")&gt;0,"Moderate",
IF(COUNTIFS(AC!B:B,B30,AC!N:N,"Low")&gt;0,"Low",
"")))</f>
        <v/>
      </c>
      <c r="G30" s="32" t="str">
        <f>IF(COUNTIFS(AC!B:B,B30,AC!Q:Q,"Yes")&gt;0,"Yes",
IF(COUNTIFS(AC!B:B,B30,AC!Q:Q,"No")&gt;0,"No",
IF(COUNTIFS(AC!B:B,B30,AC!Q:Q,"None")&gt;0,"None",
"")))</f>
        <v/>
      </c>
      <c r="H30" s="32" t="str">
        <f>IF(COUNTIFS(AC!B:B,B30,AC!T:T,"Other Than Satisfied")&gt;0,"Other Than Satisfied","")</f>
        <v/>
      </c>
      <c r="I30" s="32" t="str">
        <f>IF(COUNTIFS(AC!B:B,B30,AC!U:U,"High")&gt;0,"High",
IF(COUNTIFS(AC!B:B,B30,AC!U:U,"Moderate")&gt;0,"Moderate",
IF(COUNTIFS(AC!B:B,B30,AC!U:U,"Low")&gt;0,"Low",
"")))</f>
        <v/>
      </c>
    </row>
    <row r="31" spans="1:9" s="1" customFormat="1" ht="14.1" customHeight="1" x14ac:dyDescent="0.25">
      <c r="A31" s="26" t="s">
        <v>548</v>
      </c>
      <c r="B31" s="5" t="s">
        <v>73</v>
      </c>
      <c r="C31" s="5" t="s">
        <v>74</v>
      </c>
      <c r="D31" s="32" t="str">
        <f>IF(COUNTIFS(AC!B:B,B31)=COUNTIFS(AC!B:B,B31,AC!I:I,"Not Applicable"),"Not Applicable",
IF(COUNTIFS(AC!B:B,B31)=COUNTIFS(AC!B:B,B31,AC!I:I,"Planned"),"Planned",
IF(COUNTIFS(AC!B:B,B31)=COUNTIFS(AC!B:B,B31,AC!I:I,"Alternative Implementation"),"Alternative Implementation",
IF(COUNTIFS(AC!B:B,B31,AC!I:I,"Partially Implemented")&gt;0,"Partially Implemented",
IF(COUNTIFS(AC!B:B,B31,AC!I:I,"Planned")&gt;0,"Planned",
IF(COUNTIFS(AC!B:B,B31,AC!I:I,"Alternative Implementation")&gt;0,"Alternative Implementation",
IF(COUNTIFS(AC!B:B,B31,AC!I:I,"Implemented")&gt;0,"Implemented",
"")))))))</f>
        <v/>
      </c>
      <c r="E31" s="33" t="str">
        <f>IF(COUNTIFS(AC!B:B,$B31,AC!J:J,"Other Than Satisfied")&gt;0,"Other Than Satisfied",
IF(COUNTIFS(AC!B:B,$B31,AC!J:J,"Satisfied")=COUNTIFS(AC!B:B,$B31),"Satisfied",""))</f>
        <v/>
      </c>
      <c r="F31" s="32" t="str">
        <f>IF(COUNTIFS(AC!B:B,B31,AC!N:N,"High")&gt;0,"High",
IF(COUNTIFS(AC!B:B,B31,AC!N:N,"Moderate")&gt;0,"Moderate",
IF(COUNTIFS(AC!B:B,B31,AC!N:N,"Low")&gt;0,"Low",
"")))</f>
        <v/>
      </c>
      <c r="G31" s="32" t="str">
        <f>IF(COUNTIFS(AC!B:B,B31,AC!Q:Q,"Yes")&gt;0,"Yes",
IF(COUNTIFS(AC!B:B,B31,AC!Q:Q,"No")&gt;0,"No",
IF(COUNTIFS(AC!B:B,B31,AC!Q:Q,"None")&gt;0,"None",
"")))</f>
        <v/>
      </c>
      <c r="H31" s="32" t="str">
        <f>IF(COUNTIFS(AC!B:B,B31,AC!T:T,"Other Than Satisfied")&gt;0,"Other Than Satisfied","")</f>
        <v/>
      </c>
      <c r="I31" s="32" t="str">
        <f>IF(COUNTIFS(AC!B:B,B31,AC!U:U,"High")&gt;0,"High",
IF(COUNTIFS(AC!B:B,B31,AC!U:U,"Moderate")&gt;0,"Moderate",
IF(COUNTIFS(AC!B:B,B31,AC!U:U,"Low")&gt;0,"Low",
"")))</f>
        <v/>
      </c>
    </row>
    <row r="32" spans="1:9" s="1" customFormat="1" ht="14.1" customHeight="1" x14ac:dyDescent="0.25">
      <c r="A32" s="27" t="s">
        <v>548</v>
      </c>
      <c r="B32" s="7" t="s">
        <v>620</v>
      </c>
      <c r="C32" s="7" t="s">
        <v>75</v>
      </c>
      <c r="D32" s="32" t="str">
        <f>IF(COUNTIFS(AC!B:B,B32)=COUNTIFS(AC!B:B,B32,AC!I:I,"Not Applicable"),"Not Applicable",
IF(COUNTIFS(AC!B:B,B32)=COUNTIFS(AC!B:B,B32,AC!I:I,"Planned"),"Planned",
IF(COUNTIFS(AC!B:B,B32)=COUNTIFS(AC!B:B,B32,AC!I:I,"Alternative Implementation"),"Alternative Implementation",
IF(COUNTIFS(AC!B:B,B32,AC!I:I,"Partially Implemented")&gt;0,"Partially Implemented",
IF(COUNTIFS(AC!B:B,B32,AC!I:I,"Planned")&gt;0,"Planned",
IF(COUNTIFS(AC!B:B,B32,AC!I:I,"Alternative Implementation")&gt;0,"Alternative Implementation",
IF(COUNTIFS(AC!B:B,B32,AC!I:I,"Implemented")&gt;0,"Implemented",
"")))))))</f>
        <v/>
      </c>
      <c r="E32" s="33" t="str">
        <f>IF(COUNTIFS(AC!B:B,$B32,AC!J:J,"Other Than Satisfied")&gt;0,"Other Than Satisfied",
IF(COUNTIFS(AC!B:B,$B32,AC!J:J,"Satisfied")=COUNTIFS(AC!B:B,$B32),"Satisfied",""))</f>
        <v/>
      </c>
      <c r="F32" s="32" t="str">
        <f>IF(COUNTIFS(AC!B:B,B32,AC!N:N,"High")&gt;0,"High",
IF(COUNTIFS(AC!B:B,B32,AC!N:N,"Moderate")&gt;0,"Moderate",
IF(COUNTIFS(AC!B:B,B32,AC!N:N,"Low")&gt;0,"Low",
"")))</f>
        <v/>
      </c>
      <c r="G32" s="32" t="str">
        <f>IF(COUNTIFS(AC!B:B,B32,AC!Q:Q,"Yes")&gt;0,"Yes",
IF(COUNTIFS(AC!B:B,B32,AC!Q:Q,"No")&gt;0,"No",
IF(COUNTIFS(AC!B:B,B32,AC!Q:Q,"None")&gt;0,"None",
"")))</f>
        <v/>
      </c>
      <c r="H32" s="32" t="str">
        <f>IF(COUNTIFS(AC!B:B,B32,AC!T:T,"Other Than Satisfied")&gt;0,"Other Than Satisfied","")</f>
        <v/>
      </c>
      <c r="I32" s="32" t="str">
        <f>IF(COUNTIFS(AC!B:B,B32,AC!U:U,"High")&gt;0,"High",
IF(COUNTIFS(AC!B:B,B32,AC!U:U,"Moderate")&gt;0,"Moderate",
IF(COUNTIFS(AC!B:B,B32,AC!U:U,"Low")&gt;0,"Low",
"")))</f>
        <v/>
      </c>
    </row>
    <row r="33" spans="1:9" s="1" customFormat="1" ht="14.1" customHeight="1" x14ac:dyDescent="0.25">
      <c r="A33" s="27" t="s">
        <v>548</v>
      </c>
      <c r="B33" s="7" t="s">
        <v>621</v>
      </c>
      <c r="C33" s="7" t="s">
        <v>76</v>
      </c>
      <c r="D33" s="32" t="str">
        <f>IF(COUNTIFS(AC!B:B,B33)=COUNTIFS(AC!B:B,B33,AC!I:I,"Not Applicable"),"Not Applicable",
IF(COUNTIFS(AC!B:B,B33)=COUNTIFS(AC!B:B,B33,AC!I:I,"Planned"),"Planned",
IF(COUNTIFS(AC!B:B,B33)=COUNTIFS(AC!B:B,B33,AC!I:I,"Alternative Implementation"),"Alternative Implementation",
IF(COUNTIFS(AC!B:B,B33,AC!I:I,"Partially Implemented")&gt;0,"Partially Implemented",
IF(COUNTIFS(AC!B:B,B33,AC!I:I,"Planned")&gt;0,"Planned",
IF(COUNTIFS(AC!B:B,B33,AC!I:I,"Alternative Implementation")&gt;0,"Alternative Implementation",
IF(COUNTIFS(AC!B:B,B33,AC!I:I,"Implemented")&gt;0,"Implemented",
"")))))))</f>
        <v/>
      </c>
      <c r="E33" s="33" t="str">
        <f>IF(COUNTIFS(AC!B:B,$B33,AC!J:J,"Other Than Satisfied")&gt;0,"Other Than Satisfied",
IF(COUNTIFS(AC!B:B,$B33,AC!J:J,"Satisfied")=COUNTIFS(AC!B:B,$B33),"Satisfied",""))</f>
        <v/>
      </c>
      <c r="F33" s="32" t="str">
        <f>IF(COUNTIFS(AC!B:B,B33,AC!N:N,"High")&gt;0,"High",
IF(COUNTIFS(AC!B:B,B33,AC!N:N,"Moderate")&gt;0,"Moderate",
IF(COUNTIFS(AC!B:B,B33,AC!N:N,"Low")&gt;0,"Low",
"")))</f>
        <v/>
      </c>
      <c r="G33" s="32" t="str">
        <f>IF(COUNTIFS(AC!B:B,B33,AC!Q:Q,"Yes")&gt;0,"Yes",
IF(COUNTIFS(AC!B:B,B33,AC!Q:Q,"No")&gt;0,"No",
IF(COUNTIFS(AC!B:B,B33,AC!Q:Q,"None")&gt;0,"None",
"")))</f>
        <v/>
      </c>
      <c r="H33" s="32" t="str">
        <f>IF(COUNTIFS(AC!B:B,B33,AC!T:T,"Other Than Satisfied")&gt;0,"Other Than Satisfied","")</f>
        <v/>
      </c>
      <c r="I33" s="32" t="str">
        <f>IF(COUNTIFS(AC!B:B,B33,AC!U:U,"High")&gt;0,"High",
IF(COUNTIFS(AC!B:B,B33,AC!U:U,"Moderate")&gt;0,"Moderate",
IF(COUNTIFS(AC!B:B,B33,AC!U:U,"Low")&gt;0,"Low",
"")))</f>
        <v/>
      </c>
    </row>
    <row r="34" spans="1:9" s="1" customFormat="1" ht="14.1" customHeight="1" x14ac:dyDescent="0.25">
      <c r="A34" s="27" t="s">
        <v>548</v>
      </c>
      <c r="B34" s="7" t="s">
        <v>622</v>
      </c>
      <c r="C34" s="7" t="s">
        <v>77</v>
      </c>
      <c r="D34" s="32" t="str">
        <f>IF(COUNTIFS(AC!B:B,B34)=COUNTIFS(AC!B:B,B34,AC!I:I,"Not Applicable"),"Not Applicable",
IF(COUNTIFS(AC!B:B,B34)=COUNTIFS(AC!B:B,B34,AC!I:I,"Planned"),"Planned",
IF(COUNTIFS(AC!B:B,B34)=COUNTIFS(AC!B:B,B34,AC!I:I,"Alternative Implementation"),"Alternative Implementation",
IF(COUNTIFS(AC!B:B,B34,AC!I:I,"Partially Implemented")&gt;0,"Partially Implemented",
IF(COUNTIFS(AC!B:B,B34,AC!I:I,"Planned")&gt;0,"Planned",
IF(COUNTIFS(AC!B:B,B34,AC!I:I,"Alternative Implementation")&gt;0,"Alternative Implementation",
IF(COUNTIFS(AC!B:B,B34,AC!I:I,"Implemented")&gt;0,"Implemented",
"")))))))</f>
        <v/>
      </c>
      <c r="E34" s="33" t="str">
        <f>IF(COUNTIFS(AC!B:B,$B34,AC!J:J,"Other Than Satisfied")&gt;0,"Other Than Satisfied",
IF(COUNTIFS(AC!B:B,$B34,AC!J:J,"Satisfied")=COUNTIFS(AC!B:B,$B34),"Satisfied",""))</f>
        <v/>
      </c>
      <c r="F34" s="32" t="str">
        <f>IF(COUNTIFS(AC!B:B,B34,AC!N:N,"High")&gt;0,"High",
IF(COUNTIFS(AC!B:B,B34,AC!N:N,"Moderate")&gt;0,"Moderate",
IF(COUNTIFS(AC!B:B,B34,AC!N:N,"Low")&gt;0,"Low",
"")))</f>
        <v/>
      </c>
      <c r="G34" s="32" t="str">
        <f>IF(COUNTIFS(AC!B:B,B34,AC!Q:Q,"Yes")&gt;0,"Yes",
IF(COUNTIFS(AC!B:B,B34,AC!Q:Q,"No")&gt;0,"No",
IF(COUNTIFS(AC!B:B,B34,AC!Q:Q,"None")&gt;0,"None",
"")))</f>
        <v/>
      </c>
      <c r="H34" s="32" t="str">
        <f>IF(COUNTIFS(AC!B:B,B34,AC!T:T,"Other Than Satisfied")&gt;0,"Other Than Satisfied","")</f>
        <v/>
      </c>
      <c r="I34" s="32" t="str">
        <f>IF(COUNTIFS(AC!B:B,B34,AC!U:U,"High")&gt;0,"High",
IF(COUNTIFS(AC!B:B,B34,AC!U:U,"Moderate")&gt;0,"Moderate",
IF(COUNTIFS(AC!B:B,B34,AC!U:U,"Low")&gt;0,"Low",
"")))</f>
        <v/>
      </c>
    </row>
    <row r="35" spans="1:9" s="9" customFormat="1" ht="14.1" customHeight="1" x14ac:dyDescent="0.25">
      <c r="A35" s="27" t="s">
        <v>548</v>
      </c>
      <c r="B35" s="7" t="s">
        <v>623</v>
      </c>
      <c r="C35" s="7" t="s">
        <v>78</v>
      </c>
      <c r="D35" s="32" t="str">
        <f>IF(COUNTIFS(AC!B:B,B35)=COUNTIFS(AC!B:B,B35,AC!I:I,"Not Applicable"),"Not Applicable",
IF(COUNTIFS(AC!B:B,B35)=COUNTIFS(AC!B:B,B35,AC!I:I,"Planned"),"Planned",
IF(COUNTIFS(AC!B:B,B35)=COUNTIFS(AC!B:B,B35,AC!I:I,"Alternative Implementation"),"Alternative Implementation",
IF(COUNTIFS(AC!B:B,B35,AC!I:I,"Partially Implemented")&gt;0,"Partially Implemented",
IF(COUNTIFS(AC!B:B,B35,AC!I:I,"Planned")&gt;0,"Planned",
IF(COUNTIFS(AC!B:B,B35,AC!I:I,"Alternative Implementation")&gt;0,"Alternative Implementation",
IF(COUNTIFS(AC!B:B,B35,AC!I:I,"Implemented")&gt;0,"Implemented",
"")))))))</f>
        <v/>
      </c>
      <c r="E35" s="33" t="str">
        <f>IF(COUNTIFS(AC!B:B,$B35,AC!J:J,"Other Than Satisfied")&gt;0,"Other Than Satisfied",
IF(COUNTIFS(AC!B:B,$B35,AC!J:J,"Satisfied")=COUNTIFS(AC!B:B,$B35),"Satisfied",""))</f>
        <v/>
      </c>
      <c r="F35" s="32" t="str">
        <f>IF(COUNTIFS(AC!B:B,B35,AC!N:N,"High")&gt;0,"High",
IF(COUNTIFS(AC!B:B,B35,AC!N:N,"Moderate")&gt;0,"Moderate",
IF(COUNTIFS(AC!B:B,B35,AC!N:N,"Low")&gt;0,"Low",
"")))</f>
        <v/>
      </c>
      <c r="G35" s="32" t="str">
        <f>IF(COUNTIFS(AC!B:B,B35,AC!Q:Q,"Yes")&gt;0,"Yes",
IF(COUNTIFS(AC!B:B,B35,AC!Q:Q,"No")&gt;0,"No",
IF(COUNTIFS(AC!B:B,B35,AC!Q:Q,"None")&gt;0,"None",
"")))</f>
        <v/>
      </c>
      <c r="H35" s="32" t="str">
        <f>IF(COUNTIFS(AC!B:B,B35,AC!T:T,"Other Than Satisfied")&gt;0,"Other Than Satisfied","")</f>
        <v/>
      </c>
      <c r="I35" s="32" t="str">
        <f>IF(COUNTIFS(AC!B:B,B35,AC!U:U,"High")&gt;0,"High",
IF(COUNTIFS(AC!B:B,B35,AC!U:U,"Moderate")&gt;0,"Moderate",
IF(COUNTIFS(AC!B:B,B35,AC!U:U,"Low")&gt;0,"Low",
"")))</f>
        <v/>
      </c>
    </row>
    <row r="36" spans="1:9" s="1" customFormat="1" ht="14.1" customHeight="1" x14ac:dyDescent="0.25">
      <c r="A36" s="27" t="s">
        <v>548</v>
      </c>
      <c r="B36" s="7" t="s">
        <v>624</v>
      </c>
      <c r="C36" s="7" t="s">
        <v>79</v>
      </c>
      <c r="D36" s="32" t="str">
        <f>IF(COUNTIFS(AC!B:B,B36)=COUNTIFS(AC!B:B,B36,AC!I:I,"Not Applicable"),"Not Applicable",
IF(COUNTIFS(AC!B:B,B36)=COUNTIFS(AC!B:B,B36,AC!I:I,"Planned"),"Planned",
IF(COUNTIFS(AC!B:B,B36)=COUNTIFS(AC!B:B,B36,AC!I:I,"Alternative Implementation"),"Alternative Implementation",
IF(COUNTIFS(AC!B:B,B36,AC!I:I,"Partially Implemented")&gt;0,"Partially Implemented",
IF(COUNTIFS(AC!B:B,B36,AC!I:I,"Planned")&gt;0,"Planned",
IF(COUNTIFS(AC!B:B,B36,AC!I:I,"Alternative Implementation")&gt;0,"Alternative Implementation",
IF(COUNTIFS(AC!B:B,B36,AC!I:I,"Implemented")&gt;0,"Implemented",
"")))))))</f>
        <v/>
      </c>
      <c r="E36" s="33" t="str">
        <f>IF(COUNTIFS(AC!B:B,$B36,AC!J:J,"Other Than Satisfied")&gt;0,"Other Than Satisfied",
IF(COUNTIFS(AC!B:B,$B36,AC!J:J,"Satisfied")=COUNTIFS(AC!B:B,$B36),"Satisfied",""))</f>
        <v/>
      </c>
      <c r="F36" s="32" t="str">
        <f>IF(COUNTIFS(AC!B:B,B36,AC!N:N,"High")&gt;0,"High",
IF(COUNTIFS(AC!B:B,B36,AC!N:N,"Moderate")&gt;0,"Moderate",
IF(COUNTIFS(AC!B:B,B36,AC!N:N,"Low")&gt;0,"Low",
"")))</f>
        <v/>
      </c>
      <c r="G36" s="32" t="str">
        <f>IF(COUNTIFS(AC!B:B,B36,AC!Q:Q,"Yes")&gt;0,"Yes",
IF(COUNTIFS(AC!B:B,B36,AC!Q:Q,"No")&gt;0,"No",
IF(COUNTIFS(AC!B:B,B36,AC!Q:Q,"None")&gt;0,"None",
"")))</f>
        <v/>
      </c>
      <c r="H36" s="32" t="str">
        <f>IF(COUNTIFS(AC!B:B,B36,AC!T:T,"Other Than Satisfied")&gt;0,"Other Than Satisfied","")</f>
        <v/>
      </c>
      <c r="I36" s="32" t="str">
        <f>IF(COUNTIFS(AC!B:B,B36,AC!U:U,"High")&gt;0,"High",
IF(COUNTIFS(AC!B:B,B36,AC!U:U,"Moderate")&gt;0,"Moderate",
IF(COUNTIFS(AC!B:B,B36,AC!U:U,"Low")&gt;0,"Low",
"")))</f>
        <v/>
      </c>
    </row>
    <row r="37" spans="1:9" s="1" customFormat="1" ht="14.1" customHeight="1" x14ac:dyDescent="0.25">
      <c r="A37" s="26" t="s">
        <v>548</v>
      </c>
      <c r="B37" s="5" t="s">
        <v>80</v>
      </c>
      <c r="C37" s="5" t="s">
        <v>81</v>
      </c>
      <c r="D37" s="32" t="str">
        <f>IF(COUNTIFS(AC!B:B,B37)=COUNTIFS(AC!B:B,B37,AC!I:I,"Not Applicable"),"Not Applicable",
IF(COUNTIFS(AC!B:B,B37)=COUNTIFS(AC!B:B,B37,AC!I:I,"Planned"),"Planned",
IF(COUNTIFS(AC!B:B,B37)=COUNTIFS(AC!B:B,B37,AC!I:I,"Alternative Implementation"),"Alternative Implementation",
IF(COUNTIFS(AC!B:B,B37,AC!I:I,"Partially Implemented")&gt;0,"Partially Implemented",
IF(COUNTIFS(AC!B:B,B37,AC!I:I,"Planned")&gt;0,"Planned",
IF(COUNTIFS(AC!B:B,B37,AC!I:I,"Alternative Implementation")&gt;0,"Alternative Implementation",
IF(COUNTIFS(AC!B:B,B37,AC!I:I,"Implemented")&gt;0,"Implemented",
"")))))))</f>
        <v/>
      </c>
      <c r="E37" s="33" t="str">
        <f>IF(COUNTIFS(AC!B:B,$B37,AC!J:J,"Other Than Satisfied")&gt;0,"Other Than Satisfied",
IF(COUNTIFS(AC!B:B,$B37,AC!J:J,"Satisfied")=COUNTIFS(AC!B:B,$B37),"Satisfied",""))</f>
        <v/>
      </c>
      <c r="F37" s="32" t="str">
        <f>IF(COUNTIFS(AC!B:B,B37,AC!N:N,"High")&gt;0,"High",
IF(COUNTIFS(AC!B:B,B37,AC!N:N,"Moderate")&gt;0,"Moderate",
IF(COUNTIFS(AC!B:B,B37,AC!N:N,"Low")&gt;0,"Low",
"")))</f>
        <v/>
      </c>
      <c r="G37" s="32" t="str">
        <f>IF(COUNTIFS(AC!B:B,B37,AC!Q:Q,"Yes")&gt;0,"Yes",
IF(COUNTIFS(AC!B:B,B37,AC!Q:Q,"No")&gt;0,"No",
IF(COUNTIFS(AC!B:B,B37,AC!Q:Q,"None")&gt;0,"None",
"")))</f>
        <v/>
      </c>
      <c r="H37" s="32" t="str">
        <f>IF(COUNTIFS(AC!B:B,B37,AC!T:T,"Other Than Satisfied")&gt;0,"Other Than Satisfied","")</f>
        <v/>
      </c>
      <c r="I37" s="32" t="str">
        <f>IF(COUNTIFS(AC!B:B,B37,AC!U:U,"High")&gt;0,"High",
IF(COUNTIFS(AC!B:B,B37,AC!U:U,"Moderate")&gt;0,"Moderate",
IF(COUNTIFS(AC!B:B,B37,AC!U:U,"Low")&gt;0,"Low",
"")))</f>
        <v/>
      </c>
    </row>
    <row r="38" spans="1:9" s="1" customFormat="1" ht="14.1" customHeight="1" x14ac:dyDescent="0.25">
      <c r="A38" s="27" t="s">
        <v>548</v>
      </c>
      <c r="B38" s="7" t="s">
        <v>625</v>
      </c>
      <c r="C38" s="7" t="s">
        <v>82</v>
      </c>
      <c r="D38" s="32" t="str">
        <f>IF(COUNTIFS(AC!B:B,B38)=COUNTIFS(AC!B:B,B38,AC!I:I,"Not Applicable"),"Not Applicable",
IF(COUNTIFS(AC!B:B,B38)=COUNTIFS(AC!B:B,B38,AC!I:I,"Planned"),"Planned",
IF(COUNTIFS(AC!B:B,B38)=COUNTIFS(AC!B:B,B38,AC!I:I,"Alternative Implementation"),"Alternative Implementation",
IF(COUNTIFS(AC!B:B,B38,AC!I:I,"Partially Implemented")&gt;0,"Partially Implemented",
IF(COUNTIFS(AC!B:B,B38,AC!I:I,"Planned")&gt;0,"Planned",
IF(COUNTIFS(AC!B:B,B38,AC!I:I,"Alternative Implementation")&gt;0,"Alternative Implementation",
IF(COUNTIFS(AC!B:B,B38,AC!I:I,"Implemented")&gt;0,"Implemented",
"")))))))</f>
        <v/>
      </c>
      <c r="E38" s="33" t="str">
        <f>IF(COUNTIFS(AC!B:B,$B38,AC!J:J,"Other Than Satisfied")&gt;0,"Other Than Satisfied",
IF(COUNTIFS(AC!B:B,$B38,AC!J:J,"Satisfied")=COUNTIFS(AC!B:B,$B38),"Satisfied",""))</f>
        <v/>
      </c>
      <c r="F38" s="32" t="str">
        <f>IF(COUNTIFS(AC!B:B,B38,AC!N:N,"High")&gt;0,"High",
IF(COUNTIFS(AC!B:B,B38,AC!N:N,"Moderate")&gt;0,"Moderate",
IF(COUNTIFS(AC!B:B,B38,AC!N:N,"Low")&gt;0,"Low",
"")))</f>
        <v/>
      </c>
      <c r="G38" s="32" t="str">
        <f>IF(COUNTIFS(AC!B:B,B38,AC!Q:Q,"Yes")&gt;0,"Yes",
IF(COUNTIFS(AC!B:B,B38,AC!Q:Q,"No")&gt;0,"No",
IF(COUNTIFS(AC!B:B,B38,AC!Q:Q,"None")&gt;0,"None",
"")))</f>
        <v/>
      </c>
      <c r="H38" s="32" t="str">
        <f>IF(COUNTIFS(AC!B:B,B38,AC!T:T,"Other Than Satisfied")&gt;0,"Other Than Satisfied","")</f>
        <v/>
      </c>
      <c r="I38" s="32" t="str">
        <f>IF(COUNTIFS(AC!B:B,B38,AC!U:U,"High")&gt;0,"High",
IF(COUNTIFS(AC!B:B,B38,AC!U:U,"Moderate")&gt;0,"Moderate",
IF(COUNTIFS(AC!B:B,B38,AC!U:U,"Low")&gt;0,"Low",
"")))</f>
        <v/>
      </c>
    </row>
    <row r="39" spans="1:9" s="1" customFormat="1" ht="14.1" customHeight="1" x14ac:dyDescent="0.25">
      <c r="A39" s="26" t="s">
        <v>548</v>
      </c>
      <c r="B39" s="5" t="s">
        <v>83</v>
      </c>
      <c r="C39" s="5" t="s">
        <v>84</v>
      </c>
      <c r="D39" s="32" t="str">
        <f>IF(COUNTIFS(AC!B:B,B39)=COUNTIFS(AC!B:B,B39,AC!I:I,"Not Applicable"),"Not Applicable",
IF(COUNTIFS(AC!B:B,B39)=COUNTIFS(AC!B:B,B39,AC!I:I,"Planned"),"Planned",
IF(COUNTIFS(AC!B:B,B39)=COUNTIFS(AC!B:B,B39,AC!I:I,"Alternative Implementation"),"Alternative Implementation",
IF(COUNTIFS(AC!B:B,B39,AC!I:I,"Partially Implemented")&gt;0,"Partially Implemented",
IF(COUNTIFS(AC!B:B,B39,AC!I:I,"Planned")&gt;0,"Planned",
IF(COUNTIFS(AC!B:B,B39,AC!I:I,"Alternative Implementation")&gt;0,"Alternative Implementation",
IF(COUNTIFS(AC!B:B,B39,AC!I:I,"Implemented")&gt;0,"Implemented",
"")))))))</f>
        <v/>
      </c>
      <c r="E39" s="33" t="str">
        <f>IF(COUNTIFS(AC!B:B,$B39,AC!J:J,"Other Than Satisfied")&gt;0,"Other Than Satisfied",
IF(COUNTIFS(AC!B:B,$B39,AC!J:J,"Satisfied")=COUNTIFS(AC!B:B,$B39),"Satisfied",""))</f>
        <v/>
      </c>
      <c r="F39" s="32" t="str">
        <f>IF(COUNTIFS(AC!B:B,B39,AC!N:N,"High")&gt;0,"High",
IF(COUNTIFS(AC!B:B,B39,AC!N:N,"Moderate")&gt;0,"Moderate",
IF(COUNTIFS(AC!B:B,B39,AC!N:N,"Low")&gt;0,"Low",
"")))</f>
        <v/>
      </c>
      <c r="G39" s="32" t="str">
        <f>IF(COUNTIFS(AC!B:B,B39,AC!Q:Q,"Yes")&gt;0,"Yes",
IF(COUNTIFS(AC!B:B,B39,AC!Q:Q,"No")&gt;0,"No",
IF(COUNTIFS(AC!B:B,B39,AC!Q:Q,"None")&gt;0,"None",
"")))</f>
        <v/>
      </c>
      <c r="H39" s="32" t="str">
        <f>IF(COUNTIFS(AC!B:B,B39,AC!T:T,"Other Than Satisfied")&gt;0,"Other Than Satisfied","")</f>
        <v/>
      </c>
      <c r="I39" s="32" t="str">
        <f>IF(COUNTIFS(AC!B:B,B39,AC!U:U,"High")&gt;0,"High",
IF(COUNTIFS(AC!B:B,B39,AC!U:U,"Moderate")&gt;0,"Moderate",
IF(COUNTIFS(AC!B:B,B39,AC!U:U,"Low")&gt;0,"Low",
"")))</f>
        <v/>
      </c>
    </row>
    <row r="40" spans="1:9" s="1" customFormat="1" ht="14.1" customHeight="1" x14ac:dyDescent="0.25">
      <c r="A40" s="27" t="s">
        <v>548</v>
      </c>
      <c r="B40" s="7" t="s">
        <v>626</v>
      </c>
      <c r="C40" s="7" t="s">
        <v>85</v>
      </c>
      <c r="D40" s="32" t="str">
        <f>IF(COUNTIFS(AC!B:B,B40)=COUNTIFS(AC!B:B,B40,AC!I:I,"Not Applicable"),"Not Applicable",
IF(COUNTIFS(AC!B:B,B40)=COUNTIFS(AC!B:B,B40,AC!I:I,"Planned"),"Planned",
IF(COUNTIFS(AC!B:B,B40)=COUNTIFS(AC!B:B,B40,AC!I:I,"Alternative Implementation"),"Alternative Implementation",
IF(COUNTIFS(AC!B:B,B40,AC!I:I,"Partially Implemented")&gt;0,"Partially Implemented",
IF(COUNTIFS(AC!B:B,B40,AC!I:I,"Planned")&gt;0,"Planned",
IF(COUNTIFS(AC!B:B,B40,AC!I:I,"Alternative Implementation")&gt;0,"Alternative Implementation",
IF(COUNTIFS(AC!B:B,B40,AC!I:I,"Implemented")&gt;0,"Implemented",
"")))))))</f>
        <v/>
      </c>
      <c r="E40" s="33" t="str">
        <f>IF(COUNTIFS(AC!B:B,$B40,AC!J:J,"Other Than Satisfied")&gt;0,"Other Than Satisfied",
IF(COUNTIFS(AC!B:B,$B40,AC!J:J,"Satisfied")=COUNTIFS(AC!B:B,$B40),"Satisfied",""))</f>
        <v/>
      </c>
      <c r="F40" s="32" t="str">
        <f>IF(COUNTIFS(AC!B:B,B40,AC!N:N,"High")&gt;0,"High",
IF(COUNTIFS(AC!B:B,B40,AC!N:N,"Moderate")&gt;0,"Moderate",
IF(COUNTIFS(AC!B:B,B40,AC!N:N,"Low")&gt;0,"Low",
"")))</f>
        <v/>
      </c>
      <c r="G40" s="32" t="str">
        <f>IF(COUNTIFS(AC!B:B,B40,AC!Q:Q,"Yes")&gt;0,"Yes",
IF(COUNTIFS(AC!B:B,B40,AC!Q:Q,"No")&gt;0,"No",
IF(COUNTIFS(AC!B:B,B40,AC!Q:Q,"None")&gt;0,"None",
"")))</f>
        <v/>
      </c>
      <c r="H40" s="32" t="str">
        <f>IF(COUNTIFS(AC!B:B,B40,AC!T:T,"Other Than Satisfied")&gt;0,"Other Than Satisfied","")</f>
        <v/>
      </c>
      <c r="I40" s="32" t="str">
        <f>IF(COUNTIFS(AC!B:B,B40,AC!U:U,"High")&gt;0,"High",
IF(COUNTIFS(AC!B:B,B40,AC!U:U,"Moderate")&gt;0,"Moderate",
IF(COUNTIFS(AC!B:B,B40,AC!U:U,"Low")&gt;0,"Low",
"")))</f>
        <v/>
      </c>
    </row>
    <row r="41" spans="1:9" s="1" customFormat="1" ht="14.1" customHeight="1" x14ac:dyDescent="0.25">
      <c r="A41" s="26" t="s">
        <v>548</v>
      </c>
      <c r="B41" s="5" t="s">
        <v>86</v>
      </c>
      <c r="C41" s="5" t="s">
        <v>87</v>
      </c>
      <c r="D41" s="32" t="str">
        <f>IF(COUNTIFS(AC!B:B,B41)=COUNTIFS(AC!B:B,B41,AC!I:I,"Not Applicable"),"Not Applicable",
IF(COUNTIFS(AC!B:B,B41)=COUNTIFS(AC!B:B,B41,AC!I:I,"Planned"),"Planned",
IF(COUNTIFS(AC!B:B,B41)=COUNTIFS(AC!B:B,B41,AC!I:I,"Alternative Implementation"),"Alternative Implementation",
IF(COUNTIFS(AC!B:B,B41,AC!I:I,"Partially Implemented")&gt;0,"Partially Implemented",
IF(COUNTIFS(AC!B:B,B41,AC!I:I,"Planned")&gt;0,"Planned",
IF(COUNTIFS(AC!B:B,B41,AC!I:I,"Alternative Implementation")&gt;0,"Alternative Implementation",
IF(COUNTIFS(AC!B:B,B41,AC!I:I,"Implemented")&gt;0,"Implemented",
"")))))))</f>
        <v/>
      </c>
      <c r="E41" s="33" t="str">
        <f>IF(COUNTIFS(AC!B:B,$B41,AC!J:J,"Other Than Satisfied")&gt;0,"Other Than Satisfied",
IF(COUNTIFS(AC!B:B,$B41,AC!J:J,"Satisfied")=COUNTIFS(AC!B:B,$B41),"Satisfied",""))</f>
        <v/>
      </c>
      <c r="F41" s="32" t="str">
        <f>IF(COUNTIFS(AC!B:B,B41,AC!N:N,"High")&gt;0,"High",
IF(COUNTIFS(AC!B:B,B41,AC!N:N,"Moderate")&gt;0,"Moderate",
IF(COUNTIFS(AC!B:B,B41,AC!N:N,"Low")&gt;0,"Low",
"")))</f>
        <v/>
      </c>
      <c r="G41" s="32" t="str">
        <f>IF(COUNTIFS(AC!B:B,B41,AC!Q:Q,"Yes")&gt;0,"Yes",
IF(COUNTIFS(AC!B:B,B41,AC!Q:Q,"No")&gt;0,"No",
IF(COUNTIFS(AC!B:B,B41,AC!Q:Q,"None")&gt;0,"None",
"")))</f>
        <v/>
      </c>
      <c r="H41" s="32" t="str">
        <f>IF(COUNTIFS(AC!B:B,B41,AC!T:T,"Other Than Satisfied")&gt;0,"Other Than Satisfied","")</f>
        <v/>
      </c>
      <c r="I41" s="32" t="str">
        <f>IF(COUNTIFS(AC!B:B,B41,AC!U:U,"High")&gt;0,"High",
IF(COUNTIFS(AC!B:B,B41,AC!U:U,"Moderate")&gt;0,"Moderate",
IF(COUNTIFS(AC!B:B,B41,AC!U:U,"Low")&gt;0,"Low",
"")))</f>
        <v/>
      </c>
    </row>
    <row r="42" spans="1:9" s="1" customFormat="1" ht="14.1" customHeight="1" x14ac:dyDescent="0.25">
      <c r="A42" s="27" t="s">
        <v>548</v>
      </c>
      <c r="B42" s="7" t="s">
        <v>627</v>
      </c>
      <c r="C42" s="7" t="s">
        <v>88</v>
      </c>
      <c r="D42" s="32" t="str">
        <f>IF(COUNTIFS(AC!B:B,B42)=COUNTIFS(AC!B:B,B42,AC!I:I,"Not Applicable"),"Not Applicable",
IF(COUNTIFS(AC!B:B,B42)=COUNTIFS(AC!B:B,B42,AC!I:I,"Planned"),"Planned",
IF(COUNTIFS(AC!B:B,B42)=COUNTIFS(AC!B:B,B42,AC!I:I,"Alternative Implementation"),"Alternative Implementation",
IF(COUNTIFS(AC!B:B,B42,AC!I:I,"Partially Implemented")&gt;0,"Partially Implemented",
IF(COUNTIFS(AC!B:B,B42,AC!I:I,"Planned")&gt;0,"Planned",
IF(COUNTIFS(AC!B:B,B42,AC!I:I,"Alternative Implementation")&gt;0,"Alternative Implementation",
IF(COUNTIFS(AC!B:B,B42,AC!I:I,"Implemented")&gt;0,"Implemented",
"")))))))</f>
        <v/>
      </c>
      <c r="E42" s="33" t="str">
        <f>IF(COUNTIFS(AC!B:B,$B42,AC!J:J,"Other Than Satisfied")&gt;0,"Other Than Satisfied",
IF(COUNTIFS(AC!B:B,$B42,AC!J:J,"Satisfied")=COUNTIFS(AC!B:B,$B42),"Satisfied",""))</f>
        <v/>
      </c>
      <c r="F42" s="32" t="str">
        <f>IF(COUNTIFS(AC!B:B,B42,AC!N:N,"High")&gt;0,"High",
IF(COUNTIFS(AC!B:B,B42,AC!N:N,"Moderate")&gt;0,"Moderate",
IF(COUNTIFS(AC!B:B,B42,AC!N:N,"Low")&gt;0,"Low",
"")))</f>
        <v/>
      </c>
      <c r="G42" s="32" t="str">
        <f>IF(COUNTIFS(AC!B:B,B42,AC!Q:Q,"Yes")&gt;0,"Yes",
IF(COUNTIFS(AC!B:B,B42,AC!Q:Q,"No")&gt;0,"No",
IF(COUNTIFS(AC!B:B,B42,AC!Q:Q,"None")&gt;0,"None",
"")))</f>
        <v/>
      </c>
      <c r="H42" s="32" t="str">
        <f>IF(COUNTIFS(AC!B:B,B42,AC!T:T,"Other Than Satisfied")&gt;0,"Other Than Satisfied","")</f>
        <v/>
      </c>
      <c r="I42" s="32" t="str">
        <f>IF(COUNTIFS(AC!B:B,B42,AC!U:U,"High")&gt;0,"High",
IF(COUNTIFS(AC!B:B,B42,AC!U:U,"Moderate")&gt;0,"Moderate",
IF(COUNTIFS(AC!B:B,B42,AC!U:U,"Low")&gt;0,"Low",
"")))</f>
        <v/>
      </c>
    </row>
    <row r="43" spans="1:9" s="1" customFormat="1" ht="14.1" customHeight="1" x14ac:dyDescent="0.25">
      <c r="A43" s="27" t="s">
        <v>548</v>
      </c>
      <c r="B43" s="7" t="s">
        <v>628</v>
      </c>
      <c r="C43" s="7" t="s">
        <v>89</v>
      </c>
      <c r="D43" s="32" t="str">
        <f>IF(COUNTIFS(AC!B:B,B43)=COUNTIFS(AC!B:B,B43,AC!I:I,"Not Applicable"),"Not Applicable",
IF(COUNTIFS(AC!B:B,B43)=COUNTIFS(AC!B:B,B43,AC!I:I,"Planned"),"Planned",
IF(COUNTIFS(AC!B:B,B43)=COUNTIFS(AC!B:B,B43,AC!I:I,"Alternative Implementation"),"Alternative Implementation",
IF(COUNTIFS(AC!B:B,B43,AC!I:I,"Partially Implemented")&gt;0,"Partially Implemented",
IF(COUNTIFS(AC!B:B,B43,AC!I:I,"Planned")&gt;0,"Planned",
IF(COUNTIFS(AC!B:B,B43,AC!I:I,"Alternative Implementation")&gt;0,"Alternative Implementation",
IF(COUNTIFS(AC!B:B,B43,AC!I:I,"Implemented")&gt;0,"Implemented",
"")))))))</f>
        <v/>
      </c>
      <c r="E43" s="33" t="str">
        <f>IF(COUNTIFS(AC!B:B,$B43,AC!J:J,"Other Than Satisfied")&gt;0,"Other Than Satisfied",
IF(COUNTIFS(AC!B:B,$B43,AC!J:J,"Satisfied")=COUNTIFS(AC!B:B,$B43),"Satisfied",""))</f>
        <v/>
      </c>
      <c r="F43" s="32" t="str">
        <f>IF(COUNTIFS(AC!B:B,B43,AC!N:N,"High")&gt;0,"High",
IF(COUNTIFS(AC!B:B,B43,AC!N:N,"Moderate")&gt;0,"Moderate",
IF(COUNTIFS(AC!B:B,B43,AC!N:N,"Low")&gt;0,"Low",
"")))</f>
        <v/>
      </c>
      <c r="G43" s="32" t="str">
        <f>IF(COUNTIFS(AC!B:B,B43,AC!Q:Q,"Yes")&gt;0,"Yes",
IF(COUNTIFS(AC!B:B,B43,AC!Q:Q,"No")&gt;0,"No",
IF(COUNTIFS(AC!B:B,B43,AC!Q:Q,"None")&gt;0,"None",
"")))</f>
        <v/>
      </c>
      <c r="H43" s="32" t="str">
        <f>IF(COUNTIFS(AC!B:B,B43,AC!T:T,"Other Than Satisfied")&gt;0,"Other Than Satisfied","")</f>
        <v/>
      </c>
      <c r="I43" s="32" t="str">
        <f>IF(COUNTIFS(AC!B:B,B43,AC!U:U,"High")&gt;0,"High",
IF(COUNTIFS(AC!B:B,B43,AC!U:U,"Moderate")&gt;0,"Moderate",
IF(COUNTIFS(AC!B:B,B43,AC!U:U,"Low")&gt;0,"Low",
"")))</f>
        <v/>
      </c>
    </row>
    <row r="44" spans="1:9" s="1" customFormat="1" ht="14.1" customHeight="1" x14ac:dyDescent="0.25">
      <c r="A44" s="26" t="s">
        <v>548</v>
      </c>
      <c r="B44" s="5" t="s">
        <v>90</v>
      </c>
      <c r="C44" s="5" t="s">
        <v>91</v>
      </c>
      <c r="D44" s="32" t="str">
        <f>IF(COUNTIFS(AC!B:B,B44)=COUNTIFS(AC!B:B,B44,AC!I:I,"Not Applicable"),"Not Applicable",
IF(COUNTIFS(AC!B:B,B44)=COUNTIFS(AC!B:B,B44,AC!I:I,"Planned"),"Planned",
IF(COUNTIFS(AC!B:B,B44)=COUNTIFS(AC!B:B,B44,AC!I:I,"Alternative Implementation"),"Alternative Implementation",
IF(COUNTIFS(AC!B:B,B44,AC!I:I,"Partially Implemented")&gt;0,"Partially Implemented",
IF(COUNTIFS(AC!B:B,B44,AC!I:I,"Planned")&gt;0,"Planned",
IF(COUNTIFS(AC!B:B,B44,AC!I:I,"Alternative Implementation")&gt;0,"Alternative Implementation",
IF(COUNTIFS(AC!B:B,B44,AC!I:I,"Implemented")&gt;0,"Implemented",
"")))))))</f>
        <v/>
      </c>
      <c r="E44" s="33" t="str">
        <f>IF(COUNTIFS(AC!B:B,$B44,AC!J:J,"Other Than Satisfied")&gt;0,"Other Than Satisfied",
IF(COUNTIFS(AC!B:B,$B44,AC!J:J,"Satisfied")=COUNTIFS(AC!B:B,$B44),"Satisfied",""))</f>
        <v/>
      </c>
      <c r="F44" s="32" t="str">
        <f>IF(COUNTIFS(AC!B:B,B44,AC!N:N,"High")&gt;0,"High",
IF(COUNTIFS(AC!B:B,B44,AC!N:N,"Moderate")&gt;0,"Moderate",
IF(COUNTIFS(AC!B:B,B44,AC!N:N,"Low")&gt;0,"Low",
"")))</f>
        <v/>
      </c>
      <c r="G44" s="32" t="str">
        <f>IF(COUNTIFS(AC!B:B,B44,AC!Q:Q,"Yes")&gt;0,"Yes",
IF(COUNTIFS(AC!B:B,B44,AC!Q:Q,"No")&gt;0,"No",
IF(COUNTIFS(AC!B:B,B44,AC!Q:Q,"None")&gt;0,"None",
"")))</f>
        <v/>
      </c>
      <c r="H44" s="32" t="str">
        <f>IF(COUNTIFS(AC!B:B,B44,AC!T:T,"Other Than Satisfied")&gt;0,"Other Than Satisfied","")</f>
        <v/>
      </c>
      <c r="I44" s="32" t="str">
        <f>IF(COUNTIFS(AC!B:B,B44,AC!U:U,"High")&gt;0,"High",
IF(COUNTIFS(AC!B:B,B44,AC!U:U,"Moderate")&gt;0,"Moderate",
IF(COUNTIFS(AC!B:B,B44,AC!U:U,"Low")&gt;0,"Low",
"")))</f>
        <v/>
      </c>
    </row>
    <row r="45" spans="1:9" s="1" customFormat="1" ht="14.1" customHeight="1" x14ac:dyDescent="0.25">
      <c r="A45" s="26" t="s">
        <v>548</v>
      </c>
      <c r="B45" s="5" t="s">
        <v>92</v>
      </c>
      <c r="C45" s="5" t="s">
        <v>93</v>
      </c>
      <c r="D45" s="32" t="str">
        <f>IF(COUNTIFS(AC!B:B,B45)=COUNTIFS(AC!B:B,B45,AC!I:I,"Not Applicable"),"Not Applicable",
IF(COUNTIFS(AC!B:B,B45)=COUNTIFS(AC!B:B,B45,AC!I:I,"Planned"),"Planned",
IF(COUNTIFS(AC!B:B,B45)=COUNTIFS(AC!B:B,B45,AC!I:I,"Alternative Implementation"),"Alternative Implementation",
IF(COUNTIFS(AC!B:B,B45,AC!I:I,"Partially Implemented")&gt;0,"Partially Implemented",
IF(COUNTIFS(AC!B:B,B45,AC!I:I,"Planned")&gt;0,"Planned",
IF(COUNTIFS(AC!B:B,B45,AC!I:I,"Alternative Implementation")&gt;0,"Alternative Implementation",
IF(COUNTIFS(AC!B:B,B45,AC!I:I,"Implemented")&gt;0,"Implemented",
"")))))))</f>
        <v/>
      </c>
      <c r="E45" s="33" t="str">
        <f>IF(COUNTIFS(AC!B:B,$B45,AC!J:J,"Other Than Satisfied")&gt;0,"Other Than Satisfied",
IF(COUNTIFS(AC!B:B,$B45,AC!J:J,"Satisfied")=COUNTIFS(AC!B:B,$B45),"Satisfied",""))</f>
        <v/>
      </c>
      <c r="F45" s="32" t="str">
        <f>IF(COUNTIFS(AC!B:B,B45,AC!N:N,"High")&gt;0,"High",
IF(COUNTIFS(AC!B:B,B45,AC!N:N,"Moderate")&gt;0,"Moderate",
IF(COUNTIFS(AC!B:B,B45,AC!N:N,"Low")&gt;0,"Low",
"")))</f>
        <v/>
      </c>
      <c r="G45" s="32" t="str">
        <f>IF(COUNTIFS(AC!B:B,B45,AC!Q:Q,"Yes")&gt;0,"Yes",
IF(COUNTIFS(AC!B:B,B45,AC!Q:Q,"No")&gt;0,"No",
IF(COUNTIFS(AC!B:B,B45,AC!Q:Q,"None")&gt;0,"None",
"")))</f>
        <v/>
      </c>
      <c r="H45" s="32" t="str">
        <f>IF(COUNTIFS(AC!B:B,B45,AC!T:T,"Other Than Satisfied")&gt;0,"Other Than Satisfied","")</f>
        <v/>
      </c>
      <c r="I45" s="32" t="str">
        <f>IF(COUNTIFS(AC!B:B,B45,AC!U:U,"High")&gt;0,"High",
IF(COUNTIFS(AC!B:B,B45,AC!U:U,"Moderate")&gt;0,"Moderate",
IF(COUNTIFS(AC!B:B,B45,AC!U:U,"Low")&gt;0,"Low",
"")))</f>
        <v/>
      </c>
    </row>
    <row r="46" spans="1:9" s="1" customFormat="1" ht="14.1" customHeight="1" x14ac:dyDescent="0.25">
      <c r="A46" s="10"/>
      <c r="B46" s="3"/>
      <c r="C46" s="3" t="s">
        <v>94</v>
      </c>
      <c r="D46" s="31"/>
      <c r="E46" s="31"/>
      <c r="F46" s="31"/>
      <c r="G46" s="31"/>
      <c r="H46" s="31"/>
      <c r="I46" s="31"/>
    </row>
    <row r="47" spans="1:9" s="1" customFormat="1" ht="14.1" customHeight="1" x14ac:dyDescent="0.25">
      <c r="A47" s="26" t="s">
        <v>551</v>
      </c>
      <c r="B47" s="5" t="s">
        <v>95</v>
      </c>
      <c r="C47" s="6" t="s">
        <v>96</v>
      </c>
      <c r="D47" s="32" t="str">
        <f>IF(COUNTIFS(AT!B:B,B47)=COUNTIFS(AT!B:B,B47,AT!I:I,"Not Applicable"),"Not Applicable",
IF(COUNTIFS(AT!B:B,B47)=COUNTIFS(AT!B:B,B47,AT!I:I,"Planned"),"Planned",
IF(COUNTIFS(AT!B:B,B47)=COUNTIFS(AT!B:B,B47,AT!I:I,"Alternative Implementation"),"Alternative Implementation",
IF(COUNTIFS(AT!B:B,B47,AT!I:I,"Partially Implemented")&gt;0,"Partially Implemented",
IF(COUNTIFS(AT!B:B,B47,AT!I:I,"Planned")&gt;0,"Planned",
IF(COUNTIFS(AT!B:B,B47,AT!I:I,"Alternative Implementation")&gt;0,"Alternative Implementation",
IF(COUNTIFS(AT!B:B,B47,AT!I:I,"Implemented")&gt;0,"Implemented",
"")))))))</f>
        <v/>
      </c>
      <c r="E47" s="33" t="str">
        <f>IF(COUNTIFS(AT!B:B,B47,AT!J:J,"Other Than Satisfied")&gt;0,"Other Than Satisfied",
IF(COUNTIFS(AT!B:B,B47,AT!J:J,"Satisfied")=COUNTIFS(AT!B:B,B47),"Satisfied",""))</f>
        <v/>
      </c>
      <c r="F47" s="32" t="str">
        <f>IF(COUNTIFS(AT!B:B,B47,AT!N:N,"High")&gt;0,"High",
IF(COUNTIFS(AT!B:B,B47,AT!N:N,"Moderate")&gt;0,"Moderate",
IF(COUNTIFS(AT!B:B,B47,AT!N:N,"Low")&gt;0,"Low",
"")))</f>
        <v/>
      </c>
      <c r="G47" s="32" t="str">
        <f>IF(COUNTIFS(AT!B:B,B47,AT!Q:Q,"Yes")&gt;0,"Yes",
IF(COUNTIFS(AT!B:B,B47,AT!Q:Q,"No")&gt;0,"No",
IF(COUNTIFS(AT!B:B,B47,AT!Q:Q,"None")&gt;0,"None",
"")))</f>
        <v/>
      </c>
      <c r="H47" s="32" t="str">
        <f>IF(COUNTIFS(AT!B:B,B47,AT!T:T,"Other Than Satisfied")&gt;0,"Other Than Satisfied","")</f>
        <v/>
      </c>
      <c r="I47" s="32" t="str">
        <f>IF(COUNTIFS(AT!B:B,B47,AT!U:U,"High")&gt;0,"High",
IF(COUNTIFS(AT!B:B,B47,AT!U:U,"Moderate")&gt;0,"Moderate",
IF(COUNTIFS(AT!B:B,B47,AT!U:U,"Low")&gt;0,"Low",
"")))</f>
        <v/>
      </c>
    </row>
    <row r="48" spans="1:9" s="9" customFormat="1" ht="14.1" customHeight="1" x14ac:dyDescent="0.25">
      <c r="A48" s="26" t="s">
        <v>551</v>
      </c>
      <c r="B48" s="5" t="s">
        <v>97</v>
      </c>
      <c r="C48" s="6" t="s">
        <v>98</v>
      </c>
      <c r="D48" s="32" t="str">
        <f>IF(COUNTIFS(AT!B:B,B48)=COUNTIFS(AT!B:B,B48,AT!I:I,"Not Applicable"),"Not Applicable",
IF(COUNTIFS(AT!B:B,B48)=COUNTIFS(AT!B:B,B48,AT!I:I,"Planned"),"Planned",
IF(COUNTIFS(AT!B:B,B48)=COUNTIFS(AT!B:B,B48,AT!I:I,"Alternative Implementation"),"Alternative Implementation",
IF(COUNTIFS(AT!B:B,B48,AT!I:I,"Partially Implemented")&gt;0,"Partially Implemented",
IF(COUNTIFS(AT!B:B,B48,AT!I:I,"Planned")&gt;0,"Planned",
IF(COUNTIFS(AT!B:B,B48,AT!I:I,"Alternative Implementation")&gt;0,"Alternative Implementation",
IF(COUNTIFS(AT!B:B,B48,AT!I:I,"Implemented")&gt;0,"Implemented",
"")))))))</f>
        <v/>
      </c>
      <c r="E48" s="33" t="str">
        <f>IF(COUNTIFS(AT!B:B,B48,AT!J:J,"Other Than Satisfied")&gt;0,"Other Than Satisfied",
IF(COUNTIFS(AT!B:B,B48,AT!J:J,"Satisfied")=COUNTIFS(AT!B:B,B48),"Satisfied",""))</f>
        <v/>
      </c>
      <c r="F48" s="32" t="str">
        <f>IF(COUNTIFS(AT!B:B,B48,AT!N:N,"High")&gt;0,"High",
IF(COUNTIFS(AT!B:B,B48,AT!N:N,"Moderate")&gt;0,"Moderate",
IF(COUNTIFS(AT!B:B,B48,AT!N:N,"Low")&gt;0,"Low",
"")))</f>
        <v/>
      </c>
      <c r="G48" s="32" t="str">
        <f>IF(COUNTIFS(AT!B:B,B48,AT!Q:Q,"Yes")&gt;0,"Yes",
IF(COUNTIFS(AT!B:B,B48,AT!Q:Q,"No")&gt;0,"No",
IF(COUNTIFS(AT!B:B,B48,AT!Q:Q,"None")&gt;0,"None",
"")))</f>
        <v/>
      </c>
      <c r="H48" s="32" t="str">
        <f>IF(COUNTIFS(AT!B:B,B48,AT!T:T,"Other Than Satisfied")&gt;0,"Other Than Satisfied","")</f>
        <v/>
      </c>
      <c r="I48" s="32" t="str">
        <f>IF(COUNTIFS(AT!B:B,B48,AT!U:U,"High")&gt;0,"High",
IF(COUNTIFS(AT!B:B,B48,AT!U:U,"Moderate")&gt;0,"Moderate",
IF(COUNTIFS(AT!B:B,B48,AT!U:U,"Low")&gt;0,"Low",
"")))</f>
        <v/>
      </c>
    </row>
    <row r="49" spans="1:9" s="1" customFormat="1" ht="14.1" customHeight="1" x14ac:dyDescent="0.25">
      <c r="A49" s="27" t="s">
        <v>551</v>
      </c>
      <c r="B49" s="7" t="s">
        <v>589</v>
      </c>
      <c r="C49" s="8" t="s">
        <v>586</v>
      </c>
      <c r="D49" s="32" t="str">
        <f>IF(COUNTIFS(AT!B:B,B49)=COUNTIFS(AT!B:B,B49,AT!I:I,"Not Applicable"),"Not Applicable",
IF(COUNTIFS(AT!B:B,B49)=COUNTIFS(AT!B:B,B49,AT!I:I,"Planned"),"Planned",
IF(COUNTIFS(AT!B:B,B49)=COUNTIFS(AT!B:B,B49,AT!I:I,"Alternative Implementation"),"Alternative Implementation",
IF(COUNTIFS(AT!B:B,B49,AT!I:I,"Partially Implemented")&gt;0,"Partially Implemented",
IF(COUNTIFS(AT!B:B,B49,AT!I:I,"Planned")&gt;0,"Planned",
IF(COUNTIFS(AT!B:B,B49,AT!I:I,"Alternative Implementation")&gt;0,"Alternative Implementation",
IF(COUNTIFS(AT!B:B,B49,AT!I:I,"Implemented")&gt;0,"Implemented",
"")))))))</f>
        <v/>
      </c>
      <c r="E49" s="33" t="str">
        <f>IF(COUNTIFS(AT!B:B,B49,AT!J:J,"Other Than Satisfied")&gt;0,"Other Than Satisfied",
IF(COUNTIFS(AT!B:B,B49,AT!J:J,"Satisfied")=COUNTIFS(AT!B:B,B49),"Satisfied",""))</f>
        <v/>
      </c>
      <c r="F49" s="32" t="str">
        <f>IF(COUNTIFS(AT!B:B,B49,AT!N:N,"High")&gt;0,"High",
IF(COUNTIFS(AT!B:B,B49,AT!N:N,"Moderate")&gt;0,"Moderate",
IF(COUNTIFS(AT!B:B,B49,AT!N:N,"Low")&gt;0,"Low",
"")))</f>
        <v/>
      </c>
      <c r="G49" s="32" t="str">
        <f>IF(COUNTIFS(AT!B:B,B49,AT!Q:Q,"Yes")&gt;0,"Yes",
IF(COUNTIFS(AT!B:B,B49,AT!Q:Q,"No")&gt;0,"No",
IF(COUNTIFS(AT!B:B,B49,AT!Q:Q,"None")&gt;0,"None",
"")))</f>
        <v/>
      </c>
      <c r="H49" s="32" t="str">
        <f>IF(COUNTIFS(AT!B:B,B49,AT!T:T,"Other Than Satisfied")&gt;0,"Other Than Satisfied","")</f>
        <v/>
      </c>
      <c r="I49" s="32" t="str">
        <f>IF(COUNTIFS(AT!B:B,B49,AT!U:U,"High")&gt;0,"High",
IF(COUNTIFS(AT!B:B,B49,AT!U:U,"Moderate")&gt;0,"Moderate",
IF(COUNTIFS(AT!B:B,B49,AT!U:U,"Low")&gt;0,"Low",
"")))</f>
        <v/>
      </c>
    </row>
    <row r="50" spans="1:9" s="1" customFormat="1" ht="14.1" customHeight="1" x14ac:dyDescent="0.25">
      <c r="A50" s="26" t="s">
        <v>551</v>
      </c>
      <c r="B50" s="5" t="s">
        <v>99</v>
      </c>
      <c r="C50" s="6" t="s">
        <v>100</v>
      </c>
      <c r="D50" s="32" t="str">
        <f>IF(COUNTIFS(AT!B:B,B50)=COUNTIFS(AT!B:B,B50,AT!I:I,"Not Applicable"),"Not Applicable",
IF(COUNTIFS(AT!B:B,B50)=COUNTIFS(AT!B:B,B50,AT!I:I,"Planned"),"Planned",
IF(COUNTIFS(AT!B:B,B50)=COUNTIFS(AT!B:B,B50,AT!I:I,"Alternative Implementation"),"Alternative Implementation",
IF(COUNTIFS(AT!B:B,B50,AT!I:I,"Partially Implemented")&gt;0,"Partially Implemented",
IF(COUNTIFS(AT!B:B,B50,AT!I:I,"Planned")&gt;0,"Planned",
IF(COUNTIFS(AT!B:B,B50,AT!I:I,"Alternative Implementation")&gt;0,"Alternative Implementation",
IF(COUNTIFS(AT!B:B,B50,AT!I:I,"Implemented")&gt;0,"Implemented",
"")))))))</f>
        <v/>
      </c>
      <c r="E50" s="33" t="str">
        <f>IF(COUNTIFS(AT!B:B,B50,AT!J:J,"Other Than Satisfied")&gt;0,"Other Than Satisfied",
IF(COUNTIFS(AT!B:B,B50,AT!J:J,"Satisfied")=COUNTIFS(AT!B:B,B50),"Satisfied",""))</f>
        <v/>
      </c>
      <c r="F50" s="32" t="str">
        <f>IF(COUNTIFS(AT!B:B,B50,AT!N:N,"High")&gt;0,"High",
IF(COUNTIFS(AT!B:B,B50,AT!N:N,"Moderate")&gt;0,"Moderate",
IF(COUNTIFS(AT!B:B,B50,AT!N:N,"Low")&gt;0,"Low",
"")))</f>
        <v/>
      </c>
      <c r="G50" s="32" t="str">
        <f>IF(COUNTIFS(AT!B:B,B50,AT!Q:Q,"Yes")&gt;0,"Yes",
IF(COUNTIFS(AT!B:B,B50,AT!Q:Q,"No")&gt;0,"No",
IF(COUNTIFS(AT!B:B,B50,AT!Q:Q,"None")&gt;0,"None",
"")))</f>
        <v/>
      </c>
      <c r="H50" s="32" t="str">
        <f>IF(COUNTIFS(AT!B:B,B50,AT!T:T,"Other Than Satisfied")&gt;0,"Other Than Satisfied","")</f>
        <v/>
      </c>
      <c r="I50" s="32" t="str">
        <f>IF(COUNTIFS(AT!B:B,B50,AT!U:U,"High")&gt;0,"High",
IF(COUNTIFS(AT!B:B,B50,AT!U:U,"Moderate")&gt;0,"Moderate",
IF(COUNTIFS(AT!B:B,B50,AT!U:U,"Low")&gt;0,"Low",
"")))</f>
        <v/>
      </c>
    </row>
    <row r="51" spans="1:9" s="1" customFormat="1" ht="14.1" customHeight="1" x14ac:dyDescent="0.25">
      <c r="A51" s="26" t="s">
        <v>551</v>
      </c>
      <c r="B51" s="5" t="s">
        <v>101</v>
      </c>
      <c r="C51" s="6" t="s">
        <v>102</v>
      </c>
      <c r="D51" s="32" t="str">
        <f>IF(COUNTIFS(AT!B:B,B51)=COUNTIFS(AT!B:B,B51,AT!I:I,"Not Applicable"),"Not Applicable",
IF(COUNTIFS(AT!B:B,B51)=COUNTIFS(AT!B:B,B51,AT!I:I,"Planned"),"Planned",
IF(COUNTIFS(AT!B:B,B51)=COUNTIFS(AT!B:B,B51,AT!I:I,"Alternative Implementation"),"Alternative Implementation",
IF(COUNTIFS(AT!B:B,B51,AT!I:I,"Partially Implemented")&gt;0,"Partially Implemented",
IF(COUNTIFS(AT!B:B,B51,AT!I:I,"Planned")&gt;0,"Planned",
IF(COUNTIFS(AT!B:B,B51,AT!I:I,"Alternative Implementation")&gt;0,"Alternative Implementation",
IF(COUNTIFS(AT!B:B,B51,AT!I:I,"Implemented")&gt;0,"Implemented",
"")))))))</f>
        <v/>
      </c>
      <c r="E51" s="33" t="str">
        <f>IF(COUNTIFS(AT!B:B,B51,AT!J:J,"Other Than Satisfied")&gt;0,"Other Than Satisfied",
IF(COUNTIFS(AT!B:B,B51,AT!J:J,"Satisfied")=COUNTIFS(AT!B:B,B51),"Satisfied",""))</f>
        <v/>
      </c>
      <c r="F51" s="32" t="str">
        <f>IF(COUNTIFS(AT!B:B,B51,AT!N:N,"High")&gt;0,"High",
IF(COUNTIFS(AT!B:B,B51,AT!N:N,"Moderate")&gt;0,"Moderate",
IF(COUNTIFS(AT!B:B,B51,AT!N:N,"Low")&gt;0,"Low",
"")))</f>
        <v/>
      </c>
      <c r="G51" s="32" t="str">
        <f>IF(COUNTIFS(AT!B:B,B51,AT!Q:Q,"Yes")&gt;0,"Yes",
IF(COUNTIFS(AT!B:B,B51,AT!Q:Q,"No")&gt;0,"No",
IF(COUNTIFS(AT!B:B,B51,AT!Q:Q,"None")&gt;0,"None",
"")))</f>
        <v/>
      </c>
      <c r="H51" s="32" t="str">
        <f>IF(COUNTIFS(AT!B:B,B51,AT!T:T,"Other Than Satisfied")&gt;0,"Other Than Satisfied","")</f>
        <v/>
      </c>
      <c r="I51" s="32" t="str">
        <f>IF(COUNTIFS(AT!B:B,B51,AT!U:U,"High")&gt;0,"High",
IF(COUNTIFS(AT!B:B,B51,AT!U:U,"Moderate")&gt;0,"Moderate",
IF(COUNTIFS(AT!B:B,B51,AT!U:U,"Low")&gt;0,"Low",
"")))</f>
        <v/>
      </c>
    </row>
    <row r="52" spans="1:9" s="1" customFormat="1" ht="14.1" customHeight="1" x14ac:dyDescent="0.25">
      <c r="A52" s="10"/>
      <c r="B52" s="3"/>
      <c r="C52" s="3" t="s">
        <v>103</v>
      </c>
      <c r="D52" s="31"/>
      <c r="E52" s="31"/>
      <c r="F52" s="31"/>
      <c r="G52" s="31"/>
      <c r="H52" s="31"/>
      <c r="I52" s="31"/>
    </row>
    <row r="53" spans="1:9" s="1" customFormat="1" ht="14.1" customHeight="1" x14ac:dyDescent="0.25">
      <c r="A53" s="26" t="s">
        <v>554</v>
      </c>
      <c r="B53" s="5" t="s">
        <v>104</v>
      </c>
      <c r="C53" s="5" t="s">
        <v>105</v>
      </c>
      <c r="D53" s="32" t="str">
        <f>IF(COUNTIFS(AU!B:B,B53)=COUNTIFS(AU!B:B,B53,AU!I:I,"Not Applicable"),"Not Applicable",
IF(COUNTIFS(AU!B:B,B53)=COUNTIFS(AU!B:B,B53,AU!I:I,"Planned"),"Planned",
IF(COUNTIFS(AU!B:B,B53)=COUNTIFS(AU!B:B,B53,AU!I:I,"Alternative Implementation"),"Alternative Implementation",
IF(COUNTIFS(AU!B:B,B53,AU!I:I,"Partially Implemented")&gt;0,"Partially Implemented",
IF(COUNTIFS(AU!B:B,B53,AU!I:I,"Planned")&gt;0,"Planned",
IF(COUNTIFS(AU!B:B,B53,AU!I:I,"Alternative Implementation")&gt;0,"Alternative Implementation",
IF(COUNTIFS(AU!B:B,B53,AU!I:I,"Implemented")&gt;0,"Implemented",
"")))))))</f>
        <v/>
      </c>
      <c r="E53" s="33" t="str">
        <f>IF(COUNTIFS(AU!B:B,B53,AU!J:J,"Other Than Satisfied")&gt;0,"Other Than Satisfied",
IF(COUNTIFS(AU!B:B,B53,AU!J:J,"Satisfied")=COUNTIFS(AU!B:B,B53),"Satisfied",""))</f>
        <v/>
      </c>
      <c r="F53" s="32" t="str">
        <f>IF(COUNTIFS(AU!B:B,B53,AU!N:N,"High")&gt;0,"High",
IF(COUNTIFS(AU!B:B,B53,AU!N:N,"Moderate")&gt;0,"Moderate",
IF(COUNTIFS(AU!B:B,B53,AU!N:N,"Low")&gt;0,"Low",
"")))</f>
        <v/>
      </c>
      <c r="G53" s="32" t="str">
        <f>IF(COUNTIFS(AU!B:B,B53,AU!Q:Q,"Yes")&gt;0,"Yes",
IF(COUNTIFS(AU!B:B,B53,AU!Q:Q,"No")&gt;0,"No",
IF(COUNTIFS(AU!B:B,B53,AU!Q:Q,"None")&gt;0,"None",
"")))</f>
        <v/>
      </c>
      <c r="H53" s="32" t="str">
        <f>IF(COUNTIFS(AU!B:B,B53,AU!T:T,"Other Than Satisfied")&gt;0,"Other Than Satisfied","")</f>
        <v/>
      </c>
      <c r="I53" s="32" t="str">
        <f>IF(COUNTIFS(AU!B:B,B53,AU!U:U,"High")&gt;0,"High",
IF(COUNTIFS(AU!B:B,B53,AU!U:U,"Moderate")&gt;0,"Moderate",
IF(COUNTIFS(AU!B:B,B53,AU!U:U,"Low")&gt;0,"Low",
"")))</f>
        <v/>
      </c>
    </row>
    <row r="54" spans="1:9" s="9" customFormat="1" ht="14.1" customHeight="1" x14ac:dyDescent="0.25">
      <c r="A54" s="26" t="s">
        <v>554</v>
      </c>
      <c r="B54" s="5" t="s">
        <v>106</v>
      </c>
      <c r="C54" s="5" t="s">
        <v>107</v>
      </c>
      <c r="D54" s="32" t="str">
        <f>IF(COUNTIFS(AU!B:B,B54)=COUNTIFS(AU!B:B,B54,AU!I:I,"Not Applicable"),"Not Applicable",
IF(COUNTIFS(AU!B:B,B54)=COUNTIFS(AU!B:B,B54,AU!I:I,"Planned"),"Planned",
IF(COUNTIFS(AU!B:B,B54)=COUNTIFS(AU!B:B,B54,AU!I:I,"Alternative Implementation"),"Alternative Implementation",
IF(COUNTIFS(AU!B:B,B54,AU!I:I,"Partially Implemented")&gt;0,"Partially Implemented",
IF(COUNTIFS(AU!B:B,B54,AU!I:I,"Planned")&gt;0,"Planned",
IF(COUNTIFS(AU!B:B,B54,AU!I:I,"Alternative Implementation")&gt;0,"Alternative Implementation",
IF(COUNTIFS(AU!B:B,B54,AU!I:I,"Implemented")&gt;0,"Implemented",
"")))))))</f>
        <v/>
      </c>
      <c r="E54" s="33" t="str">
        <f>IF(COUNTIFS(AU!B:B,B54,AU!J:J,"Other Than Satisfied")&gt;0,"Other Than Satisfied",
IF(COUNTIFS(AU!B:B,B54,AU!J:J,"Satisfied")=COUNTIFS(AU!B:B,B54),"Satisfied",""))</f>
        <v/>
      </c>
      <c r="F54" s="32" t="str">
        <f>IF(COUNTIFS(AU!B:B,B54,AU!N:N,"High")&gt;0,"High",
IF(COUNTIFS(AU!B:B,B54,AU!N:N,"Moderate")&gt;0,"Moderate",
IF(COUNTIFS(AU!B:B,B54,AU!N:N,"Low")&gt;0,"Low",
"")))</f>
        <v/>
      </c>
      <c r="G54" s="32" t="str">
        <f>IF(COUNTIFS(AU!B:B,B54,AU!Q:Q,"Yes")&gt;0,"Yes",
IF(COUNTIFS(AU!B:B,B54,AU!Q:Q,"No")&gt;0,"No",
IF(COUNTIFS(AU!B:B,B54,AU!Q:Q,"None")&gt;0,"None",
"")))</f>
        <v/>
      </c>
      <c r="H54" s="32" t="str">
        <f>IF(COUNTIFS(AU!B:B,B54,AU!T:T,"Other Than Satisfied")&gt;0,"Other Than Satisfied","")</f>
        <v/>
      </c>
      <c r="I54" s="32" t="str">
        <f>IF(COUNTIFS(AU!B:B,B54,AU!U:U,"High")&gt;0,"High",
IF(COUNTIFS(AU!B:B,B54,AU!U:U,"Moderate")&gt;0,"Moderate",
IF(COUNTIFS(AU!B:B,B54,AU!U:U,"Low")&gt;0,"Low",
"")))</f>
        <v/>
      </c>
    </row>
    <row r="55" spans="1:9" s="1" customFormat="1" ht="14.1" customHeight="1" x14ac:dyDescent="0.25">
      <c r="A55" s="27" t="s">
        <v>554</v>
      </c>
      <c r="B55" s="7" t="s">
        <v>630</v>
      </c>
      <c r="C55" s="7" t="s">
        <v>108</v>
      </c>
      <c r="D55" s="32" t="str">
        <f>IF(COUNTIFS(AU!B:B,B55)=COUNTIFS(AU!B:B,B55,AU!I:I,"Not Applicable"),"Not Applicable",
IF(COUNTIFS(AU!B:B,B55)=COUNTIFS(AU!B:B,B55,AU!I:I,"Planned"),"Planned",
IF(COUNTIFS(AU!B:B,B55)=COUNTIFS(AU!B:B,B55,AU!I:I,"Alternative Implementation"),"Alternative Implementation",
IF(COUNTIFS(AU!B:B,B55,AU!I:I,"Partially Implemented")&gt;0,"Partially Implemented",
IF(COUNTIFS(AU!B:B,B55,AU!I:I,"Planned")&gt;0,"Planned",
IF(COUNTIFS(AU!B:B,B55,AU!I:I,"Alternative Implementation")&gt;0,"Alternative Implementation",
IF(COUNTIFS(AU!B:B,B55,AU!I:I,"Implemented")&gt;0,"Implemented",
"")))))))</f>
        <v/>
      </c>
      <c r="E55" s="33" t="str">
        <f>IF(COUNTIFS(AU!B:B,B55,AU!J:J,"Other Than Satisfied")&gt;0,"Other Than Satisfied",
IF(COUNTIFS(AU!B:B,B55,AU!J:J,"Satisfied")=COUNTIFS(AU!B:B,B55),"Satisfied",""))</f>
        <v/>
      </c>
      <c r="F55" s="32" t="str">
        <f>IF(COUNTIFS(AU!B:B,B55,AU!N:N,"High")&gt;0,"High",
IF(COUNTIFS(AU!B:B,B55,AU!N:N,"Moderate")&gt;0,"Moderate",
IF(COUNTIFS(AU!B:B,B55,AU!N:N,"Low")&gt;0,"Low",
"")))</f>
        <v/>
      </c>
      <c r="G55" s="32" t="str">
        <f>IF(COUNTIFS(AU!B:B,B55,AU!Q:Q,"Yes")&gt;0,"Yes",
IF(COUNTIFS(AU!B:B,B55,AU!Q:Q,"No")&gt;0,"No",
IF(COUNTIFS(AU!B:B,B55,AU!Q:Q,"None")&gt;0,"None",
"")))</f>
        <v/>
      </c>
      <c r="H55" s="32" t="str">
        <f>IF(COUNTIFS(AU!B:B,B55,AU!T:T,"Other Than Satisfied")&gt;0,"Other Than Satisfied","")</f>
        <v/>
      </c>
      <c r="I55" s="32" t="str">
        <f>IF(COUNTIFS(AU!B:B,B55,AU!U:U,"High")&gt;0,"High",
IF(COUNTIFS(AU!B:B,B55,AU!U:U,"Moderate")&gt;0,"Moderate",
IF(COUNTIFS(AU!B:B,B55,AU!U:U,"Low")&gt;0,"Low",
"")))</f>
        <v/>
      </c>
    </row>
    <row r="56" spans="1:9" s="1" customFormat="1" ht="14.1" customHeight="1" x14ac:dyDescent="0.25">
      <c r="A56" s="26" t="s">
        <v>554</v>
      </c>
      <c r="B56" s="5" t="s">
        <v>109</v>
      </c>
      <c r="C56" s="5" t="s">
        <v>110</v>
      </c>
      <c r="D56" s="32" t="str">
        <f>IF(COUNTIFS(AU!B:B,B56)=COUNTIFS(AU!B:B,B56,AU!I:I,"Not Applicable"),"Not Applicable",
IF(COUNTIFS(AU!B:B,B56)=COUNTIFS(AU!B:B,B56,AU!I:I,"Planned"),"Planned",
IF(COUNTIFS(AU!B:B,B56)=COUNTIFS(AU!B:B,B56,AU!I:I,"Alternative Implementation"),"Alternative Implementation",
IF(COUNTIFS(AU!B:B,B56,AU!I:I,"Partially Implemented")&gt;0,"Partially Implemented",
IF(COUNTIFS(AU!B:B,B56,AU!I:I,"Planned")&gt;0,"Planned",
IF(COUNTIFS(AU!B:B,B56,AU!I:I,"Alternative Implementation")&gt;0,"Alternative Implementation",
IF(COUNTIFS(AU!B:B,B56,AU!I:I,"Implemented")&gt;0,"Implemented",
"")))))))</f>
        <v/>
      </c>
      <c r="E56" s="33" t="str">
        <f>IF(COUNTIFS(AU!B:B,B56,AU!J:J,"Other Than Satisfied")&gt;0,"Other Than Satisfied",
IF(COUNTIFS(AU!B:B,B56,AU!J:J,"Satisfied")=COUNTIFS(AU!B:B,B56),"Satisfied",""))</f>
        <v/>
      </c>
      <c r="F56" s="32" t="str">
        <f>IF(COUNTIFS(AU!B:B,B56,AU!N:N,"High")&gt;0,"High",
IF(COUNTIFS(AU!B:B,B56,AU!N:N,"Moderate")&gt;0,"Moderate",
IF(COUNTIFS(AU!B:B,B56,AU!N:N,"Low")&gt;0,"Low",
"")))</f>
        <v/>
      </c>
      <c r="G56" s="32" t="str">
        <f>IF(COUNTIFS(AU!B:B,B56,AU!Q:Q,"Yes")&gt;0,"Yes",
IF(COUNTIFS(AU!B:B,B56,AU!Q:Q,"No")&gt;0,"No",
IF(COUNTIFS(AU!B:B,B56,AU!Q:Q,"None")&gt;0,"None",
"")))</f>
        <v/>
      </c>
      <c r="H56" s="32" t="str">
        <f>IF(COUNTIFS(AU!B:B,B56,AU!T:T,"Other Than Satisfied")&gt;0,"Other Than Satisfied","")</f>
        <v/>
      </c>
      <c r="I56" s="32" t="str">
        <f>IF(COUNTIFS(AU!B:B,B56,AU!U:U,"High")&gt;0,"High",
IF(COUNTIFS(AU!B:B,B56,AU!U:U,"Moderate")&gt;0,"Moderate",
IF(COUNTIFS(AU!B:B,B56,AU!U:U,"Low")&gt;0,"Low",
"")))</f>
        <v/>
      </c>
    </row>
    <row r="57" spans="1:9" s="1" customFormat="1" ht="14.1" customHeight="1" x14ac:dyDescent="0.25">
      <c r="A57" s="27" t="s">
        <v>554</v>
      </c>
      <c r="B57" s="7" t="s">
        <v>631</v>
      </c>
      <c r="C57" s="7" t="s">
        <v>111</v>
      </c>
      <c r="D57" s="32" t="str">
        <f>IF(COUNTIFS(AU!B:B,B57)=COUNTIFS(AU!B:B,B57,AU!I:I,"Not Applicable"),"Not Applicable",
IF(COUNTIFS(AU!B:B,B57)=COUNTIFS(AU!B:B,B57,AU!I:I,"Planned"),"Planned",
IF(COUNTIFS(AU!B:B,B57)=COUNTIFS(AU!B:B,B57,AU!I:I,"Alternative Implementation"),"Alternative Implementation",
IF(COUNTIFS(AU!B:B,B57,AU!I:I,"Partially Implemented")&gt;0,"Partially Implemented",
IF(COUNTIFS(AU!B:B,B57,AU!I:I,"Planned")&gt;0,"Planned",
IF(COUNTIFS(AU!B:B,B57,AU!I:I,"Alternative Implementation")&gt;0,"Alternative Implementation",
IF(COUNTIFS(AU!B:B,B57,AU!I:I,"Implemented")&gt;0,"Implemented",
"")))))))</f>
        <v/>
      </c>
      <c r="E57" s="33" t="str">
        <f>IF(COUNTIFS(AU!B:B,B57,AU!J:J,"Other Than Satisfied")&gt;0,"Other Than Satisfied",
IF(COUNTIFS(AU!B:B,B57,AU!J:J,"Satisfied")=COUNTIFS(AU!B:B,B57),"Satisfied",""))</f>
        <v/>
      </c>
      <c r="F57" s="32" t="str">
        <f>IF(COUNTIFS(AU!B:B,B57,AU!N:N,"High")&gt;0,"High",
IF(COUNTIFS(AU!B:B,B57,AU!N:N,"Moderate")&gt;0,"Moderate",
IF(COUNTIFS(AU!B:B,B57,AU!N:N,"Low")&gt;0,"Low",
"")))</f>
        <v/>
      </c>
      <c r="G57" s="32" t="str">
        <f>IF(COUNTIFS(AU!B:B,B57,AU!Q:Q,"Yes")&gt;0,"Yes",
IF(COUNTIFS(AU!B:B,B57,AU!Q:Q,"No")&gt;0,"No",
IF(COUNTIFS(AU!B:B,B57,AU!Q:Q,"None")&gt;0,"None",
"")))</f>
        <v/>
      </c>
      <c r="H57" s="32" t="str">
        <f>IF(COUNTIFS(AU!B:B,B57,AU!T:T,"Other Than Satisfied")&gt;0,"Other Than Satisfied","")</f>
        <v/>
      </c>
      <c r="I57" s="32" t="str">
        <f>IF(COUNTIFS(AU!B:B,B57,AU!U:U,"High")&gt;0,"High",
IF(COUNTIFS(AU!B:B,B57,AU!U:U,"Moderate")&gt;0,"Moderate",
IF(COUNTIFS(AU!B:B,B57,AU!U:U,"Low")&gt;0,"Low",
"")))</f>
        <v/>
      </c>
    </row>
    <row r="58" spans="1:9" s="1" customFormat="1" ht="14.1" customHeight="1" x14ac:dyDescent="0.25">
      <c r="A58" s="26" t="s">
        <v>554</v>
      </c>
      <c r="B58" s="5" t="s">
        <v>112</v>
      </c>
      <c r="C58" s="5" t="s">
        <v>113</v>
      </c>
      <c r="D58" s="32" t="str">
        <f>IF(COUNTIFS(AU!B:B,B58)=COUNTIFS(AU!B:B,B58,AU!I:I,"Not Applicable"),"Not Applicable",
IF(COUNTIFS(AU!B:B,B58)=COUNTIFS(AU!B:B,B58,AU!I:I,"Planned"),"Planned",
IF(COUNTIFS(AU!B:B,B58)=COUNTIFS(AU!B:B,B58,AU!I:I,"Alternative Implementation"),"Alternative Implementation",
IF(COUNTIFS(AU!B:B,B58,AU!I:I,"Partially Implemented")&gt;0,"Partially Implemented",
IF(COUNTIFS(AU!B:B,B58,AU!I:I,"Planned")&gt;0,"Planned",
IF(COUNTIFS(AU!B:B,B58,AU!I:I,"Alternative Implementation")&gt;0,"Alternative Implementation",
IF(COUNTIFS(AU!B:B,B58,AU!I:I,"Implemented")&gt;0,"Implemented",
"")))))))</f>
        <v/>
      </c>
      <c r="E58" s="33" t="str">
        <f>IF(COUNTIFS(AU!B:B,B58,AU!J:J,"Other Than Satisfied")&gt;0,"Other Than Satisfied",
IF(COUNTIFS(AU!B:B,B58,AU!J:J,"Satisfied")=COUNTIFS(AU!B:B,B58),"Satisfied",""))</f>
        <v/>
      </c>
      <c r="F58" s="32" t="str">
        <f>IF(COUNTIFS(AU!B:B,B58,AU!N:N,"High")&gt;0,"High",
IF(COUNTIFS(AU!B:B,B58,AU!N:N,"Moderate")&gt;0,"Moderate",
IF(COUNTIFS(AU!B:B,B58,AU!N:N,"Low")&gt;0,"Low",
"")))</f>
        <v/>
      </c>
      <c r="G58" s="32" t="str">
        <f>IF(COUNTIFS(AU!B:B,B58,AU!Q:Q,"Yes")&gt;0,"Yes",
IF(COUNTIFS(AU!B:B,B58,AU!Q:Q,"No")&gt;0,"No",
IF(COUNTIFS(AU!B:B,B58,AU!Q:Q,"None")&gt;0,"None",
"")))</f>
        <v/>
      </c>
      <c r="H58" s="32" t="str">
        <f>IF(COUNTIFS(AU!B:B,B58,AU!T:T,"Other Than Satisfied")&gt;0,"Other Than Satisfied","")</f>
        <v/>
      </c>
      <c r="I58" s="32" t="str">
        <f>IF(COUNTIFS(AU!B:B,B58,AU!U:U,"High")&gt;0,"High",
IF(COUNTIFS(AU!B:B,B58,AU!U:U,"Moderate")&gt;0,"Moderate",
IF(COUNTIFS(AU!B:B,B58,AU!U:U,"Low")&gt;0,"Low",
"")))</f>
        <v/>
      </c>
    </row>
    <row r="59" spans="1:9" s="1" customFormat="1" ht="14.1" customHeight="1" x14ac:dyDescent="0.25">
      <c r="A59" s="26" t="s">
        <v>554</v>
      </c>
      <c r="B59" s="5" t="s">
        <v>114</v>
      </c>
      <c r="C59" s="5" t="s">
        <v>115</v>
      </c>
      <c r="D59" s="32" t="str">
        <f>IF(COUNTIFS(AU!B:B,B59)=COUNTIFS(AU!B:B,B59,AU!I:I,"Not Applicable"),"Not Applicable",
IF(COUNTIFS(AU!B:B,B59)=COUNTIFS(AU!B:B,B59,AU!I:I,"Planned"),"Planned",
IF(COUNTIFS(AU!B:B,B59)=COUNTIFS(AU!B:B,B59,AU!I:I,"Alternative Implementation"),"Alternative Implementation",
IF(COUNTIFS(AU!B:B,B59,AU!I:I,"Partially Implemented")&gt;0,"Partially Implemented",
IF(COUNTIFS(AU!B:B,B59,AU!I:I,"Planned")&gt;0,"Planned",
IF(COUNTIFS(AU!B:B,B59,AU!I:I,"Alternative Implementation")&gt;0,"Alternative Implementation",
IF(COUNTIFS(AU!B:B,B59,AU!I:I,"Implemented")&gt;0,"Implemented",
"")))))))</f>
        <v/>
      </c>
      <c r="E59" s="33" t="str">
        <f>IF(COUNTIFS(AU!B:B,B59,AU!J:J,"Other Than Satisfied")&gt;0,"Other Than Satisfied",
IF(COUNTIFS(AU!B:B,B59,AU!J:J,"Satisfied")=COUNTIFS(AU!B:B,B59),"Satisfied",""))</f>
        <v/>
      </c>
      <c r="F59" s="32" t="str">
        <f>IF(COUNTIFS(AU!B:B,B59,AU!N:N,"High")&gt;0,"High",
IF(COUNTIFS(AU!B:B,B59,AU!N:N,"Moderate")&gt;0,"Moderate",
IF(COUNTIFS(AU!B:B,B59,AU!N:N,"Low")&gt;0,"Low",
"")))</f>
        <v/>
      </c>
      <c r="G59" s="32" t="str">
        <f>IF(COUNTIFS(AU!B:B,B59,AU!Q:Q,"Yes")&gt;0,"Yes",
IF(COUNTIFS(AU!B:B,B59,AU!Q:Q,"No")&gt;0,"No",
IF(COUNTIFS(AU!B:B,B59,AU!Q:Q,"None")&gt;0,"None",
"")))</f>
        <v/>
      </c>
      <c r="H59" s="32" t="str">
        <f>IF(COUNTIFS(AU!B:B,B59,AU!T:T,"Other Than Satisfied")&gt;0,"Other Than Satisfied","")</f>
        <v/>
      </c>
      <c r="I59" s="32" t="str">
        <f>IF(COUNTIFS(AU!B:B,B59,AU!U:U,"High")&gt;0,"High",
IF(COUNTIFS(AU!B:B,B59,AU!U:U,"Moderate")&gt;0,"Moderate",
IF(COUNTIFS(AU!B:B,B59,AU!U:U,"Low")&gt;0,"Low",
"")))</f>
        <v/>
      </c>
    </row>
    <row r="60" spans="1:9" s="1" customFormat="1" ht="14.1" customHeight="1" x14ac:dyDescent="0.25">
      <c r="A60" s="26" t="s">
        <v>554</v>
      </c>
      <c r="B60" s="5" t="s">
        <v>116</v>
      </c>
      <c r="C60" s="5" t="s">
        <v>117</v>
      </c>
      <c r="D60" s="32" t="str">
        <f>IF(COUNTIFS(AU!B:B,B60)=COUNTIFS(AU!B:B,B60,AU!I:I,"Not Applicable"),"Not Applicable",
IF(COUNTIFS(AU!B:B,B60)=COUNTIFS(AU!B:B,B60,AU!I:I,"Planned"),"Planned",
IF(COUNTIFS(AU!B:B,B60)=COUNTIFS(AU!B:B,B60,AU!I:I,"Alternative Implementation"),"Alternative Implementation",
IF(COUNTIFS(AU!B:B,B60,AU!I:I,"Partially Implemented")&gt;0,"Partially Implemented",
IF(COUNTIFS(AU!B:B,B60,AU!I:I,"Planned")&gt;0,"Planned",
IF(COUNTIFS(AU!B:B,B60,AU!I:I,"Alternative Implementation")&gt;0,"Alternative Implementation",
IF(COUNTIFS(AU!B:B,B60,AU!I:I,"Implemented")&gt;0,"Implemented",
"")))))))</f>
        <v/>
      </c>
      <c r="E60" s="33" t="str">
        <f>IF(COUNTIFS(AU!B:B,B60,AU!J:J,"Other Than Satisfied")&gt;0,"Other Than Satisfied",
IF(COUNTIFS(AU!B:B,B60,AU!J:J,"Satisfied")=COUNTIFS(AU!B:B,B60),"Satisfied",""))</f>
        <v/>
      </c>
      <c r="F60" s="32" t="str">
        <f>IF(COUNTIFS(AU!B:B,B60,AU!N:N,"High")&gt;0,"High",
IF(COUNTIFS(AU!B:B,B60,AU!N:N,"Moderate")&gt;0,"Moderate",
IF(COUNTIFS(AU!B:B,B60,AU!N:N,"Low")&gt;0,"Low",
"")))</f>
        <v/>
      </c>
      <c r="G60" s="32" t="str">
        <f>IF(COUNTIFS(AU!B:B,B60,AU!Q:Q,"Yes")&gt;0,"Yes",
IF(COUNTIFS(AU!B:B,B60,AU!Q:Q,"No")&gt;0,"No",
IF(COUNTIFS(AU!B:B,B60,AU!Q:Q,"None")&gt;0,"None",
"")))</f>
        <v/>
      </c>
      <c r="H60" s="32" t="str">
        <f>IF(COUNTIFS(AU!B:B,B60,AU!T:T,"Other Than Satisfied")&gt;0,"Other Than Satisfied","")</f>
        <v/>
      </c>
      <c r="I60" s="32" t="str">
        <f>IF(COUNTIFS(AU!B:B,B60,AU!U:U,"High")&gt;0,"High",
IF(COUNTIFS(AU!B:B,B60,AU!U:U,"Moderate")&gt;0,"Moderate",
IF(COUNTIFS(AU!B:B,B60,AU!U:U,"Low")&gt;0,"Low",
"")))</f>
        <v/>
      </c>
    </row>
    <row r="61" spans="1:9" s="1" customFormat="1" ht="14.1" customHeight="1" x14ac:dyDescent="0.25">
      <c r="A61" s="27" t="s">
        <v>554</v>
      </c>
      <c r="B61" s="7" t="s">
        <v>632</v>
      </c>
      <c r="C61" s="7" t="s">
        <v>118</v>
      </c>
      <c r="D61" s="32" t="str">
        <f>IF(COUNTIFS(AU!B:B,B61)=COUNTIFS(AU!B:B,B61,AU!I:I,"Not Applicable"),"Not Applicable",
IF(COUNTIFS(AU!B:B,B61)=COUNTIFS(AU!B:B,B61,AU!I:I,"Planned"),"Planned",
IF(COUNTIFS(AU!B:B,B61)=COUNTIFS(AU!B:B,B61,AU!I:I,"Alternative Implementation"),"Alternative Implementation",
IF(COUNTIFS(AU!B:B,B61,AU!I:I,"Partially Implemented")&gt;0,"Partially Implemented",
IF(COUNTIFS(AU!B:B,B61,AU!I:I,"Planned")&gt;0,"Planned",
IF(COUNTIFS(AU!B:B,B61,AU!I:I,"Alternative Implementation")&gt;0,"Alternative Implementation",
IF(COUNTIFS(AU!B:B,B61,AU!I:I,"Implemented")&gt;0,"Implemented",
"")))))))</f>
        <v/>
      </c>
      <c r="E61" s="33" t="str">
        <f>IF(COUNTIFS(AU!B:B,B61,AU!J:J,"Other Than Satisfied")&gt;0,"Other Than Satisfied",
IF(COUNTIFS(AU!B:B,B61,AU!J:J,"Satisfied")=COUNTIFS(AU!B:B,B61),"Satisfied",""))</f>
        <v/>
      </c>
      <c r="F61" s="32" t="str">
        <f>IF(COUNTIFS(AU!B:B,B61,AU!N:N,"High")&gt;0,"High",
IF(COUNTIFS(AU!B:B,B61,AU!N:N,"Moderate")&gt;0,"Moderate",
IF(COUNTIFS(AU!B:B,B61,AU!N:N,"Low")&gt;0,"Low",
"")))</f>
        <v/>
      </c>
      <c r="G61" s="32" t="str">
        <f>IF(COUNTIFS(AU!B:B,B61,AU!Q:Q,"Yes")&gt;0,"Yes",
IF(COUNTIFS(AU!B:B,B61,AU!Q:Q,"No")&gt;0,"No",
IF(COUNTIFS(AU!B:B,B61,AU!Q:Q,"None")&gt;0,"None",
"")))</f>
        <v/>
      </c>
      <c r="H61" s="32" t="str">
        <f>IF(COUNTIFS(AU!B:B,B61,AU!T:T,"Other Than Satisfied")&gt;0,"Other Than Satisfied","")</f>
        <v/>
      </c>
      <c r="I61" s="32" t="str">
        <f>IF(COUNTIFS(AU!B:B,B61,AU!U:U,"High")&gt;0,"High",
IF(COUNTIFS(AU!B:B,B61,AU!U:U,"Moderate")&gt;0,"Moderate",
IF(COUNTIFS(AU!B:B,B61,AU!U:U,"Low")&gt;0,"Low",
"")))</f>
        <v/>
      </c>
    </row>
    <row r="62" spans="1:9" s="1" customFormat="1" ht="14.1" customHeight="1" x14ac:dyDescent="0.25">
      <c r="A62" s="27" t="s">
        <v>554</v>
      </c>
      <c r="B62" s="7" t="s">
        <v>633</v>
      </c>
      <c r="C62" s="7" t="s">
        <v>119</v>
      </c>
      <c r="D62" s="32" t="str">
        <f>IF(COUNTIFS(AU!B:B,B62)=COUNTIFS(AU!B:B,B62,AU!I:I,"Not Applicable"),"Not Applicable",
IF(COUNTIFS(AU!B:B,B62)=COUNTIFS(AU!B:B,B62,AU!I:I,"Planned"),"Planned",
IF(COUNTIFS(AU!B:B,B62)=COUNTIFS(AU!B:B,B62,AU!I:I,"Alternative Implementation"),"Alternative Implementation",
IF(COUNTIFS(AU!B:B,B62,AU!I:I,"Partially Implemented")&gt;0,"Partially Implemented",
IF(COUNTIFS(AU!B:B,B62,AU!I:I,"Planned")&gt;0,"Planned",
IF(COUNTIFS(AU!B:B,B62,AU!I:I,"Alternative Implementation")&gt;0,"Alternative Implementation",
IF(COUNTIFS(AU!B:B,B62,AU!I:I,"Implemented")&gt;0,"Implemented",
"")))))))</f>
        <v/>
      </c>
      <c r="E62" s="33" t="str">
        <f>IF(COUNTIFS(AU!B:B,B62,AU!J:J,"Other Than Satisfied")&gt;0,"Other Than Satisfied",
IF(COUNTIFS(AU!B:B,B62,AU!J:J,"Satisfied")=COUNTIFS(AU!B:B,B62),"Satisfied",""))</f>
        <v/>
      </c>
      <c r="F62" s="32" t="str">
        <f>IF(COUNTIFS(AU!B:B,B62,AU!N:N,"High")&gt;0,"High",
IF(COUNTIFS(AU!B:B,B62,AU!N:N,"Moderate")&gt;0,"Moderate",
IF(COUNTIFS(AU!B:B,B62,AU!N:N,"Low")&gt;0,"Low",
"")))</f>
        <v/>
      </c>
      <c r="G62" s="32" t="str">
        <f>IF(COUNTIFS(AU!B:B,B62,AU!Q:Q,"Yes")&gt;0,"Yes",
IF(COUNTIFS(AU!B:B,B62,AU!Q:Q,"No")&gt;0,"No",
IF(COUNTIFS(AU!B:B,B62,AU!Q:Q,"None")&gt;0,"None",
"")))</f>
        <v/>
      </c>
      <c r="H62" s="32" t="str">
        <f>IF(COUNTIFS(AU!B:B,B62,AU!T:T,"Other Than Satisfied")&gt;0,"Other Than Satisfied","")</f>
        <v/>
      </c>
      <c r="I62" s="32" t="str">
        <f>IF(COUNTIFS(AU!B:B,B62,AU!U:U,"High")&gt;0,"High",
IF(COUNTIFS(AU!B:B,B62,AU!U:U,"Moderate")&gt;0,"Moderate",
IF(COUNTIFS(AU!B:B,B62,AU!U:U,"Low")&gt;0,"Low",
"")))</f>
        <v/>
      </c>
    </row>
    <row r="63" spans="1:9" s="1" customFormat="1" ht="14.1" customHeight="1" x14ac:dyDescent="0.25">
      <c r="A63" s="26" t="s">
        <v>554</v>
      </c>
      <c r="B63" s="5" t="s">
        <v>120</v>
      </c>
      <c r="C63" s="5" t="s">
        <v>121</v>
      </c>
      <c r="D63" s="32" t="str">
        <f>IF(COUNTIFS(AU!B:B,B63)=COUNTIFS(AU!B:B,B63,AU!I:I,"Not Applicable"),"Not Applicable",
IF(COUNTIFS(AU!B:B,B63)=COUNTIFS(AU!B:B,B63,AU!I:I,"Planned"),"Planned",
IF(COUNTIFS(AU!B:B,B63)=COUNTIFS(AU!B:B,B63,AU!I:I,"Alternative Implementation"),"Alternative Implementation",
IF(COUNTIFS(AU!B:B,B63,AU!I:I,"Partially Implemented")&gt;0,"Partially Implemented",
IF(COUNTIFS(AU!B:B,B63,AU!I:I,"Planned")&gt;0,"Planned",
IF(COUNTIFS(AU!B:B,B63,AU!I:I,"Alternative Implementation")&gt;0,"Alternative Implementation",
IF(COUNTIFS(AU!B:B,B63,AU!I:I,"Implemented")&gt;0,"Implemented",
"")))))))</f>
        <v/>
      </c>
      <c r="E63" s="33" t="str">
        <f>IF(COUNTIFS(AU!B:B,B63,AU!J:J,"Other Than Satisfied")&gt;0,"Other Than Satisfied",
IF(COUNTIFS(AU!B:B,B63,AU!J:J,"Satisfied")=COUNTIFS(AU!B:B,B63),"Satisfied",""))</f>
        <v/>
      </c>
      <c r="F63" s="32" t="str">
        <f>IF(COUNTIFS(AU!B:B,B63,AU!N:N,"High")&gt;0,"High",
IF(COUNTIFS(AU!B:B,B63,AU!N:N,"Moderate")&gt;0,"Moderate",
IF(COUNTIFS(AU!B:B,B63,AU!N:N,"Low")&gt;0,"Low",
"")))</f>
        <v/>
      </c>
      <c r="G63" s="32" t="str">
        <f>IF(COUNTIFS(AU!B:B,B63,AU!Q:Q,"Yes")&gt;0,"Yes",
IF(COUNTIFS(AU!B:B,B63,AU!Q:Q,"No")&gt;0,"No",
IF(COUNTIFS(AU!B:B,B63,AU!Q:Q,"None")&gt;0,"None",
"")))</f>
        <v/>
      </c>
      <c r="H63" s="32" t="str">
        <f>IF(COUNTIFS(AU!B:B,B63,AU!T:T,"Other Than Satisfied")&gt;0,"Other Than Satisfied","")</f>
        <v/>
      </c>
      <c r="I63" s="32" t="str">
        <f>IF(COUNTIFS(AU!B:B,B63,AU!U:U,"High")&gt;0,"High",
IF(COUNTIFS(AU!B:B,B63,AU!U:U,"Moderate")&gt;0,"Moderate",
IF(COUNTIFS(AU!B:B,B63,AU!U:U,"Low")&gt;0,"Low",
"")))</f>
        <v/>
      </c>
    </row>
    <row r="64" spans="1:9" s="9" customFormat="1" ht="14.1" customHeight="1" x14ac:dyDescent="0.25">
      <c r="A64" s="27" t="s">
        <v>554</v>
      </c>
      <c r="B64" s="7" t="s">
        <v>634</v>
      </c>
      <c r="C64" s="7" t="s">
        <v>122</v>
      </c>
      <c r="D64" s="32" t="str">
        <f>IF(COUNTIFS(AU!B:B,B64)=COUNTIFS(AU!B:B,B64,AU!I:I,"Not Applicable"),"Not Applicable",
IF(COUNTIFS(AU!B:B,B64)=COUNTIFS(AU!B:B,B64,AU!I:I,"Planned"),"Planned",
IF(COUNTIFS(AU!B:B,B64)=COUNTIFS(AU!B:B,B64,AU!I:I,"Alternative Implementation"),"Alternative Implementation",
IF(COUNTIFS(AU!B:B,B64,AU!I:I,"Partially Implemented")&gt;0,"Partially Implemented",
IF(COUNTIFS(AU!B:B,B64,AU!I:I,"Planned")&gt;0,"Planned",
IF(COUNTIFS(AU!B:B,B64,AU!I:I,"Alternative Implementation")&gt;0,"Alternative Implementation",
IF(COUNTIFS(AU!B:B,B64,AU!I:I,"Implemented")&gt;0,"Implemented",
"")))))))</f>
        <v/>
      </c>
      <c r="E64" s="33" t="str">
        <f>IF(COUNTIFS(AU!B:B,B64,AU!J:J,"Other Than Satisfied")&gt;0,"Other Than Satisfied",
IF(COUNTIFS(AU!B:B,B64,AU!J:J,"Satisfied")=COUNTIFS(AU!B:B,B64),"Satisfied",""))</f>
        <v/>
      </c>
      <c r="F64" s="32" t="str">
        <f>IF(COUNTIFS(AU!B:B,B64,AU!N:N,"High")&gt;0,"High",
IF(COUNTIFS(AU!B:B,B64,AU!N:N,"Moderate")&gt;0,"Moderate",
IF(COUNTIFS(AU!B:B,B64,AU!N:N,"Low")&gt;0,"Low",
"")))</f>
        <v/>
      </c>
      <c r="G64" s="32" t="str">
        <f>IF(COUNTIFS(AU!B:B,B64,AU!Q:Q,"Yes")&gt;0,"Yes",
IF(COUNTIFS(AU!B:B,B64,AU!Q:Q,"No")&gt;0,"No",
IF(COUNTIFS(AU!B:B,B64,AU!Q:Q,"None")&gt;0,"None",
"")))</f>
        <v/>
      </c>
      <c r="H64" s="32" t="str">
        <f>IF(COUNTIFS(AU!B:B,B64,AU!T:T,"Other Than Satisfied")&gt;0,"Other Than Satisfied","")</f>
        <v/>
      </c>
      <c r="I64" s="32" t="str">
        <f>IF(COUNTIFS(AU!B:B,B64,AU!U:U,"High")&gt;0,"High",
IF(COUNTIFS(AU!B:B,B64,AU!U:U,"Moderate")&gt;0,"Moderate",
IF(COUNTIFS(AU!B:B,B64,AU!U:U,"Low")&gt;0,"Low",
"")))</f>
        <v/>
      </c>
    </row>
    <row r="65" spans="1:9" s="9" customFormat="1" ht="14.1" customHeight="1" x14ac:dyDescent="0.25">
      <c r="A65" s="26" t="s">
        <v>554</v>
      </c>
      <c r="B65" s="5" t="s">
        <v>123</v>
      </c>
      <c r="C65" s="5" t="s">
        <v>124</v>
      </c>
      <c r="D65" s="32" t="str">
        <f>IF(COUNTIFS(AU!B:B,B65)=COUNTIFS(AU!B:B,B65,AU!I:I,"Not Applicable"),"Not Applicable",
IF(COUNTIFS(AU!B:B,B65)=COUNTIFS(AU!B:B,B65,AU!I:I,"Planned"),"Planned",
IF(COUNTIFS(AU!B:B,B65)=COUNTIFS(AU!B:B,B65,AU!I:I,"Alternative Implementation"),"Alternative Implementation",
IF(COUNTIFS(AU!B:B,B65,AU!I:I,"Partially Implemented")&gt;0,"Partially Implemented",
IF(COUNTIFS(AU!B:B,B65,AU!I:I,"Planned")&gt;0,"Planned",
IF(COUNTIFS(AU!B:B,B65,AU!I:I,"Alternative Implementation")&gt;0,"Alternative Implementation",
IF(COUNTIFS(AU!B:B,B65,AU!I:I,"Implemented")&gt;0,"Implemented",
"")))))))</f>
        <v/>
      </c>
      <c r="E65" s="33" t="str">
        <f>IF(COUNTIFS(AU!B:B,B65,AU!J:J,"Other Than Satisfied")&gt;0,"Other Than Satisfied",
IF(COUNTIFS(AU!B:B,B65,AU!J:J,"Satisfied")=COUNTIFS(AU!B:B,B65),"Satisfied",""))</f>
        <v/>
      </c>
      <c r="F65" s="32" t="str">
        <f>IF(COUNTIFS(AU!B:B,B65,AU!N:N,"High")&gt;0,"High",
IF(COUNTIFS(AU!B:B,B65,AU!N:N,"Moderate")&gt;0,"Moderate",
IF(COUNTIFS(AU!B:B,B65,AU!N:N,"Low")&gt;0,"Low",
"")))</f>
        <v/>
      </c>
      <c r="G65" s="32" t="str">
        <f>IF(COUNTIFS(AU!B:B,B65,AU!Q:Q,"Yes")&gt;0,"Yes",
IF(COUNTIFS(AU!B:B,B65,AU!Q:Q,"No")&gt;0,"No",
IF(COUNTIFS(AU!B:B,B65,AU!Q:Q,"None")&gt;0,"None",
"")))</f>
        <v/>
      </c>
      <c r="H65" s="32" t="str">
        <f>IF(COUNTIFS(AU!B:B,B65,AU!T:T,"Other Than Satisfied")&gt;0,"Other Than Satisfied","")</f>
        <v/>
      </c>
      <c r="I65" s="32" t="str">
        <f>IF(COUNTIFS(AU!B:B,B65,AU!U:U,"High")&gt;0,"High",
IF(COUNTIFS(AU!B:B,B65,AU!U:U,"Moderate")&gt;0,"Moderate",
IF(COUNTIFS(AU!B:B,B65,AU!U:U,"Low")&gt;0,"Low",
"")))</f>
        <v/>
      </c>
    </row>
    <row r="66" spans="1:9" s="9" customFormat="1" ht="14.1" customHeight="1" x14ac:dyDescent="0.25">
      <c r="A66" s="27" t="s">
        <v>554</v>
      </c>
      <c r="B66" s="7" t="s">
        <v>635</v>
      </c>
      <c r="C66" s="7" t="s">
        <v>638</v>
      </c>
      <c r="D66" s="32" t="str">
        <f>IF(COUNTIFS(AU!B:B,B66)=COUNTIFS(AU!B:B,B66,AU!I:I,"Not Applicable"),"Not Applicable",
IF(COUNTIFS(AU!B:B,B66)=COUNTIFS(AU!B:B,B66,AU!I:I,"Planned"),"Planned",
IF(COUNTIFS(AU!B:B,B66)=COUNTIFS(AU!B:B,B66,AU!I:I,"Alternative Implementation"),"Alternative Implementation",
IF(COUNTIFS(AU!B:B,B66,AU!I:I,"Partially Implemented")&gt;0,"Partially Implemented",
IF(COUNTIFS(AU!B:B,B66,AU!I:I,"Planned")&gt;0,"Planned",
IF(COUNTIFS(AU!B:B,B66,AU!I:I,"Alternative Implementation")&gt;0,"Alternative Implementation",
IF(COUNTIFS(AU!B:B,B66,AU!I:I,"Implemented")&gt;0,"Implemented",
"")))))))</f>
        <v/>
      </c>
      <c r="E66" s="33" t="str">
        <f>IF(COUNTIFS(AU!B:B,B66,AU!J:J,"Other Than Satisfied")&gt;0,"Other Than Satisfied",
IF(COUNTIFS(AU!B:B,B66,AU!J:J,"Satisfied")=COUNTIFS(AU!B:B,B66),"Satisfied",""))</f>
        <v/>
      </c>
      <c r="F66" s="32" t="str">
        <f>IF(COUNTIFS(AU!B:B,B66,AU!N:N,"High")&gt;0,"High",
IF(COUNTIFS(AU!B:B,B66,AU!N:N,"Moderate")&gt;0,"Moderate",
IF(COUNTIFS(AU!B:B,B66,AU!N:N,"Low")&gt;0,"Low",
"")))</f>
        <v/>
      </c>
      <c r="G66" s="32" t="str">
        <f>IF(COUNTIFS(AU!B:B,B66,AU!Q:Q,"Yes")&gt;0,"Yes",
IF(COUNTIFS(AU!B:B,B66,AU!Q:Q,"No")&gt;0,"No",
IF(COUNTIFS(AU!B:B,B66,AU!Q:Q,"None")&gt;0,"None",
"")))</f>
        <v/>
      </c>
      <c r="H66" s="32" t="str">
        <f>IF(COUNTIFS(AU!B:B,B66,AU!T:T,"Other Than Satisfied")&gt;0,"Other Than Satisfied","")</f>
        <v/>
      </c>
      <c r="I66" s="32" t="str">
        <f>IF(COUNTIFS(AU!B:B,B66,AU!U:U,"High")&gt;0,"High",
IF(COUNTIFS(AU!B:B,B66,AU!U:U,"Moderate")&gt;0,"Moderate",
IF(COUNTIFS(AU!B:B,B66,AU!U:U,"Low")&gt;0,"Low",
"")))</f>
        <v/>
      </c>
    </row>
    <row r="67" spans="1:9" s="9" customFormat="1" ht="14.1" customHeight="1" x14ac:dyDescent="0.25">
      <c r="A67" s="26" t="s">
        <v>554</v>
      </c>
      <c r="B67" s="5" t="s">
        <v>125</v>
      </c>
      <c r="C67" s="5" t="s">
        <v>126</v>
      </c>
      <c r="D67" s="32" t="str">
        <f>IF(COUNTIFS(AU!B:B,B67)=COUNTIFS(AU!B:B,B67,AU!I:I,"Not Applicable"),"Not Applicable",
IF(COUNTIFS(AU!B:B,B67)=COUNTIFS(AU!B:B,B67,AU!I:I,"Planned"),"Planned",
IF(COUNTIFS(AU!B:B,B67)=COUNTIFS(AU!B:B,B67,AU!I:I,"Alternative Implementation"),"Alternative Implementation",
IF(COUNTIFS(AU!B:B,B67,AU!I:I,"Partially Implemented")&gt;0,"Partially Implemented",
IF(COUNTIFS(AU!B:B,B67,AU!I:I,"Planned")&gt;0,"Planned",
IF(COUNTIFS(AU!B:B,B67,AU!I:I,"Alternative Implementation")&gt;0,"Alternative Implementation",
IF(COUNTIFS(AU!B:B,B67,AU!I:I,"Implemented")&gt;0,"Implemented",
"")))))))</f>
        <v/>
      </c>
      <c r="E67" s="33" t="str">
        <f>IF(COUNTIFS(AU!B:B,B67,AU!J:J,"Other Than Satisfied")&gt;0,"Other Than Satisfied",
IF(COUNTIFS(AU!B:B,B67,AU!J:J,"Satisfied")=COUNTIFS(AU!B:B,B67),"Satisfied",""))</f>
        <v/>
      </c>
      <c r="F67" s="32" t="str">
        <f>IF(COUNTIFS(AU!B:B,B67,AU!N:N,"High")&gt;0,"High",
IF(COUNTIFS(AU!B:B,B67,AU!N:N,"Moderate")&gt;0,"Moderate",
IF(COUNTIFS(AU!B:B,B67,AU!N:N,"Low")&gt;0,"Low",
"")))</f>
        <v/>
      </c>
      <c r="G67" s="32" t="str">
        <f>IF(COUNTIFS(AU!B:B,B67,AU!Q:Q,"Yes")&gt;0,"Yes",
IF(COUNTIFS(AU!B:B,B67,AU!Q:Q,"No")&gt;0,"No",
IF(COUNTIFS(AU!B:B,B67,AU!Q:Q,"None")&gt;0,"None",
"")))</f>
        <v/>
      </c>
      <c r="H67" s="32" t="str">
        <f>IF(COUNTIFS(AU!B:B,B67,AU!T:T,"Other Than Satisfied")&gt;0,"Other Than Satisfied","")</f>
        <v/>
      </c>
      <c r="I67" s="32" t="str">
        <f>IF(COUNTIFS(AU!B:B,B67,AU!U:U,"High")&gt;0,"High",
IF(COUNTIFS(AU!B:B,B67,AU!U:U,"Moderate")&gt;0,"Moderate",
IF(COUNTIFS(AU!B:B,B67,AU!U:U,"Low")&gt;0,"Low",
"")))</f>
        <v/>
      </c>
    </row>
    <row r="68" spans="1:9" s="9" customFormat="1" ht="14.1" customHeight="1" x14ac:dyDescent="0.25">
      <c r="A68" s="27" t="s">
        <v>554</v>
      </c>
      <c r="B68" s="7" t="s">
        <v>636</v>
      </c>
      <c r="C68" s="7" t="s">
        <v>127</v>
      </c>
      <c r="D68" s="32" t="str">
        <f>IF(COUNTIFS(AU!B:B,B68)=COUNTIFS(AU!B:B,B68,AU!I:I,"Not Applicable"),"Not Applicable",
IF(COUNTIFS(AU!B:B,B68)=COUNTIFS(AU!B:B,B68,AU!I:I,"Planned"),"Planned",
IF(COUNTIFS(AU!B:B,B68)=COUNTIFS(AU!B:B,B68,AU!I:I,"Alternative Implementation"),"Alternative Implementation",
IF(COUNTIFS(AU!B:B,B68,AU!I:I,"Partially Implemented")&gt;0,"Partially Implemented",
IF(COUNTIFS(AU!B:B,B68,AU!I:I,"Planned")&gt;0,"Planned",
IF(COUNTIFS(AU!B:B,B68,AU!I:I,"Alternative Implementation")&gt;0,"Alternative Implementation",
IF(COUNTIFS(AU!B:B,B68,AU!I:I,"Implemented")&gt;0,"Implemented",
"")))))))</f>
        <v/>
      </c>
      <c r="E68" s="33" t="str">
        <f>IF(COUNTIFS(AU!B:B,B68,AU!J:J,"Other Than Satisfied")&gt;0,"Other Than Satisfied",
IF(COUNTIFS(AU!B:B,B68,AU!J:J,"Satisfied")=COUNTIFS(AU!B:B,B68),"Satisfied",""))</f>
        <v/>
      </c>
      <c r="F68" s="32" t="str">
        <f>IF(COUNTIFS(AU!B:B,B68,AU!N:N,"High")&gt;0,"High",
IF(COUNTIFS(AU!B:B,B68,AU!N:N,"Moderate")&gt;0,"Moderate",
IF(COUNTIFS(AU!B:B,B68,AU!N:N,"Low")&gt;0,"Low",
"")))</f>
        <v/>
      </c>
      <c r="G68" s="32" t="str">
        <f>IF(COUNTIFS(AU!B:B,B68,AU!Q:Q,"Yes")&gt;0,"Yes",
IF(COUNTIFS(AU!B:B,B68,AU!Q:Q,"No")&gt;0,"No",
IF(COUNTIFS(AU!B:B,B68,AU!Q:Q,"None")&gt;0,"None",
"")))</f>
        <v/>
      </c>
      <c r="H68" s="32" t="str">
        <f>IF(COUNTIFS(AU!B:B,B68,AU!T:T,"Other Than Satisfied")&gt;0,"Other Than Satisfied","")</f>
        <v/>
      </c>
      <c r="I68" s="32" t="str">
        <f>IF(COUNTIFS(AU!B:B,B68,AU!U:U,"High")&gt;0,"High",
IF(COUNTIFS(AU!B:B,B68,AU!U:U,"Moderate")&gt;0,"Moderate",
IF(COUNTIFS(AU!B:B,B68,AU!U:U,"Low")&gt;0,"Low",
"")))</f>
        <v/>
      </c>
    </row>
    <row r="69" spans="1:9" s="9" customFormat="1" ht="14.1" customHeight="1" x14ac:dyDescent="0.25">
      <c r="A69" s="27" t="s">
        <v>554</v>
      </c>
      <c r="B69" s="7" t="s">
        <v>637</v>
      </c>
      <c r="C69" s="7" t="s">
        <v>128</v>
      </c>
      <c r="D69" s="32" t="str">
        <f>IF(COUNTIFS(AU!B:B,B69)=COUNTIFS(AU!B:B,B69,AU!I:I,"Not Applicable"),"Not Applicable",
IF(COUNTIFS(AU!B:B,B69)=COUNTIFS(AU!B:B,B69,AU!I:I,"Planned"),"Planned",
IF(COUNTIFS(AU!B:B,B69)=COUNTIFS(AU!B:B,B69,AU!I:I,"Alternative Implementation"),"Alternative Implementation",
IF(COUNTIFS(AU!B:B,B69,AU!I:I,"Partially Implemented")&gt;0,"Partially Implemented",
IF(COUNTIFS(AU!B:B,B69,AU!I:I,"Planned")&gt;0,"Planned",
IF(COUNTIFS(AU!B:B,B69,AU!I:I,"Alternative Implementation")&gt;0,"Alternative Implementation",
IF(COUNTIFS(AU!B:B,B69,AU!I:I,"Implemented")&gt;0,"Implemented",
"")))))))</f>
        <v/>
      </c>
      <c r="E69" s="33" t="str">
        <f>IF(COUNTIFS(AU!B:B,B69,AU!J:J,"Other Than Satisfied")&gt;0,"Other Than Satisfied",
IF(COUNTIFS(AU!B:B,B69,AU!J:J,"Satisfied")=COUNTIFS(AU!B:B,B69),"Satisfied",""))</f>
        <v/>
      </c>
      <c r="F69" s="32" t="str">
        <f>IF(COUNTIFS(AU!B:B,B69,AU!N:N,"High")&gt;0,"High",
IF(COUNTIFS(AU!B:B,B69,AU!N:N,"Moderate")&gt;0,"Moderate",
IF(COUNTIFS(AU!B:B,B69,AU!N:N,"Low")&gt;0,"Low",
"")))</f>
        <v/>
      </c>
      <c r="G69" s="32" t="str">
        <f>IF(COUNTIFS(AU!B:B,B69,AU!Q:Q,"Yes")&gt;0,"Yes",
IF(COUNTIFS(AU!B:B,B69,AU!Q:Q,"No")&gt;0,"No",
IF(COUNTIFS(AU!B:B,B69,AU!Q:Q,"None")&gt;0,"None",
"")))</f>
        <v/>
      </c>
      <c r="H69" s="32" t="str">
        <f>IF(COUNTIFS(AU!B:B,B69,AU!T:T,"Other Than Satisfied")&gt;0,"Other Than Satisfied","")</f>
        <v/>
      </c>
      <c r="I69" s="32" t="str">
        <f>IF(COUNTIFS(AU!B:B,B69,AU!U:U,"High")&gt;0,"High",
IF(COUNTIFS(AU!B:B,B69,AU!U:U,"Moderate")&gt;0,"Moderate",
IF(COUNTIFS(AU!B:B,B69,AU!U:U,"Low")&gt;0,"Low",
"")))</f>
        <v/>
      </c>
    </row>
    <row r="70" spans="1:9" s="9" customFormat="1" ht="14.1" customHeight="1" x14ac:dyDescent="0.25">
      <c r="A70" s="26" t="s">
        <v>554</v>
      </c>
      <c r="B70" s="5" t="s">
        <v>129</v>
      </c>
      <c r="C70" s="5" t="s">
        <v>130</v>
      </c>
      <c r="D70" s="32" t="str">
        <f>IF(COUNTIFS(AU!B:B,B70)=COUNTIFS(AU!B:B,B70,AU!I:I,"Not Applicable"),"Not Applicable",
IF(COUNTIFS(AU!B:B,B70)=COUNTIFS(AU!B:B,B70,AU!I:I,"Planned"),"Planned",
IF(COUNTIFS(AU!B:B,B70)=COUNTIFS(AU!B:B,B70,AU!I:I,"Alternative Implementation"),"Alternative Implementation",
IF(COUNTIFS(AU!B:B,B70,AU!I:I,"Partially Implemented")&gt;0,"Partially Implemented",
IF(COUNTIFS(AU!B:B,B70,AU!I:I,"Planned")&gt;0,"Planned",
IF(COUNTIFS(AU!B:B,B70,AU!I:I,"Alternative Implementation")&gt;0,"Alternative Implementation",
IF(COUNTIFS(AU!B:B,B70,AU!I:I,"Implemented")&gt;0,"Implemented",
"")))))))</f>
        <v/>
      </c>
      <c r="E70" s="33" t="str">
        <f>IF(COUNTIFS(AU!B:B,B70,AU!J:J,"Other Than Satisfied")&gt;0,"Other Than Satisfied",
IF(COUNTIFS(AU!B:B,B70,AU!J:J,"Satisfied")=COUNTIFS(AU!B:B,B70),"Satisfied",""))</f>
        <v/>
      </c>
      <c r="F70" s="32" t="str">
        <f>IF(COUNTIFS(AU!B:B,B70,AU!N:N,"High")&gt;0,"High",
IF(COUNTIFS(AU!B:B,B70,AU!N:N,"Moderate")&gt;0,"Moderate",
IF(COUNTIFS(AU!B:B,B70,AU!N:N,"Low")&gt;0,"Low",
"")))</f>
        <v/>
      </c>
      <c r="G70" s="32" t="str">
        <f>IF(COUNTIFS(AU!B:B,B70,AU!Q:Q,"Yes")&gt;0,"Yes",
IF(COUNTIFS(AU!B:B,B70,AU!Q:Q,"No")&gt;0,"No",
IF(COUNTIFS(AU!B:B,B70,AU!Q:Q,"None")&gt;0,"None",
"")))</f>
        <v/>
      </c>
      <c r="H70" s="32" t="str">
        <f>IF(COUNTIFS(AU!B:B,B70,AU!T:T,"Other Than Satisfied")&gt;0,"Other Than Satisfied","")</f>
        <v/>
      </c>
      <c r="I70" s="32" t="str">
        <f>IF(COUNTIFS(AU!B:B,B70,AU!U:U,"High")&gt;0,"High",
IF(COUNTIFS(AU!B:B,B70,AU!U:U,"Moderate")&gt;0,"Moderate",
IF(COUNTIFS(AU!B:B,B70,AU!U:U,"Low")&gt;0,"Low",
"")))</f>
        <v/>
      </c>
    </row>
    <row r="71" spans="1:9" s="9" customFormat="1" ht="14.1" customHeight="1" x14ac:dyDescent="0.25">
      <c r="A71" s="26" t="s">
        <v>554</v>
      </c>
      <c r="B71" s="5" t="s">
        <v>131</v>
      </c>
      <c r="C71" s="5" t="s">
        <v>132</v>
      </c>
      <c r="D71" s="32" t="str">
        <f>IF(COUNTIFS(AU!B:B,B71)=COUNTIFS(AU!B:B,B71,AU!I:I,"Not Applicable"),"Not Applicable",
IF(COUNTIFS(AU!B:B,B71)=COUNTIFS(AU!B:B,B71,AU!I:I,"Planned"),"Planned",
IF(COUNTIFS(AU!B:B,B71)=COUNTIFS(AU!B:B,B71,AU!I:I,"Alternative Implementation"),"Alternative Implementation",
IF(COUNTIFS(AU!B:B,B71,AU!I:I,"Partially Implemented")&gt;0,"Partially Implemented",
IF(COUNTIFS(AU!B:B,B71,AU!I:I,"Planned")&gt;0,"Planned",
IF(COUNTIFS(AU!B:B,B71,AU!I:I,"Alternative Implementation")&gt;0,"Alternative Implementation",
IF(COUNTIFS(AU!B:B,B71,AU!I:I,"Implemented")&gt;0,"Implemented",
"")))))))</f>
        <v/>
      </c>
      <c r="E71" s="33" t="str">
        <f>IF(COUNTIFS(AU!B:B,B71,AU!J:J,"Other Than Satisfied")&gt;0,"Other Than Satisfied",
IF(COUNTIFS(AU!B:B,B71,AU!J:J,"Satisfied")=COUNTIFS(AU!B:B,B71),"Satisfied",""))</f>
        <v/>
      </c>
      <c r="F71" s="32" t="str">
        <f>IF(COUNTIFS(AU!B:B,B71,AU!N:N,"High")&gt;0,"High",
IF(COUNTIFS(AU!B:B,B71,AU!N:N,"Moderate")&gt;0,"Moderate",
IF(COUNTIFS(AU!B:B,B71,AU!N:N,"Low")&gt;0,"Low",
"")))</f>
        <v/>
      </c>
      <c r="G71" s="32" t="str">
        <f>IF(COUNTIFS(AU!B:B,B71,AU!Q:Q,"High")&gt;0,"High",
IF(COUNTIFS(AU!B:B,B71,AU!Q:Q,"Moderate")&gt;0,"Moderate",
IF(COUNTIFS(AU!B:B,B71,AU!Q:Q,"Low")&gt;0,"Low",IF(COUNTIFS(AU!B:B,B71,AU!Q:Q,"None")&gt;0,"None",
""))))</f>
        <v/>
      </c>
      <c r="H71" s="32" t="str">
        <f>IF(COUNTIFS(AU!B:B,B71,AU!T:T,"Other Than Satisfied")&gt;0,"Other Than Satisfied","")</f>
        <v/>
      </c>
      <c r="I71" s="32" t="str">
        <f>IF(COUNTIFS(AU!B:B,B71,AU!U:U,"High")&gt;0,"High",
IF(COUNTIFS(AU!B:B,B71,AU!U:U,"Moderate")&gt;0,"Moderate",
IF(COUNTIFS(AU!B:B,B71,AU!U:U,"Low")&gt;0,"Low",
"")))</f>
        <v/>
      </c>
    </row>
    <row r="72" spans="1:9" s="1" customFormat="1" ht="14.1" customHeight="1" x14ac:dyDescent="0.25">
      <c r="A72" s="10"/>
      <c r="B72" s="3"/>
      <c r="C72" s="3" t="s">
        <v>133</v>
      </c>
      <c r="D72" s="31"/>
      <c r="E72" s="31"/>
      <c r="F72" s="31"/>
      <c r="G72" s="31"/>
      <c r="H72" s="31"/>
      <c r="I72" s="31"/>
    </row>
    <row r="73" spans="1:9" s="1" customFormat="1" ht="14.1" customHeight="1" x14ac:dyDescent="0.25">
      <c r="A73" s="26" t="s">
        <v>555</v>
      </c>
      <c r="B73" s="5" t="s">
        <v>134</v>
      </c>
      <c r="C73" s="5" t="s">
        <v>135</v>
      </c>
      <c r="D73" s="32" t="str">
        <f>IF(COUNTIFS(CA!B:B,B73)=COUNTIFS(CA!B:B,B73,CA!I:I,"Not Applicable"),"Not Applicable",
IF(COUNTIFS(CA!B:B,B73)=COUNTIFS(CA!B:B,B73,CA!I:I,"Planned"),"Planned",
IF(COUNTIFS(CA!B:B,B73)=COUNTIFS(CA!B:B,B73,CA!I:I,"Alternative Implementation"),"Alternative Implementation",
IF(COUNTIFS(CA!B:B,B73,CA!I:I,"Partially Implemented")&gt;0,"Partially Implemented",
IF(COUNTIFS(CA!B:B,B73,CA!I:I,"Planned")&gt;0,"Planned",
IF(COUNTIFS(CA!B:B,B73,CA!I:I,"Alternative Implementation")&gt;0,"Alternative Implementation",
IF(COUNTIFS(CA!B:B,B73,CA!I:I,"Implemented")&gt;0,"Implemented",
"")))))))</f>
        <v/>
      </c>
      <c r="E73" s="33" t="str">
        <f>IF(COUNTIFS(CA!B:B,B73,CA!J:J,"Other Than Satisfied")&gt;0,"Other Than Satisfied",
IF(COUNTIFS(CA!B:B,B73,CA!J:J,"Satisfied")=COUNTIFS(CA!B:B,B73),"Satisfied",""))</f>
        <v/>
      </c>
      <c r="F73" s="32" t="str">
        <f>IF(COUNTIFS(CA!B:B,B73,CA!N:N,"High")&gt;0,"High",
IF(COUNTIFS(CA!B:B,B73,CA!N:N,"Moderate")&gt;0,"Moderate",
IF(COUNTIFS(CA!B:B,B73,CA!N:N,"Low")&gt;0,"Low",
"")))</f>
        <v/>
      </c>
      <c r="G73" s="32" t="str">
        <f>IF(COUNTIFS(CA!B:B,B73,CA!Q:Q,"Yes")&gt;0,"Yes",
IF(COUNTIFS(CA!B:B,B73,CA!Q:Q,"No")&gt;0,"No",
IF(COUNTIFS(CA!B:B,B73,CA!Q:Q,"None")&gt;0,"None",
"")))</f>
        <v/>
      </c>
      <c r="H73" s="32" t="str">
        <f>IF(COUNTIFS(CA!B:B,B73,CA!T:T,"Other Than Satisfied")&gt;0,"Other Than Satisfied","")</f>
        <v/>
      </c>
      <c r="I73" s="32" t="str">
        <f>IF(COUNTIFS(CA!B:B,B73,CA!U:U,"High")&gt;0,"High",
IF(COUNTIFS(CA!B:B,B73,CA!U:U,"Moderate")&gt;0,"Moderate",
IF(COUNTIFS(CA!B:B,B73,CA!U:U,"Low")&gt;0,"Low",
"")))</f>
        <v/>
      </c>
    </row>
    <row r="74" spans="1:9" s="9" customFormat="1" ht="14.1" customHeight="1" x14ac:dyDescent="0.25">
      <c r="A74" s="26" t="s">
        <v>555</v>
      </c>
      <c r="B74" s="5" t="s">
        <v>136</v>
      </c>
      <c r="C74" s="5" t="s">
        <v>137</v>
      </c>
      <c r="D74" s="32" t="str">
        <f>IF(COUNTIFS(CA!B:B,B74)=COUNTIFS(CA!B:B,B74,CA!I:I,"Not Applicable"),"Not Applicable",
IF(COUNTIFS(CA!B:B,B74)=COUNTIFS(CA!B:B,B74,CA!I:I,"Planned"),"Planned",
IF(COUNTIFS(CA!B:B,B74)=COUNTIFS(CA!B:B,B74,CA!I:I,"Alternative Implementation"),"Alternative Implementation",
IF(COUNTIFS(CA!B:B,B74,CA!I:I,"Partially Implemented")&gt;0,"Partially Implemented",
IF(COUNTIFS(CA!B:B,B74,CA!I:I,"Planned")&gt;0,"Planned",
IF(COUNTIFS(CA!B:B,B74,CA!I:I,"Alternative Implementation")&gt;0,"Alternative Implementation",
IF(COUNTIFS(CA!B:B,B74,CA!I:I,"Implemented")&gt;0,"Implemented",
"")))))))</f>
        <v/>
      </c>
      <c r="E74" s="33" t="str">
        <f>IF(COUNTIFS(CA!B:B,B74,CA!J:J,"Other Than Satisfied")&gt;0,"Other Than Satisfied",
IF(COUNTIFS(CA!B:B,B74,CA!J:J,"Satisfied")=COUNTIFS(CA!B:B,B74),"Satisfied",""))</f>
        <v/>
      </c>
      <c r="F74" s="32" t="str">
        <f>IF(COUNTIFS(CA!B:B,B74,CA!N:N,"High")&gt;0,"High",
IF(COUNTIFS(CA!B:B,B74,CA!N:N,"Moderate")&gt;0,"Moderate",
IF(COUNTIFS(CA!B:B,B74,CA!N:N,"Low")&gt;0,"Low",
"")))</f>
        <v/>
      </c>
      <c r="G74" s="32" t="str">
        <f>IF(COUNTIFS(CA!B:B,B74,CA!Q:Q,"Yes")&gt;0,"Yes",
IF(COUNTIFS(CA!B:B,B74,CA!Q:Q,"No")&gt;0,"No",
IF(COUNTIFS(CA!B:B,B74,CA!Q:Q,"None")&gt;0,"None",
"")))</f>
        <v/>
      </c>
      <c r="H74" s="32" t="str">
        <f>IF(COUNTIFS(CA!B:B,B74,CA!T:T,"Other Than Satisfied")&gt;0,"Other Than Satisfied","")</f>
        <v/>
      </c>
      <c r="I74" s="32" t="str">
        <f>IF(COUNTIFS(CA!B:B,B74,CA!U:U,"High")&gt;0,"High",
IF(COUNTIFS(CA!B:B,B74,CA!U:U,"Moderate")&gt;0,"Moderate",
IF(COUNTIFS(CA!B:B,B74,CA!U:U,"Low")&gt;0,"Low",
"")))</f>
        <v/>
      </c>
    </row>
    <row r="75" spans="1:9" s="9" customFormat="1" ht="14.1" customHeight="1" x14ac:dyDescent="0.25">
      <c r="A75" s="27" t="s">
        <v>555</v>
      </c>
      <c r="B75" s="7" t="s">
        <v>639</v>
      </c>
      <c r="C75" s="7" t="s">
        <v>138</v>
      </c>
      <c r="D75" s="32" t="str">
        <f>IF(COUNTIFS(CA!B:B,B75)=COUNTIFS(CA!B:B,B75,CA!I:I,"Not Applicable"),"Not Applicable",
IF(COUNTIFS(CA!B:B,B75)=COUNTIFS(CA!B:B,B75,CA!I:I,"Planned"),"Planned",
IF(COUNTIFS(CA!B:B,B75)=COUNTIFS(CA!B:B,B75,CA!I:I,"Alternative Implementation"),"Alternative Implementation",
IF(COUNTIFS(CA!B:B,B75,CA!I:I,"Partially Implemented")&gt;0,"Partially Implemented",
IF(COUNTIFS(CA!B:B,B75,CA!I:I,"Planned")&gt;0,"Planned",
IF(COUNTIFS(CA!B:B,B75,CA!I:I,"Alternative Implementation")&gt;0,"Alternative Implementation",
IF(COUNTIFS(CA!B:B,B75,CA!I:I,"Implemented")&gt;0,"Implemented",
"")))))))</f>
        <v/>
      </c>
      <c r="E75" s="33" t="str">
        <f>IF(COUNTIFS(CA!B:B,B75,CA!J:J,"Other Than Satisfied")&gt;0,"Other Than Satisfied",
IF(COUNTIFS(CA!B:B,B75,CA!J:J,"Satisfied")=COUNTIFS(CA!B:B,B75),"Satisfied",""))</f>
        <v/>
      </c>
      <c r="F75" s="32" t="str">
        <f>IF(COUNTIFS(CA!B:B,B75,CA!N:N,"High")&gt;0,"High",
IF(COUNTIFS(CA!B:B,B75,CA!N:N,"Moderate")&gt;0,"Moderate",
IF(COUNTIFS(CA!B:B,B75,CA!N:N,"Low")&gt;0,"Low",
"")))</f>
        <v/>
      </c>
      <c r="G75" s="32" t="str">
        <f>IF(COUNTIFS(CA!B:B,B75,CA!Q:Q,"Yes")&gt;0,"Yes",
IF(COUNTIFS(CA!B:B,B75,CA!Q:Q,"No")&gt;0,"No",
IF(COUNTIFS(CA!B:B,B75,CA!Q:Q,"None")&gt;0,"None",
"")))</f>
        <v/>
      </c>
      <c r="H75" s="32" t="str">
        <f>IF(COUNTIFS(CA!B:B,B75,CA!T:T,"Other Than Satisfied")&gt;0,"Other Than Satisfied","")</f>
        <v/>
      </c>
      <c r="I75" s="32" t="str">
        <f>IF(COUNTIFS(CA!B:B,B75,CA!U:U,"High")&gt;0,"High",
IF(COUNTIFS(CA!B:B,B75,CA!U:U,"Moderate")&gt;0,"Moderate",
IF(COUNTIFS(CA!B:B,B75,CA!U:U,"Low")&gt;0,"Low",
"")))</f>
        <v/>
      </c>
    </row>
    <row r="76" spans="1:9" s="9" customFormat="1" ht="14.1" customHeight="1" x14ac:dyDescent="0.25">
      <c r="A76" s="27" t="s">
        <v>555</v>
      </c>
      <c r="B76" s="7" t="s">
        <v>640</v>
      </c>
      <c r="C76" s="7" t="s">
        <v>139</v>
      </c>
      <c r="D76" s="32" t="str">
        <f>IF(COUNTIFS(CA!B:B,B76)=COUNTIFS(CA!B:B,B76,CA!I:I,"Not Applicable"),"Not Applicable",
IF(COUNTIFS(CA!B:B,B76)=COUNTIFS(CA!B:B,B76,CA!I:I,"Planned"),"Planned",
IF(COUNTIFS(CA!B:B,B76)=COUNTIFS(CA!B:B,B76,CA!I:I,"Alternative Implementation"),"Alternative Implementation",
IF(COUNTIFS(CA!B:B,B76,CA!I:I,"Partially Implemented")&gt;0,"Partially Implemented",
IF(COUNTIFS(CA!B:B,B76,CA!I:I,"Planned")&gt;0,"Planned",
IF(COUNTIFS(CA!B:B,B76,CA!I:I,"Alternative Implementation")&gt;0,"Alternative Implementation",
IF(COUNTIFS(CA!B:B,B76,CA!I:I,"Implemented")&gt;0,"Implemented",
"")))))))</f>
        <v/>
      </c>
      <c r="E76" s="33" t="str">
        <f>IF(COUNTIFS(CA!B:B,B76,CA!J:J,"Other Than Satisfied")&gt;0,"Other Than Satisfied",
IF(COUNTIFS(CA!B:B,B76,CA!J:J,"Satisfied")=COUNTIFS(CA!B:B,B76),"Satisfied",""))</f>
        <v/>
      </c>
      <c r="F76" s="32" t="str">
        <f>IF(COUNTIFS(CA!B:B,B76,CA!N:N,"High")&gt;0,"High",
IF(COUNTIFS(CA!B:B,B76,CA!N:N,"Moderate")&gt;0,"Moderate",
IF(COUNTIFS(CA!B:B,B76,CA!N:N,"Low")&gt;0,"Low",
"")))</f>
        <v/>
      </c>
      <c r="G76" s="32" t="str">
        <f>IF(COUNTIFS(CA!B:B,B76,CA!Q:Q,"Yes")&gt;0,"Yes",
IF(COUNTIFS(CA!B:B,B76,CA!Q:Q,"No")&gt;0,"No",
IF(COUNTIFS(CA!B:B,B76,CA!Q:Q,"None")&gt;0,"None",
"")))</f>
        <v/>
      </c>
      <c r="H76" s="32" t="str">
        <f>IF(COUNTIFS(CA!B:B,B76,CA!T:T,"Other Than Satisfied")&gt;0,"Other Than Satisfied","")</f>
        <v/>
      </c>
      <c r="I76" s="32" t="str">
        <f>IF(COUNTIFS(CA!B:B,B76,CA!U:U,"High")&gt;0,"High",
IF(COUNTIFS(CA!B:B,B76,CA!U:U,"Moderate")&gt;0,"Moderate",
IF(COUNTIFS(CA!B:B,B76,CA!U:U,"Low")&gt;0,"Low",
"")))</f>
        <v/>
      </c>
    </row>
    <row r="77" spans="1:9" s="9" customFormat="1" ht="14.1" customHeight="1" x14ac:dyDescent="0.25">
      <c r="A77" s="27" t="s">
        <v>555</v>
      </c>
      <c r="B77" s="7" t="s">
        <v>641</v>
      </c>
      <c r="C77" s="7" t="s">
        <v>140</v>
      </c>
      <c r="D77" s="32" t="str">
        <f>IF(COUNTIFS(CA!B:B,B77)=COUNTIFS(CA!B:B,B77,CA!I:I,"Not Applicable"),"Not Applicable",
IF(COUNTIFS(CA!B:B,B77)=COUNTIFS(CA!B:B,B77,CA!I:I,"Planned"),"Planned",
IF(COUNTIFS(CA!B:B,B77)=COUNTIFS(CA!B:B,B77,CA!I:I,"Alternative Implementation"),"Alternative Implementation",
IF(COUNTIFS(CA!B:B,B77,CA!I:I,"Partially Implemented")&gt;0,"Partially Implemented",
IF(COUNTIFS(CA!B:B,B77,CA!I:I,"Planned")&gt;0,"Planned",
IF(COUNTIFS(CA!B:B,B77,CA!I:I,"Alternative Implementation")&gt;0,"Alternative Implementation",
IF(COUNTIFS(CA!B:B,B77,CA!I:I,"Implemented")&gt;0,"Implemented",
"")))))))</f>
        <v/>
      </c>
      <c r="E77" s="33" t="str">
        <f>IF(COUNTIFS(CA!B:B,B77,CA!J:J,"Other Than Satisfied")&gt;0,"Other Than Satisfied",
IF(COUNTIFS(CA!B:B,B77,CA!J:J,"Satisfied")=COUNTIFS(CA!B:B,B77),"Satisfied",""))</f>
        <v/>
      </c>
      <c r="F77" s="32" t="str">
        <f>IF(COUNTIFS(CA!B:B,B77,CA!N:N,"High")&gt;0,"High",
IF(COUNTIFS(CA!B:B,B77,CA!N:N,"Moderate")&gt;0,"Moderate",
IF(COUNTIFS(CA!B:B,B77,CA!N:N,"Low")&gt;0,"Low",
"")))</f>
        <v/>
      </c>
      <c r="G77" s="32" t="str">
        <f>IF(COUNTIFS(CA!B:B,B77,CA!Q:Q,"Yes")&gt;0,"Yes",
IF(COUNTIFS(CA!B:B,B77,CA!Q:Q,"No")&gt;0,"No",
IF(COUNTIFS(CA!B:B,B77,CA!Q:Q,"None")&gt;0,"None",
"")))</f>
        <v/>
      </c>
      <c r="H77" s="32" t="str">
        <f>IF(COUNTIFS(CA!B:B,B77,CA!T:T,"Other Than Satisfied")&gt;0,"Other Than Satisfied","")</f>
        <v/>
      </c>
      <c r="I77" s="32" t="str">
        <f>IF(COUNTIFS(CA!B:B,B77,CA!U:U,"High")&gt;0,"High",
IF(COUNTIFS(CA!B:B,B77,CA!U:U,"Moderate")&gt;0,"Moderate",
IF(COUNTIFS(CA!B:B,B77,CA!U:U,"Low")&gt;0,"Low",
"")))</f>
        <v/>
      </c>
    </row>
    <row r="78" spans="1:9" s="1" customFormat="1" ht="14.1" customHeight="1" x14ac:dyDescent="0.25">
      <c r="A78" s="26" t="s">
        <v>555</v>
      </c>
      <c r="B78" s="5" t="s">
        <v>141</v>
      </c>
      <c r="C78" s="5" t="s">
        <v>142</v>
      </c>
      <c r="D78" s="32" t="str">
        <f>IF(COUNTIFS(CA!B:B,B78)=COUNTIFS(CA!B:B,B78,CA!I:I,"Not Applicable"),"Not Applicable",
IF(COUNTIFS(CA!B:B,B78)=COUNTIFS(CA!B:B,B78,CA!I:I,"Planned"),"Planned",
IF(COUNTIFS(CA!B:B,B78)=COUNTIFS(CA!B:B,B78,CA!I:I,"Alternative Implementation"),"Alternative Implementation",
IF(COUNTIFS(CA!B:B,B78,CA!I:I,"Partially Implemented")&gt;0,"Partially Implemented",
IF(COUNTIFS(CA!B:B,B78,CA!I:I,"Planned")&gt;0,"Planned",
IF(COUNTIFS(CA!B:B,B78,CA!I:I,"Alternative Implementation")&gt;0,"Alternative Implementation",
IF(COUNTIFS(CA!B:B,B78,CA!I:I,"Implemented")&gt;0,"Implemented",
"")))))))</f>
        <v/>
      </c>
      <c r="E78" s="33" t="str">
        <f>IF(COUNTIFS(CA!B:B,B78,CA!J:J,"Other Than Satisfied")&gt;0,"Other Than Satisfied",
IF(COUNTIFS(CA!B:B,B78,CA!J:J,"Satisfied")=COUNTIFS(CA!B:B,B78),"Satisfied",""))</f>
        <v/>
      </c>
      <c r="F78" s="32" t="str">
        <f>IF(COUNTIFS(CA!B:B,B78,CA!N:N,"High")&gt;0,"High",
IF(COUNTIFS(CA!B:B,B78,CA!N:N,"Moderate")&gt;0,"Moderate",
IF(COUNTIFS(CA!B:B,B78,CA!N:N,"Low")&gt;0,"Low",
"")))</f>
        <v/>
      </c>
      <c r="G78" s="32" t="str">
        <f>IF(COUNTIFS(CA!B:B,B78,CA!Q:Q,"Yes")&gt;0,"Yes",
IF(COUNTIFS(CA!B:B,B78,CA!Q:Q,"No")&gt;0,"No",
IF(COUNTIFS(CA!B:B,B78,CA!Q:Q,"None")&gt;0,"None",
"")))</f>
        <v/>
      </c>
      <c r="H78" s="32" t="str">
        <f>IF(COUNTIFS(CA!B:B,B78,CA!T:T,"Other Than Satisfied")&gt;0,"Other Than Satisfied","")</f>
        <v/>
      </c>
      <c r="I78" s="32" t="str">
        <f>IF(COUNTIFS(CA!B:B,B78,CA!U:U,"High")&gt;0,"High",
IF(COUNTIFS(CA!B:B,B78,CA!U:U,"Moderate")&gt;0,"Moderate",
IF(COUNTIFS(CA!B:B,B78,CA!U:U,"Low")&gt;0,"Low",
"")))</f>
        <v/>
      </c>
    </row>
    <row r="79" spans="1:9" s="9" customFormat="1" ht="14.1" customHeight="1" x14ac:dyDescent="0.25">
      <c r="A79" s="27" t="s">
        <v>555</v>
      </c>
      <c r="B79" s="7" t="s">
        <v>642</v>
      </c>
      <c r="C79" s="7" t="s">
        <v>143</v>
      </c>
      <c r="D79" s="32" t="str">
        <f>IF(COUNTIFS(CA!B:B,B79)=COUNTIFS(CA!B:B,B79,CA!I:I,"Not Applicable"),"Not Applicable",
IF(COUNTIFS(CA!B:B,B79)=COUNTIFS(CA!B:B,B79,CA!I:I,"Planned"),"Planned",
IF(COUNTIFS(CA!B:B,B79)=COUNTIFS(CA!B:B,B79,CA!I:I,"Alternative Implementation"),"Alternative Implementation",
IF(COUNTIFS(CA!B:B,B79,CA!I:I,"Partially Implemented")&gt;0,"Partially Implemented",
IF(COUNTIFS(CA!B:B,B79,CA!I:I,"Planned")&gt;0,"Planned",
IF(COUNTIFS(CA!B:B,B79,CA!I:I,"Alternative Implementation")&gt;0,"Alternative Implementation",
IF(COUNTIFS(CA!B:B,B79,CA!I:I,"Implemented")&gt;0,"Implemented",
"")))))))</f>
        <v/>
      </c>
      <c r="E79" s="33" t="str">
        <f>IF(COUNTIFS(CA!B:B,B79,CA!J:J,"Other Than Satisfied")&gt;0,"Other Than Satisfied",
IF(COUNTIFS(CA!B:B,B79,CA!J:J,"Satisfied")=COUNTIFS(CA!B:B,B79),"Satisfied",""))</f>
        <v/>
      </c>
      <c r="F79" s="32" t="str">
        <f>IF(COUNTIFS(CA!B:B,B79,CA!N:N,"High")&gt;0,"High",
IF(COUNTIFS(CA!B:B,B79,CA!N:N,"Moderate")&gt;0,"Moderate",
IF(COUNTIFS(CA!B:B,B79,CA!N:N,"Low")&gt;0,"Low",
"")))</f>
        <v/>
      </c>
      <c r="G79" s="32" t="str">
        <f>IF(COUNTIFS(CA!B:B,B79,CA!Q:Q,"Yes")&gt;0,"Yes",
IF(COUNTIFS(CA!B:B,B79,CA!Q:Q,"No")&gt;0,"No",
IF(COUNTIFS(CA!B:B,B79,CA!Q:Q,"None")&gt;0,"None",
"")))</f>
        <v/>
      </c>
      <c r="H79" s="32" t="str">
        <f>IF(COUNTIFS(CA!B:B,B79,CA!T:T,"Other Than Satisfied")&gt;0,"Other Than Satisfied","")</f>
        <v/>
      </c>
      <c r="I79" s="32" t="str">
        <f>IF(COUNTIFS(CA!B:B,B79,CA!U:U,"High")&gt;0,"High",
IF(COUNTIFS(CA!B:B,B79,CA!U:U,"Moderate")&gt;0,"Moderate",
IF(COUNTIFS(CA!B:B,B79,CA!U:U,"Low")&gt;0,"Low",
"")))</f>
        <v/>
      </c>
    </row>
    <row r="80" spans="1:9" s="1" customFormat="1" ht="14.1" customHeight="1" x14ac:dyDescent="0.25">
      <c r="A80" s="27" t="s">
        <v>555</v>
      </c>
      <c r="B80" s="7" t="s">
        <v>643</v>
      </c>
      <c r="C80" s="7" t="s">
        <v>144</v>
      </c>
      <c r="D80" s="32" t="str">
        <f>IF(COUNTIFS(CA!B:B,B80)=COUNTIFS(CA!B:B,B80,CA!I:I,"Not Applicable"),"Not Applicable",
IF(COUNTIFS(CA!B:B,B80)=COUNTIFS(CA!B:B,B80,CA!I:I,"Planned"),"Planned",
IF(COUNTIFS(CA!B:B,B80)=COUNTIFS(CA!B:B,B80,CA!I:I,"Alternative Implementation"),"Alternative Implementation",
IF(COUNTIFS(CA!B:B,B80,CA!I:I,"Partially Implemented")&gt;0,"Partially Implemented",
IF(COUNTIFS(CA!B:B,B80,CA!I:I,"Planned")&gt;0,"Planned",
IF(COUNTIFS(CA!B:B,B80,CA!I:I,"Alternative Implementation")&gt;0,"Alternative Implementation",
IF(COUNTIFS(CA!B:B,B80,CA!I:I,"Implemented")&gt;0,"Implemented",
"")))))))</f>
        <v/>
      </c>
      <c r="E80" s="33" t="str">
        <f>IF(COUNTIFS(CA!B:B,B80,CA!J:J,"Other Than Satisfied")&gt;0,"Other Than Satisfied",
IF(COUNTIFS(CA!B:B,B80,CA!J:J,"Satisfied")=COUNTIFS(CA!B:B,B80),"Satisfied",""))</f>
        <v/>
      </c>
      <c r="F80" s="32" t="str">
        <f>IF(COUNTIFS(CA!B:B,B80,CA!N:N,"High")&gt;0,"High",
IF(COUNTIFS(CA!B:B,B80,CA!N:N,"Moderate")&gt;0,"Moderate",
IF(COUNTIFS(CA!B:B,B80,CA!N:N,"Low")&gt;0,"Low",
"")))</f>
        <v/>
      </c>
      <c r="G80" s="32" t="str">
        <f>IF(COUNTIFS(CA!B:B,B80,CA!Q:Q,"Yes")&gt;0,"Yes",
IF(COUNTIFS(CA!B:B,B80,CA!Q:Q,"No")&gt;0,"No",
IF(COUNTIFS(CA!B:B,B80,CA!Q:Q,"None")&gt;0,"None",
"")))</f>
        <v/>
      </c>
      <c r="H80" s="32" t="str">
        <f>IF(COUNTIFS(CA!B:B,B80,CA!T:T,"Other Than Satisfied")&gt;0,"Other Than Satisfied","")</f>
        <v/>
      </c>
      <c r="I80" s="32" t="str">
        <f>IF(COUNTIFS(CA!B:B,B80,CA!U:U,"High")&gt;0,"High",
IF(COUNTIFS(CA!B:B,B80,CA!U:U,"Moderate")&gt;0,"Moderate",
IF(COUNTIFS(CA!B:B,B80,CA!U:U,"Low")&gt;0,"Low",
"")))</f>
        <v/>
      </c>
    </row>
    <row r="81" spans="1:9" s="9" customFormat="1" ht="14.1" customHeight="1" x14ac:dyDescent="0.25">
      <c r="A81" s="26" t="s">
        <v>555</v>
      </c>
      <c r="B81" s="5" t="s">
        <v>145</v>
      </c>
      <c r="C81" s="5" t="s">
        <v>146</v>
      </c>
      <c r="D81" s="32" t="str">
        <f>IF(COUNTIFS(CA!B:B,B81)=COUNTIFS(CA!B:B,B81,CA!I:I,"Not Applicable"),"Not Applicable",
IF(COUNTIFS(CA!B:B,B81)=COUNTIFS(CA!B:B,B81,CA!I:I,"Planned"),"Planned",
IF(COUNTIFS(CA!B:B,B81)=COUNTIFS(CA!B:B,B81,CA!I:I,"Alternative Implementation"),"Alternative Implementation",
IF(COUNTIFS(CA!B:B,B81,CA!I:I,"Partially Implemented")&gt;0,"Partially Implemented",
IF(COUNTIFS(CA!B:B,B81,CA!I:I,"Planned")&gt;0,"Planned",
IF(COUNTIFS(CA!B:B,B81,CA!I:I,"Alternative Implementation")&gt;0,"Alternative Implementation",
IF(COUNTIFS(CA!B:B,B81,CA!I:I,"Implemented")&gt;0,"Implemented",
"")))))))</f>
        <v/>
      </c>
      <c r="E81" s="33" t="str">
        <f>IF(COUNTIFS(CA!B:B,B81,CA!J:J,"Other Than Satisfied")&gt;0,"Other Than Satisfied",
IF(COUNTIFS(CA!B:B,B81,CA!J:J,"Satisfied")=COUNTIFS(CA!B:B,B81),"Satisfied",""))</f>
        <v/>
      </c>
      <c r="F81" s="32" t="str">
        <f>IF(COUNTIFS(CA!B:B,B81,CA!N:N,"High")&gt;0,"High",
IF(COUNTIFS(CA!B:B,B81,CA!N:N,"Moderate")&gt;0,"Moderate",
IF(COUNTIFS(CA!B:B,B81,CA!N:N,"Low")&gt;0,"Low",
"")))</f>
        <v/>
      </c>
      <c r="G81" s="32" t="str">
        <f>IF(COUNTIFS(CA!B:B,B81,CA!Q:Q,"Yes")&gt;0,"Yes",
IF(COUNTIFS(CA!B:B,B81,CA!Q:Q,"No")&gt;0,"No",
IF(COUNTIFS(CA!B:B,B81,CA!Q:Q,"None")&gt;0,"None",
"")))</f>
        <v/>
      </c>
      <c r="H81" s="32" t="str">
        <f>IF(COUNTIFS(CA!B:B,B81,CA!T:T,"Other Than Satisfied")&gt;0,"Other Than Satisfied","")</f>
        <v/>
      </c>
      <c r="I81" s="32" t="str">
        <f>IF(COUNTIFS(CA!B:B,B81,CA!U:U,"High")&gt;0,"High",
IF(COUNTIFS(CA!B:B,B81,CA!U:U,"Moderate")&gt;0,"Moderate",
IF(COUNTIFS(CA!B:B,B81,CA!U:U,"Low")&gt;0,"Low",
"")))</f>
        <v/>
      </c>
    </row>
    <row r="82" spans="1:9" s="9" customFormat="1" ht="14.1" customHeight="1" x14ac:dyDescent="0.25">
      <c r="A82" s="26" t="s">
        <v>555</v>
      </c>
      <c r="B82" s="5" t="s">
        <v>147</v>
      </c>
      <c r="C82" s="5" t="s">
        <v>148</v>
      </c>
      <c r="D82" s="32" t="str">
        <f>IF(COUNTIFS(CA!B:B,B82)=COUNTIFS(CA!B:B,B82,CA!I:I,"Not Applicable"),"Not Applicable",
IF(COUNTIFS(CA!B:B,B82)=COUNTIFS(CA!B:B,B82,CA!I:I,"Planned"),"Planned",
IF(COUNTIFS(CA!B:B,B82)=COUNTIFS(CA!B:B,B82,CA!I:I,"Alternative Implementation"),"Alternative Implementation",
IF(COUNTIFS(CA!B:B,B82,CA!I:I,"Partially Implemented")&gt;0,"Partially Implemented",
IF(COUNTIFS(CA!B:B,B82,CA!I:I,"Planned")&gt;0,"Planned",
IF(COUNTIFS(CA!B:B,B82,CA!I:I,"Alternative Implementation")&gt;0,"Alternative Implementation",
IF(COUNTIFS(CA!B:B,B82,CA!I:I,"Implemented")&gt;0,"Implemented",
"")))))))</f>
        <v/>
      </c>
      <c r="E82" s="33" t="str">
        <f>IF(COUNTIFS(CA!B:B,B82,CA!J:J,"Other Than Satisfied")&gt;0,"Other Than Satisfied",
IF(COUNTIFS(CA!B:B,B82,CA!J:J,"Satisfied")=COUNTIFS(CA!B:B,B82),"Satisfied",""))</f>
        <v/>
      </c>
      <c r="F82" s="32" t="str">
        <f>IF(COUNTIFS(CA!B:B,B82,CA!N:N,"High")&gt;0,"High",
IF(COUNTIFS(CA!B:B,B82,CA!N:N,"Moderate")&gt;0,"Moderate",
IF(COUNTIFS(CA!B:B,B82,CA!N:N,"Low")&gt;0,"Low",
"")))</f>
        <v/>
      </c>
      <c r="G82" s="32" t="str">
        <f>IF(COUNTIFS(CA!B:B,B82,CA!Q:Q,"Yes")&gt;0,"Yes",
IF(COUNTIFS(CA!B:B,B82,CA!Q:Q,"No")&gt;0,"No",
IF(COUNTIFS(CA!B:B,B82,CA!Q:Q,"None")&gt;0,"None",
"")))</f>
        <v/>
      </c>
      <c r="H82" s="32" t="str">
        <f>IF(COUNTIFS(CA!B:B,B82,CA!T:T,"Other Than Satisfied")&gt;0,"Other Than Satisfied","")</f>
        <v/>
      </c>
      <c r="I82" s="32" t="str">
        <f>IF(COUNTIFS(CA!B:B,B82,CA!U:U,"High")&gt;0,"High",
IF(COUNTIFS(CA!B:B,B82,CA!U:U,"Moderate")&gt;0,"Moderate",
IF(COUNTIFS(CA!B:B,B82,CA!U:U,"Low")&gt;0,"Low",
"")))</f>
        <v/>
      </c>
    </row>
    <row r="83" spans="1:9" s="9" customFormat="1" ht="14.1" customHeight="1" x14ac:dyDescent="0.25">
      <c r="A83" s="26" t="s">
        <v>555</v>
      </c>
      <c r="B83" s="5" t="s">
        <v>149</v>
      </c>
      <c r="C83" s="5" t="s">
        <v>150</v>
      </c>
      <c r="D83" s="32" t="str">
        <f>IF(COUNTIFS(CA!B:B,B83)=COUNTIFS(CA!B:B,B83,CA!I:I,"Not Applicable"),"Not Applicable",
IF(COUNTIFS(CA!B:B,B83)=COUNTIFS(CA!B:B,B83,CA!I:I,"Planned"),"Planned",
IF(COUNTIFS(CA!B:B,B83)=COUNTIFS(CA!B:B,B83,CA!I:I,"Alternative Implementation"),"Alternative Implementation",
IF(COUNTIFS(CA!B:B,B83,CA!I:I,"Partially Implemented")&gt;0,"Partially Implemented",
IF(COUNTIFS(CA!B:B,B83,CA!I:I,"Planned")&gt;0,"Planned",
IF(COUNTIFS(CA!B:B,B83,CA!I:I,"Alternative Implementation")&gt;0,"Alternative Implementation",
IF(COUNTIFS(CA!B:B,B83,CA!I:I,"Implemented")&gt;0,"Implemented",
"")))))))</f>
        <v/>
      </c>
      <c r="E83" s="33" t="str">
        <f>IF(COUNTIFS(CA!B:B,B83,CA!J:J,"Other Than Satisfied")&gt;0,"Other Than Satisfied",
IF(COUNTIFS(CA!B:B,B83,CA!J:J,"Satisfied")=COUNTIFS(CA!B:B,B83),"Satisfied",""))</f>
        <v/>
      </c>
      <c r="F83" s="32" t="str">
        <f>IF(COUNTIFS(CA!B:B,B83,CA!N:N,"High")&gt;0,"High",
IF(COUNTIFS(CA!B:B,B83,CA!N:N,"Moderate")&gt;0,"Moderate",
IF(COUNTIFS(CA!B:B,B83,CA!N:N,"Low")&gt;0,"Low",
"")))</f>
        <v/>
      </c>
      <c r="G83" s="32" t="str">
        <f>IF(COUNTIFS(CA!B:B,B83,CA!Q:Q,"Yes")&gt;0,"Yes",
IF(COUNTIFS(CA!B:B,B83,CA!Q:Q,"No")&gt;0,"No",
IF(COUNTIFS(CA!B:B,B83,CA!Q:Q,"None")&gt;0,"None",
"")))</f>
        <v/>
      </c>
      <c r="H83" s="32" t="str">
        <f>IF(COUNTIFS(CA!B:B,B83,CA!T:T,"Other Than Satisfied")&gt;0,"Other Than Satisfied","")</f>
        <v/>
      </c>
      <c r="I83" s="32" t="str">
        <f>IF(COUNTIFS(CA!B:B,B83,CA!U:U,"High")&gt;0,"High",
IF(COUNTIFS(CA!B:B,B83,CA!U:U,"Moderate")&gt;0,"Moderate",
IF(COUNTIFS(CA!B:B,B83,CA!U:U,"Low")&gt;0,"Low",
"")))</f>
        <v/>
      </c>
    </row>
    <row r="84" spans="1:9" s="1" customFormat="1" ht="14.1" customHeight="1" x14ac:dyDescent="0.25">
      <c r="A84" s="27" t="s">
        <v>555</v>
      </c>
      <c r="B84" s="7" t="s">
        <v>644</v>
      </c>
      <c r="C84" s="7" t="s">
        <v>151</v>
      </c>
      <c r="D84" s="32" t="str">
        <f>IF(COUNTIFS(CA!B:B,B84)=COUNTIFS(CA!B:B,B84,CA!I:I,"Not Applicable"),"Not Applicable",
IF(COUNTIFS(CA!B:B,B84)=COUNTIFS(CA!B:B,B84,CA!I:I,"Planned"),"Planned",
IF(COUNTIFS(CA!B:B,B84)=COUNTIFS(CA!B:B,B84,CA!I:I,"Alternative Implementation"),"Alternative Implementation",
IF(COUNTIFS(CA!B:B,B84,CA!I:I,"Partially Implemented")&gt;0,"Partially Implemented",
IF(COUNTIFS(CA!B:B,B84,CA!I:I,"Planned")&gt;0,"Planned",
IF(COUNTIFS(CA!B:B,B84,CA!I:I,"Alternative Implementation")&gt;0,"Alternative Implementation",
IF(COUNTIFS(CA!B:B,B84,CA!I:I,"Implemented")&gt;0,"Implemented",
"")))))))</f>
        <v/>
      </c>
      <c r="E84" s="33" t="str">
        <f>IF(COUNTIFS(CA!B:B,B84,CA!J:J,"Other Than Satisfied")&gt;0,"Other Than Satisfied",
IF(COUNTIFS(CA!B:B,B84,CA!J:J,"Satisfied")=COUNTIFS(CA!B:B,B84),"Satisfied",""))</f>
        <v/>
      </c>
      <c r="F84" s="32" t="str">
        <f>IF(COUNTIFS(CA!B:B,B84,CA!N:N,"High")&gt;0,"High",
IF(COUNTIFS(CA!B:B,B84,CA!N:N,"Moderate")&gt;0,"Moderate",
IF(COUNTIFS(CA!B:B,B84,CA!N:N,"Low")&gt;0,"Low",
"")))</f>
        <v/>
      </c>
      <c r="G84" s="32" t="str">
        <f>IF(COUNTIFS(CA!B:B,B84,CA!Q:Q,"Yes")&gt;0,"Yes",
IF(COUNTIFS(CA!B:B,B84,CA!Q:Q,"No")&gt;0,"No",
IF(COUNTIFS(CA!B:B,B84,CA!Q:Q,"None")&gt;0,"None",
"")))</f>
        <v/>
      </c>
      <c r="H84" s="32" t="str">
        <f>IF(COUNTIFS(CA!B:B,B84,CA!T:T,"Other Than Satisfied")&gt;0,"Other Than Satisfied","")</f>
        <v/>
      </c>
      <c r="I84" s="32" t="str">
        <f>IF(COUNTIFS(CA!B:B,B84,CA!U:U,"High")&gt;0,"High",
IF(COUNTIFS(CA!B:B,B84,CA!U:U,"Moderate")&gt;0,"Moderate",
IF(COUNTIFS(CA!B:B,B84,CA!U:U,"Low")&gt;0,"Low",
"")))</f>
        <v/>
      </c>
    </row>
    <row r="85" spans="1:9" s="1" customFormat="1" ht="14.1" customHeight="1" x14ac:dyDescent="0.25">
      <c r="A85" s="26" t="s">
        <v>555</v>
      </c>
      <c r="B85" s="5" t="s">
        <v>152</v>
      </c>
      <c r="C85" s="5" t="s">
        <v>153</v>
      </c>
      <c r="D85" s="32" t="str">
        <f>IF(COUNTIFS(CA!B:B,B85)=COUNTIFS(CA!B:B,B85,CA!I:I,"Not Applicable"),"Not Applicable",
IF(COUNTIFS(CA!B:B,B85)=COUNTIFS(CA!B:B,B85,CA!I:I,"Planned"),"Planned",
IF(COUNTIFS(CA!B:B,B85)=COUNTIFS(CA!B:B,B85,CA!I:I,"Alternative Implementation"),"Alternative Implementation",
IF(COUNTIFS(CA!B:B,B85,CA!I:I,"Partially Implemented")&gt;0,"Partially Implemented",
IF(COUNTIFS(CA!B:B,B85,CA!I:I,"Planned")&gt;0,"Planned",
IF(COUNTIFS(CA!B:B,B85,CA!I:I,"Alternative Implementation")&gt;0,"Alternative Implementation",
IF(COUNTIFS(CA!B:B,B85,CA!I:I,"Implemented")&gt;0,"Implemented",
"")))))))</f>
        <v/>
      </c>
      <c r="E85" s="33" t="str">
        <f>IF(COUNTIFS(CA!B:B,B85,CA!J:J,"Other Than Satisfied")&gt;0,"Other Than Satisfied",
IF(COUNTIFS(CA!B:B,B85,CA!J:J,"Satisfied")=COUNTIFS(CA!B:B,B85),"Satisfied",""))</f>
        <v/>
      </c>
      <c r="F85" s="32" t="str">
        <f>IF(COUNTIFS(CA!B:B,B85,CA!N:N,"High")&gt;0,"High",
IF(COUNTIFS(CA!B:B,B85,CA!N:N,"Moderate")&gt;0,"Moderate",
IF(COUNTIFS(CA!B:B,B85,CA!N:N,"Low")&gt;0,"Low",
"")))</f>
        <v/>
      </c>
      <c r="G85" s="32" t="str">
        <f>IF(COUNTIFS(CA!B:B,B85,CA!Q:Q,"Yes")&gt;0,"Yes",
IF(COUNTIFS(CA!B:B,B85,CA!Q:Q,"No")&gt;0,"No",
IF(COUNTIFS(CA!B:B,B85,CA!Q:Q,"None")&gt;0,"None",
"")))</f>
        <v/>
      </c>
      <c r="H85" s="32" t="str">
        <f>IF(COUNTIFS(CA!B:B,B85,CA!T:T,"Other Than Satisfied")&gt;0,"Other Than Satisfied","")</f>
        <v/>
      </c>
      <c r="I85" s="32" t="str">
        <f>IF(COUNTIFS(CA!B:B,B85,CA!U:U,"High")&gt;0,"High",
IF(COUNTIFS(CA!B:B,B85,CA!U:U,"Moderate")&gt;0,"Moderate",
IF(COUNTIFS(CA!B:B,B85,CA!U:U,"Low")&gt;0,"Low",
"")))</f>
        <v/>
      </c>
    </row>
    <row r="86" spans="1:9" s="1" customFormat="1" ht="14.1" customHeight="1" x14ac:dyDescent="0.25">
      <c r="A86" s="27" t="s">
        <v>555</v>
      </c>
      <c r="B86" s="7" t="s">
        <v>645</v>
      </c>
      <c r="C86" s="7" t="s">
        <v>154</v>
      </c>
      <c r="D86" s="32" t="str">
        <f>IF(COUNTIFS(CA!B:B,B86)=COUNTIFS(CA!B:B,B86,CA!I:I,"Not Applicable"),"Not Applicable",
IF(COUNTIFS(CA!B:B,B86)=COUNTIFS(CA!B:B,B86,CA!I:I,"Planned"),"Planned",
IF(COUNTIFS(CA!B:B,B86)=COUNTIFS(CA!B:B,B86,CA!I:I,"Alternative Implementation"),"Alternative Implementation",
IF(COUNTIFS(CA!B:B,B86,CA!I:I,"Partially Implemented")&gt;0,"Partially Implemented",
IF(COUNTIFS(CA!B:B,B86,CA!I:I,"Planned")&gt;0,"Planned",
IF(COUNTIFS(CA!B:B,B86,CA!I:I,"Alternative Implementation")&gt;0,"Alternative Implementation",
IF(COUNTIFS(CA!B:B,B86,CA!I:I,"Implemented")&gt;0,"Implemented",
"")))))))</f>
        <v/>
      </c>
      <c r="E86" s="33" t="str">
        <f>IF(COUNTIFS(CA!B:B,B86,CA!J:J,"Other Than Satisfied")&gt;0,"Other Than Satisfied",
IF(COUNTIFS(CA!B:B,B86,CA!J:J,"Satisfied")=COUNTIFS(CA!B:B,B86),"Satisfied",""))</f>
        <v/>
      </c>
      <c r="F86" s="32" t="str">
        <f>IF(COUNTIFS(CA!B:B,B86,CA!N:N,"High")&gt;0,"High",
IF(COUNTIFS(CA!B:B,B86,CA!N:N,"Moderate")&gt;0,"Moderate",
IF(COUNTIFS(CA!B:B,B86,CA!N:N,"Low")&gt;0,"Low",
"")))</f>
        <v/>
      </c>
      <c r="G86" s="32" t="str">
        <f>IF(COUNTIFS(CA!B:B,B86,CA!Q:Q,"Yes")&gt;0,"Yes",
IF(COUNTIFS(CA!B:B,B86,CA!Q:Q,"No")&gt;0,"No",
IF(COUNTIFS(CA!B:B,B86,CA!Q:Q,"None")&gt;0,"None",
"")))</f>
        <v/>
      </c>
      <c r="H86" s="32" t="str">
        <f>IF(COUNTIFS(CA!B:B,B86,CA!T:T,"Other Than Satisfied")&gt;0,"Other Than Satisfied","")</f>
        <v/>
      </c>
      <c r="I86" s="32" t="str">
        <f>IF(COUNTIFS(CA!B:B,B86,CA!U:U,"High")&gt;0,"High",
IF(COUNTIFS(CA!B:B,B86,CA!U:U,"Moderate")&gt;0,"Moderate",
IF(COUNTIFS(CA!B:B,B86,CA!U:U,"Low")&gt;0,"Low",
"")))</f>
        <v/>
      </c>
    </row>
    <row r="87" spans="1:9" s="1" customFormat="1" ht="14.1" customHeight="1" x14ac:dyDescent="0.25">
      <c r="A87" s="26" t="s">
        <v>555</v>
      </c>
      <c r="B87" s="5" t="s">
        <v>155</v>
      </c>
      <c r="C87" s="5" t="s">
        <v>156</v>
      </c>
      <c r="D87" s="32" t="str">
        <f>IF(COUNTIFS(CA!B:B,B87)=COUNTIFS(CA!B:B,B87,CA!I:I,"Not Applicable"),"Not Applicable",
IF(COUNTIFS(CA!B:B,B87)=COUNTIFS(CA!B:B,B87,CA!I:I,"Planned"),"Planned",
IF(COUNTIFS(CA!B:B,B87)=COUNTIFS(CA!B:B,B87,CA!I:I,"Alternative Implementation"),"Alternative Implementation",
IF(COUNTIFS(CA!B:B,B87,CA!I:I,"Partially Implemented")&gt;0,"Partially Implemented",
IF(COUNTIFS(CA!B:B,B87,CA!I:I,"Planned")&gt;0,"Planned",
IF(COUNTIFS(CA!B:B,B87,CA!I:I,"Alternative Implementation")&gt;0,"Alternative Implementation",
IF(COUNTIFS(CA!B:B,B87,CA!I:I,"Implemented")&gt;0,"Implemented",
"")))))))</f>
        <v/>
      </c>
      <c r="E87" s="33" t="str">
        <f>IF(COUNTIFS(CA!B:B,B87,CA!J:J,"Other Than Satisfied")&gt;0,"Other Than Satisfied",
IF(COUNTIFS(CA!B:B,B87,CA!J:J,"Satisfied")=COUNTIFS(CA!B:B,B87),"Satisfied",""))</f>
        <v/>
      </c>
      <c r="F87" s="32" t="str">
        <f>IF(COUNTIFS(CA!B:B,B87,CA!N:N,"High")&gt;0,"High",
IF(COUNTIFS(CA!B:B,B87,CA!N:N,"Moderate")&gt;0,"Moderate",
IF(COUNTIFS(CA!B:B,B87,CA!N:N,"Low")&gt;0,"Low",
"")))</f>
        <v/>
      </c>
      <c r="G87" s="32" t="str">
        <f>IF(COUNTIFS(CA!B:B,B87,CA!Q:Q,"Yes")&gt;0,"Yes",
IF(COUNTIFS(CA!B:B,B87,CA!Q:Q,"No")&gt;0,"No",
IF(COUNTIFS(CA!B:B,B87,CA!Q:Q,"None")&gt;0,"None",
"")))</f>
        <v/>
      </c>
      <c r="H87" s="32" t="str">
        <f>IF(COUNTIFS(CA!B:B,B87,CA!T:T,"Other Than Satisfied")&gt;0,"Other Than Satisfied","")</f>
        <v/>
      </c>
      <c r="I87" s="32" t="str">
        <f>IF(COUNTIFS(CA!B:B,B87,CA!U:U,"High")&gt;0,"High",
IF(COUNTIFS(CA!B:B,B87,CA!U:U,"Moderate")&gt;0,"Moderate",
IF(COUNTIFS(CA!B:B,B87,CA!U:U,"Low")&gt;0,"Low",
"")))</f>
        <v/>
      </c>
    </row>
    <row r="88" spans="1:9" s="1" customFormat="1" ht="14.1" customHeight="1" x14ac:dyDescent="0.25">
      <c r="A88" s="10"/>
      <c r="B88" s="3"/>
      <c r="C88" s="3" t="s">
        <v>157</v>
      </c>
      <c r="D88" s="31"/>
      <c r="E88" s="31"/>
      <c r="F88" s="31"/>
      <c r="G88" s="31"/>
      <c r="H88" s="31"/>
      <c r="I88" s="31"/>
    </row>
    <row r="89" spans="1:9" s="1" customFormat="1" ht="14.1" customHeight="1" x14ac:dyDescent="0.25">
      <c r="A89" s="26" t="s">
        <v>556</v>
      </c>
      <c r="B89" s="5" t="s">
        <v>158</v>
      </c>
      <c r="C89" s="5" t="s">
        <v>159</v>
      </c>
      <c r="D89" s="32" t="str">
        <f>IF(COUNTIFS(CM!B:B,B89)=COUNTIFS(CM!B:B,B89,CM!I:I,"Not Applicable"),"Not Applicable",
IF(COUNTIFS(CM!B:B,B89)=COUNTIFS(CM!B:B,B89,CM!I:I,"Planned"),"Planned",
IF(COUNTIFS(CM!B:B,B89)=COUNTIFS(CM!B:B,B89,CM!I:I,"Alternative Implementation"),"Alternative Implementation",
IF(COUNTIFS(CM!B:B,B89,CM!I:I,"Partially Implemented")&gt;0,"Partially Implemented",
IF(COUNTIFS(CM!B:B,B89,CM!I:I,"Planned")&gt;0,"Planned",
IF(COUNTIFS(CM!B:B,B89,CM!I:I,"Alternative Implementation")&gt;0,"Alternative Implementation",
IF(COUNTIFS(CM!B:B,B89,CM!I:I,"Implemented")&gt;0,"Implemented",
"")))))))</f>
        <v/>
      </c>
      <c r="E89" s="33" t="str">
        <f>IF(COUNTIFS(CM!B:B,B89,CM!J:J,"Other Than Satisfied")&gt;0,"Other Than Satisfied",
IF(COUNTIFS(CM!B:B,B89,CM!J:J,"Satisfied")=COUNTIFS(CM!B:B,B89),"Satisfied",""))</f>
        <v/>
      </c>
      <c r="F89" s="32" t="str">
        <f>IF(COUNTIFS(CM!B:B,B89,CM!N:N,"High")&gt;0,"High",
IF(COUNTIFS(CM!B:B,B89,CM!N:N,"Moderate")&gt;0,"Moderate",
IF(COUNTIFS(CM!B:B,B89,CM!N:N,"Low")&gt;0,"Low",
"")))</f>
        <v/>
      </c>
      <c r="G89" s="32" t="str">
        <f>IF(COUNTIFS(CM!B:B,B89,CM!Q:Q,"Yes")&gt;0,"Yes",
IF(COUNTIFS(CM!B:B,B89,CM!Q:Q,"No")&gt;0,"No",
IF(COUNTIFS(CM!B:B,B89,CM!Q:Q,"None")&gt;0,"None",
"")))</f>
        <v/>
      </c>
      <c r="H89" s="32" t="str">
        <f>IF(COUNTIFS(CM!B:B,B89,CM!T:T,"Other Than Satisfied")&gt;0,"Other Than Satisfied","")</f>
        <v/>
      </c>
      <c r="I89" s="32" t="str">
        <f>IF(COUNTIFS(CM!B:B,B89,CM!U:U,"High")&gt;0,"High",
IF(COUNTIFS(CM!B:B,B89,CM!U:U,"Moderate")&gt;0,"Moderate",
IF(COUNTIFS(CM!B:B,B89,CM!U:U,"Low")&gt;0,"Low",
"")))</f>
        <v/>
      </c>
    </row>
    <row r="90" spans="1:9" s="1" customFormat="1" ht="14.1" customHeight="1" x14ac:dyDescent="0.25">
      <c r="A90" s="26" t="s">
        <v>556</v>
      </c>
      <c r="B90" s="5" t="s">
        <v>160</v>
      </c>
      <c r="C90" s="5" t="s">
        <v>161</v>
      </c>
      <c r="D90" s="32" t="str">
        <f>IF(COUNTIFS(CM!B:B,B90)=COUNTIFS(CM!B:B,B90,CM!I:I,"Not Applicable"),"Not Applicable",
IF(COUNTIFS(CM!B:B,B90)=COUNTIFS(CM!B:B,B90,CM!I:I,"Planned"),"Planned",
IF(COUNTIFS(CM!B:B,B90)=COUNTIFS(CM!B:B,B90,CM!I:I,"Alternative Implementation"),"Alternative Implementation",
IF(COUNTIFS(CM!B:B,B90,CM!I:I,"Partially Implemented")&gt;0,"Partially Implemented",
IF(COUNTIFS(CM!B:B,B90,CM!I:I,"Planned")&gt;0,"Planned",
IF(COUNTIFS(CM!B:B,B90,CM!I:I,"Alternative Implementation")&gt;0,"Alternative Implementation",
IF(COUNTIFS(CM!B:B,B90,CM!I:I,"Implemented")&gt;0,"Implemented",
"")))))))</f>
        <v/>
      </c>
      <c r="E90" s="33" t="str">
        <f>IF(COUNTIFS(CM!B:B,B90,CM!J:J,"Other Than Satisfied")&gt;0,"Other Than Satisfied",
IF(COUNTIFS(CM!B:B,B90,CM!J:J,"Satisfied")=COUNTIFS(CM!B:B,B90),"Satisfied",""))</f>
        <v/>
      </c>
      <c r="F90" s="32" t="str">
        <f>IF(COUNTIFS(CM!B:B,B90,CM!N:N,"High")&gt;0,"High",
IF(COUNTIFS(CM!B:B,B90,CM!N:N,"Moderate")&gt;0,"Moderate",
IF(COUNTIFS(CM!B:B,B90,CM!N:N,"Low")&gt;0,"Low",
"")))</f>
        <v/>
      </c>
      <c r="G90" s="32" t="str">
        <f>IF(COUNTIFS(CM!B:B,B90,CM!Q:Q,"Yes")&gt;0,"Yes",
IF(COUNTIFS(CM!B:B,B90,CM!Q:Q,"No")&gt;0,"No",
IF(COUNTIFS(CM!B:B,B90,CM!Q:Q,"None")&gt;0,"None",
"")))</f>
        <v/>
      </c>
      <c r="H90" s="32" t="str">
        <f>IF(COUNTIFS(CM!B:B,B90,CM!T:T,"Other Than Satisfied")&gt;0,"Other Than Satisfied","")</f>
        <v/>
      </c>
      <c r="I90" s="32" t="str">
        <f>IF(COUNTIFS(CM!B:B,B90,CM!U:U,"High")&gt;0,"High",
IF(COUNTIFS(CM!B:B,B90,CM!U:U,"Moderate")&gt;0,"Moderate",
IF(COUNTIFS(CM!B:B,B90,CM!U:U,"Low")&gt;0,"Low",
"")))</f>
        <v/>
      </c>
    </row>
    <row r="91" spans="1:9" s="1" customFormat="1" ht="14.1" customHeight="1" x14ac:dyDescent="0.25">
      <c r="A91" s="27" t="s">
        <v>556</v>
      </c>
      <c r="B91" s="7" t="s">
        <v>646</v>
      </c>
      <c r="C91" s="7" t="s">
        <v>162</v>
      </c>
      <c r="D91" s="32" t="str">
        <f>IF(COUNTIFS(CM!B:B,B91)=COUNTIFS(CM!B:B,B91,CM!I:I,"Not Applicable"),"Not Applicable",
IF(COUNTIFS(CM!B:B,B91)=COUNTIFS(CM!B:B,B91,CM!I:I,"Planned"),"Planned",
IF(COUNTIFS(CM!B:B,B91)=COUNTIFS(CM!B:B,B91,CM!I:I,"Alternative Implementation"),"Alternative Implementation",
IF(COUNTIFS(CM!B:B,B91,CM!I:I,"Partially Implemented")&gt;0,"Partially Implemented",
IF(COUNTIFS(CM!B:B,B91,CM!I:I,"Planned")&gt;0,"Planned",
IF(COUNTIFS(CM!B:B,B91,CM!I:I,"Alternative Implementation")&gt;0,"Alternative Implementation",
IF(COUNTIFS(CM!B:B,B91,CM!I:I,"Implemented")&gt;0,"Implemented",
"")))))))</f>
        <v/>
      </c>
      <c r="E91" s="33" t="str">
        <f>IF(COUNTIFS(CM!B:B,B91,CM!J:J,"Other Than Satisfied")&gt;0,"Other Than Satisfied",
IF(COUNTIFS(CM!B:B,B91,CM!J:J,"Satisfied")=COUNTIFS(CM!B:B,B91),"Satisfied",""))</f>
        <v/>
      </c>
      <c r="F91" s="32" t="str">
        <f>IF(COUNTIFS(CM!B:B,B91,CM!N:N,"High")&gt;0,"High",
IF(COUNTIFS(CM!B:B,B91,CM!N:N,"Moderate")&gt;0,"Moderate",
IF(COUNTIFS(CM!B:B,B91,CM!N:N,"Low")&gt;0,"Low",
"")))</f>
        <v/>
      </c>
      <c r="G91" s="32" t="str">
        <f>IF(COUNTIFS(CM!B:B,B91,CM!Q:Q,"Yes")&gt;0,"Yes",
IF(COUNTIFS(CM!B:B,B91,CM!Q:Q,"No")&gt;0,"No",
IF(COUNTIFS(CM!B:B,B91,CM!Q:Q,"None")&gt;0,"None",
"")))</f>
        <v/>
      </c>
      <c r="H91" s="32" t="str">
        <f>IF(COUNTIFS(CM!B:B,B91,CM!T:T,"Other Than Satisfied")&gt;0,"Other Than Satisfied","")</f>
        <v/>
      </c>
      <c r="I91" s="32" t="str">
        <f>IF(COUNTIFS(CM!B:B,B91,CM!U:U,"High")&gt;0,"High",
IF(COUNTIFS(CM!B:B,B91,CM!U:U,"Moderate")&gt;0,"Moderate",
IF(COUNTIFS(CM!B:B,B91,CM!U:U,"Low")&gt;0,"Low",
"")))</f>
        <v/>
      </c>
    </row>
    <row r="92" spans="1:9" s="9" customFormat="1" ht="14.1" customHeight="1" x14ac:dyDescent="0.25">
      <c r="A92" s="27" t="s">
        <v>556</v>
      </c>
      <c r="B92" s="7" t="s">
        <v>647</v>
      </c>
      <c r="C92" s="7" t="s">
        <v>661</v>
      </c>
      <c r="D92" s="32" t="str">
        <f>IF(COUNTIFS(CM!B:B,B92)=COUNTIFS(CM!B:B,B92,CM!I:I,"Not Applicable"),"Not Applicable",
IF(COUNTIFS(CM!B:B,B92)=COUNTIFS(CM!B:B,B92,CM!I:I,"Planned"),"Planned",
IF(COUNTIFS(CM!B:B,B92)=COUNTIFS(CM!B:B,B92,CM!I:I,"Alternative Implementation"),"Alternative Implementation",
IF(COUNTIFS(CM!B:B,B92,CM!I:I,"Partially Implemented")&gt;0,"Partially Implemented",
IF(COUNTIFS(CM!B:B,B92,CM!I:I,"Planned")&gt;0,"Planned",
IF(COUNTIFS(CM!B:B,B92,CM!I:I,"Alternative Implementation")&gt;0,"Alternative Implementation",
IF(COUNTIFS(CM!B:B,B92,CM!I:I,"Implemented")&gt;0,"Implemented",
"")))))))</f>
        <v/>
      </c>
      <c r="E92" s="33" t="str">
        <f>IF(COUNTIFS(CM!B:B,B92,CM!J:J,"Other Than Satisfied")&gt;0,"Other Than Satisfied",
IF(COUNTIFS(CM!B:B,B92,CM!J:J,"Satisfied")=COUNTIFS(CM!B:B,B92),"Satisfied",""))</f>
        <v/>
      </c>
      <c r="F92" s="32" t="str">
        <f>IF(COUNTIFS(CM!B:B,B92,CM!N:N,"High")&gt;0,"High",
IF(COUNTIFS(CM!B:B,B92,CM!N:N,"Moderate")&gt;0,"Moderate",
IF(COUNTIFS(CM!B:B,B92,CM!N:N,"Low")&gt;0,"Low",
"")))</f>
        <v/>
      </c>
      <c r="G92" s="32" t="str">
        <f>IF(COUNTIFS(CM!B:B,B92,CM!Q:Q,"Yes")&gt;0,"Yes",
IF(COUNTIFS(CM!B:B,B92,CM!Q:Q,"No")&gt;0,"No",
IF(COUNTIFS(CM!B:B,B92,CM!Q:Q,"None")&gt;0,"None",
"")))</f>
        <v/>
      </c>
      <c r="H92" s="32" t="str">
        <f>IF(COUNTIFS(CM!B:B,B92,CM!T:T,"Other Than Satisfied")&gt;0,"Other Than Satisfied","")</f>
        <v/>
      </c>
      <c r="I92" s="32" t="str">
        <f>IF(COUNTIFS(CM!B:B,B92,CM!U:U,"High")&gt;0,"High",
IF(COUNTIFS(CM!B:B,B92,CM!U:U,"Moderate")&gt;0,"Moderate",
IF(COUNTIFS(CM!B:B,B92,CM!U:U,"Low")&gt;0,"Low",
"")))</f>
        <v/>
      </c>
    </row>
    <row r="93" spans="1:9" s="1" customFormat="1" ht="14.1" customHeight="1" x14ac:dyDescent="0.25">
      <c r="A93" s="27" t="s">
        <v>556</v>
      </c>
      <c r="B93" s="7" t="s">
        <v>648</v>
      </c>
      <c r="C93" s="7" t="s">
        <v>163</v>
      </c>
      <c r="D93" s="32" t="str">
        <f>IF(COUNTIFS(CM!B:B,B93)=COUNTIFS(CM!B:B,B93,CM!I:I,"Not Applicable"),"Not Applicable",
IF(COUNTIFS(CM!B:B,B93)=COUNTIFS(CM!B:B,B93,CM!I:I,"Planned"),"Planned",
IF(COUNTIFS(CM!B:B,B93)=COUNTIFS(CM!B:B,B93,CM!I:I,"Alternative Implementation"),"Alternative Implementation",
IF(COUNTIFS(CM!B:B,B93,CM!I:I,"Partially Implemented")&gt;0,"Partially Implemented",
IF(COUNTIFS(CM!B:B,B93,CM!I:I,"Planned")&gt;0,"Planned",
IF(COUNTIFS(CM!B:B,B93,CM!I:I,"Alternative Implementation")&gt;0,"Alternative Implementation",
IF(COUNTIFS(CM!B:B,B93,CM!I:I,"Implemented")&gt;0,"Implemented",
"")))))))</f>
        <v/>
      </c>
      <c r="E93" s="33" t="str">
        <f>IF(COUNTIFS(CM!B:B,B93,CM!J:J,"Other Than Satisfied")&gt;0,"Other Than Satisfied",
IF(COUNTIFS(CM!B:B,B93,CM!J:J,"Satisfied")=COUNTIFS(CM!B:B,B93),"Satisfied",""))</f>
        <v/>
      </c>
      <c r="F93" s="32" t="str">
        <f>IF(COUNTIFS(CM!B:B,B93,CM!N:N,"High")&gt;0,"High",
IF(COUNTIFS(CM!B:B,B93,CM!N:N,"Moderate")&gt;0,"Moderate",
IF(COUNTIFS(CM!B:B,B93,CM!N:N,"Low")&gt;0,"Low",
"")))</f>
        <v/>
      </c>
      <c r="G93" s="32" t="str">
        <f>IF(COUNTIFS(CM!B:B,B93,CM!Q:Q,"Yes")&gt;0,"Yes",
IF(COUNTIFS(CM!B:B,B93,CM!Q:Q,"No")&gt;0,"No",
IF(COUNTIFS(CM!B:B,B93,CM!Q:Q,"None")&gt;0,"None",
"")))</f>
        <v/>
      </c>
      <c r="H93" s="32" t="str">
        <f>IF(COUNTIFS(CM!B:B,B93,CM!T:T,"Other Than Satisfied")&gt;0,"Other Than Satisfied","")</f>
        <v/>
      </c>
      <c r="I93" s="32" t="str">
        <f>IF(COUNTIFS(CM!B:B,B93,CM!U:U,"High")&gt;0,"High",
IF(COUNTIFS(CM!B:B,B93,CM!U:U,"Moderate")&gt;0,"Moderate",
IF(COUNTIFS(CM!B:B,B93,CM!U:U,"Low")&gt;0,"Low",
"")))</f>
        <v/>
      </c>
    </row>
    <row r="94" spans="1:9" s="1" customFormat="1" ht="14.1" customHeight="1" x14ac:dyDescent="0.25">
      <c r="A94" s="27" t="s">
        <v>556</v>
      </c>
      <c r="B94" s="7" t="s">
        <v>649</v>
      </c>
      <c r="C94" s="7" t="s">
        <v>164</v>
      </c>
      <c r="D94" s="32" t="str">
        <f>IF(COUNTIFS(CM!B:B,B94)=COUNTIFS(CM!B:B,B94,CM!I:I,"Not Applicable"),"Not Applicable",
IF(COUNTIFS(CM!B:B,B94)=COUNTIFS(CM!B:B,B94,CM!I:I,"Planned"),"Planned",
IF(COUNTIFS(CM!B:B,B94)=COUNTIFS(CM!B:B,B94,CM!I:I,"Alternative Implementation"),"Alternative Implementation",
IF(COUNTIFS(CM!B:B,B94,CM!I:I,"Partially Implemented")&gt;0,"Partially Implemented",
IF(COUNTIFS(CM!B:B,B94,CM!I:I,"Planned")&gt;0,"Planned",
IF(COUNTIFS(CM!B:B,B94,CM!I:I,"Alternative Implementation")&gt;0,"Alternative Implementation",
IF(COUNTIFS(CM!B:B,B94,CM!I:I,"Implemented")&gt;0,"Implemented",
"")))))))</f>
        <v/>
      </c>
      <c r="E94" s="33" t="str">
        <f>IF(COUNTIFS(CM!B:B,B94,CM!J:J,"Other Than Satisfied")&gt;0,"Other Than Satisfied",
IF(COUNTIFS(CM!B:B,B94,CM!J:J,"Satisfied")=COUNTIFS(CM!B:B,B94),"Satisfied",""))</f>
        <v/>
      </c>
      <c r="F94" s="32" t="str">
        <f>IF(COUNTIFS(CM!B:B,B94,CM!N:N,"High")&gt;0,"High",
IF(COUNTIFS(CM!B:B,B94,CM!N:N,"Moderate")&gt;0,"Moderate",
IF(COUNTIFS(CM!B:B,B94,CM!N:N,"Low")&gt;0,"Low",
"")))</f>
        <v/>
      </c>
      <c r="G94" s="32" t="str">
        <f>IF(COUNTIFS(CM!B:B,B94,CM!Q:Q,"Yes")&gt;0,"Yes",
IF(COUNTIFS(CM!B:B,B94,CM!Q:Q,"No")&gt;0,"No",
IF(COUNTIFS(CM!B:B,B94,CM!Q:Q,"None")&gt;0,"None",
"")))</f>
        <v/>
      </c>
      <c r="H94" s="32" t="str">
        <f>IF(COUNTIFS(CM!B:B,B94,CM!T:T,"Other Than Satisfied")&gt;0,"Other Than Satisfied","")</f>
        <v/>
      </c>
      <c r="I94" s="32" t="str">
        <f>IF(COUNTIFS(CM!B:B,B94,CM!U:U,"High")&gt;0,"High",
IF(COUNTIFS(CM!B:B,B94,CM!U:U,"Moderate")&gt;0,"Moderate",
IF(COUNTIFS(CM!B:B,B94,CM!U:U,"Low")&gt;0,"Low",
"")))</f>
        <v/>
      </c>
    </row>
    <row r="95" spans="1:9" s="9" customFormat="1" ht="14.1" customHeight="1" x14ac:dyDescent="0.25">
      <c r="A95" s="26" t="s">
        <v>556</v>
      </c>
      <c r="B95" s="5" t="s">
        <v>165</v>
      </c>
      <c r="C95" s="5" t="s">
        <v>166</v>
      </c>
      <c r="D95" s="32" t="str">
        <f>IF(COUNTIFS(CM!B:B,B95)=COUNTIFS(CM!B:B,B95,CM!I:I,"Not Applicable"),"Not Applicable",
IF(COUNTIFS(CM!B:B,B95)=COUNTIFS(CM!B:B,B95,CM!I:I,"Planned"),"Planned",
IF(COUNTIFS(CM!B:B,B95)=COUNTIFS(CM!B:B,B95,CM!I:I,"Alternative Implementation"),"Alternative Implementation",
IF(COUNTIFS(CM!B:B,B95,CM!I:I,"Partially Implemented")&gt;0,"Partially Implemented",
IF(COUNTIFS(CM!B:B,B95,CM!I:I,"Planned")&gt;0,"Planned",
IF(COUNTIFS(CM!B:B,B95,CM!I:I,"Alternative Implementation")&gt;0,"Alternative Implementation",
IF(COUNTIFS(CM!B:B,B95,CM!I:I,"Implemented")&gt;0,"Implemented",
"")))))))</f>
        <v/>
      </c>
      <c r="E95" s="33" t="str">
        <f>IF(COUNTIFS(CM!B:B,B95,CM!J:J,"Other Than Satisfied")&gt;0,"Other Than Satisfied",
IF(COUNTIFS(CM!B:B,B95,CM!J:J,"Satisfied")=COUNTIFS(CM!B:B,B95),"Satisfied",""))</f>
        <v/>
      </c>
      <c r="F95" s="32" t="str">
        <f>IF(COUNTIFS(CM!B:B,B95,CM!N:N,"High")&gt;0,"High",
IF(COUNTIFS(CM!B:B,B95,CM!N:N,"Moderate")&gt;0,"Moderate",
IF(COUNTIFS(CM!B:B,B95,CM!N:N,"Low")&gt;0,"Low",
"")))</f>
        <v/>
      </c>
      <c r="G95" s="32" t="str">
        <f>IF(COUNTIFS(CM!B:B,B95,CM!Q:Q,"Yes")&gt;0,"Yes",
IF(COUNTIFS(CM!B:B,B95,CM!Q:Q,"No")&gt;0,"No",
IF(COUNTIFS(CM!B:B,B95,CM!Q:Q,"None")&gt;0,"None",
"")))</f>
        <v/>
      </c>
      <c r="H95" s="32" t="str">
        <f>IF(COUNTIFS(CM!B:B,B95,CM!T:T,"Other Than Satisfied")&gt;0,"Other Than Satisfied","")</f>
        <v/>
      </c>
      <c r="I95" s="32" t="str">
        <f>IF(COUNTIFS(CM!B:B,B95,CM!U:U,"High")&gt;0,"High",
IF(COUNTIFS(CM!B:B,B95,CM!U:U,"Moderate")&gt;0,"Moderate",
IF(COUNTIFS(CM!B:B,B95,CM!U:U,"Low")&gt;0,"Low",
"")))</f>
        <v/>
      </c>
    </row>
    <row r="96" spans="1:9" s="1" customFormat="1" ht="14.1" customHeight="1" x14ac:dyDescent="0.25">
      <c r="A96" s="26" t="s">
        <v>556</v>
      </c>
      <c r="B96" s="5" t="s">
        <v>167</v>
      </c>
      <c r="C96" s="5" t="s">
        <v>168</v>
      </c>
      <c r="D96" s="32" t="str">
        <f>IF(COUNTIFS(CM!B:B,B96)=COUNTIFS(CM!B:B,B96,CM!I:I,"Not Applicable"),"Not Applicable",
IF(COUNTIFS(CM!B:B,B96)=COUNTIFS(CM!B:B,B96,CM!I:I,"Planned"),"Planned",
IF(COUNTIFS(CM!B:B,B96)=COUNTIFS(CM!B:B,B96,CM!I:I,"Alternative Implementation"),"Alternative Implementation",
IF(COUNTIFS(CM!B:B,B96,CM!I:I,"Partially Implemented")&gt;0,"Partially Implemented",
IF(COUNTIFS(CM!B:B,B96,CM!I:I,"Planned")&gt;0,"Planned",
IF(COUNTIFS(CM!B:B,B96,CM!I:I,"Alternative Implementation")&gt;0,"Alternative Implementation",
IF(COUNTIFS(CM!B:B,B96,CM!I:I,"Implemented")&gt;0,"Implemented",
"")))))))</f>
        <v/>
      </c>
      <c r="E96" s="33" t="str">
        <f>IF(COUNTIFS(CM!B:B,B96,CM!J:J,"Other Than Satisfied")&gt;0,"Other Than Satisfied",
IF(COUNTIFS(CM!B:B,B96,CM!J:J,"Satisfied")=COUNTIFS(CM!B:B,B96),"Satisfied",""))</f>
        <v/>
      </c>
      <c r="F96" s="32" t="str">
        <f>IF(COUNTIFS(CM!B:B,B96,CM!N:N,"High")&gt;0,"High",
IF(COUNTIFS(CM!B:B,B96,CM!N:N,"Moderate")&gt;0,"Moderate",
IF(COUNTIFS(CM!B:B,B96,CM!N:N,"Low")&gt;0,"Low",
"")))</f>
        <v/>
      </c>
      <c r="G96" s="32" t="str">
        <f>IF(COUNTIFS(CM!B:B,B96,CM!Q:Q,"Yes")&gt;0,"Yes",
IF(COUNTIFS(CM!B:B,B96,CM!Q:Q,"No")&gt;0,"No",
IF(COUNTIFS(CM!B:B,B96,CM!Q:Q,"None")&gt;0,"None",
"")))</f>
        <v/>
      </c>
      <c r="H96" s="32" t="str">
        <f>IF(COUNTIFS(CM!B:B,B96,CM!T:T,"Other Than Satisfied")&gt;0,"Other Than Satisfied","")</f>
        <v/>
      </c>
      <c r="I96" s="32" t="str">
        <f>IF(COUNTIFS(CM!B:B,B96,CM!U:U,"High")&gt;0,"High",
IF(COUNTIFS(CM!B:B,B96,CM!U:U,"Moderate")&gt;0,"Moderate",
IF(COUNTIFS(CM!B:B,B96,CM!U:U,"Low")&gt;0,"Low",
"")))</f>
        <v/>
      </c>
    </row>
    <row r="97" spans="1:9" s="1" customFormat="1" ht="14.1" customHeight="1" x14ac:dyDescent="0.25">
      <c r="A97" s="26" t="s">
        <v>556</v>
      </c>
      <c r="B97" s="5" t="s">
        <v>169</v>
      </c>
      <c r="C97" s="5" t="s">
        <v>662</v>
      </c>
      <c r="D97" s="32" t="str">
        <f>IF(COUNTIFS(CM!B:B,B97)=COUNTIFS(CM!B:B,B97,CM!I:I,"Not Applicable"),"Not Applicable",
IF(COUNTIFS(CM!B:B,B97)=COUNTIFS(CM!B:B,B97,CM!I:I,"Planned"),"Planned",
IF(COUNTIFS(CM!B:B,B97)=COUNTIFS(CM!B:B,B97,CM!I:I,"Alternative Implementation"),"Alternative Implementation",
IF(COUNTIFS(CM!B:B,B97,CM!I:I,"Partially Implemented")&gt;0,"Partially Implemented",
IF(COUNTIFS(CM!B:B,B97,CM!I:I,"Planned")&gt;0,"Planned",
IF(COUNTIFS(CM!B:B,B97,CM!I:I,"Alternative Implementation")&gt;0,"Alternative Implementation",
IF(COUNTIFS(CM!B:B,B97,CM!I:I,"Implemented")&gt;0,"Implemented",
"")))))))</f>
        <v/>
      </c>
      <c r="E97" s="33" t="str">
        <f>IF(COUNTIFS(CM!B:B,B97,CM!J:J,"Other Than Satisfied")&gt;0,"Other Than Satisfied",
IF(COUNTIFS(CM!B:B,B97,CM!J:J,"Satisfied")=COUNTIFS(CM!B:B,B97),"Satisfied",""))</f>
        <v/>
      </c>
      <c r="F97" s="32" t="str">
        <f>IF(COUNTIFS(CM!B:B,B97,CM!N:N,"High")&gt;0,"High",
IF(COUNTIFS(CM!B:B,B97,CM!N:N,"Moderate")&gt;0,"Moderate",
IF(COUNTIFS(CM!B:B,B97,CM!N:N,"Low")&gt;0,"Low",
"")))</f>
        <v/>
      </c>
      <c r="G97" s="32" t="str">
        <f>IF(COUNTIFS(CM!B:B,B97,CM!Q:Q,"Yes")&gt;0,"Yes",
IF(COUNTIFS(CM!B:B,B97,CM!Q:Q,"No")&gt;0,"No",
IF(COUNTIFS(CM!B:B,B97,CM!Q:Q,"None")&gt;0,"None",
"")))</f>
        <v/>
      </c>
      <c r="H97" s="32" t="str">
        <f>IF(COUNTIFS(CM!B:B,B97,CM!T:T,"Other Than Satisfied")&gt;0,"Other Than Satisfied","")</f>
        <v/>
      </c>
      <c r="I97" s="32" t="str">
        <f>IF(COUNTIFS(CM!B:B,B97,CM!U:U,"High")&gt;0,"High",
IF(COUNTIFS(CM!B:B,B97,CM!U:U,"Moderate")&gt;0,"Moderate",
IF(COUNTIFS(CM!B:B,B97,CM!U:U,"Low")&gt;0,"Low",
"")))</f>
        <v/>
      </c>
    </row>
    <row r="98" spans="1:9" s="9" customFormat="1" ht="14.1" customHeight="1" x14ac:dyDescent="0.25">
      <c r="A98" s="27" t="s">
        <v>556</v>
      </c>
      <c r="B98" s="7" t="s">
        <v>650</v>
      </c>
      <c r="C98" s="7" t="s">
        <v>663</v>
      </c>
      <c r="D98" s="32" t="str">
        <f>IF(COUNTIFS(CM!B:B,B98)=COUNTIFS(CM!B:B,B98,CM!I:I,"Not Applicable"),"Not Applicable",
IF(COUNTIFS(CM!B:B,B98)=COUNTIFS(CM!B:B,B98,CM!I:I,"Planned"),"Planned",
IF(COUNTIFS(CM!B:B,B98)=COUNTIFS(CM!B:B,B98,CM!I:I,"Alternative Implementation"),"Alternative Implementation",
IF(COUNTIFS(CM!B:B,B98,CM!I:I,"Partially Implemented")&gt;0,"Partially Implemented",
IF(COUNTIFS(CM!B:B,B98,CM!I:I,"Planned")&gt;0,"Planned",
IF(COUNTIFS(CM!B:B,B98,CM!I:I,"Alternative Implementation")&gt;0,"Alternative Implementation",
IF(COUNTIFS(CM!B:B,B98,CM!I:I,"Implemented")&gt;0,"Implemented",
"")))))))</f>
        <v/>
      </c>
      <c r="E98" s="33" t="str">
        <f>IF(COUNTIFS(CM!B:B,B98,CM!J:J,"Other Than Satisfied")&gt;0,"Other Than Satisfied",
IF(COUNTIFS(CM!B:B,B98,CM!J:J,"Satisfied")=COUNTIFS(CM!B:B,B98),"Satisfied",""))</f>
        <v/>
      </c>
      <c r="F98" s="32" t="str">
        <f>IF(COUNTIFS(CM!B:B,B98,CM!N:N,"High")&gt;0,"High",
IF(COUNTIFS(CM!B:B,B98,CM!N:N,"Moderate")&gt;0,"Moderate",
IF(COUNTIFS(CM!B:B,B98,CM!N:N,"Low")&gt;0,"Low",
"")))</f>
        <v/>
      </c>
      <c r="G98" s="32" t="str">
        <f>IF(COUNTIFS(CM!B:B,B98,CM!Q:Q,"Yes")&gt;0,"Yes",
IF(COUNTIFS(CM!B:B,B98,CM!Q:Q,"No")&gt;0,"No",
IF(COUNTIFS(CM!B:B,B98,CM!Q:Q,"None")&gt;0,"None",
"")))</f>
        <v/>
      </c>
      <c r="H98" s="32" t="str">
        <f>IF(COUNTIFS(CM!B:B,B98,CM!T:T,"Other Than Satisfied")&gt;0,"Other Than Satisfied","")</f>
        <v/>
      </c>
      <c r="I98" s="32" t="str">
        <f>IF(COUNTIFS(CM!B:B,B98,CM!U:U,"High")&gt;0,"High",
IF(COUNTIFS(CM!B:B,B98,CM!U:U,"Moderate")&gt;0,"Moderate",
IF(COUNTIFS(CM!B:B,B98,CM!U:U,"Low")&gt;0,"Low",
"")))</f>
        <v/>
      </c>
    </row>
    <row r="99" spans="1:9" s="1" customFormat="1" ht="14.1" customHeight="1" x14ac:dyDescent="0.25">
      <c r="A99" s="27" t="s">
        <v>556</v>
      </c>
      <c r="B99" s="7" t="s">
        <v>651</v>
      </c>
      <c r="C99" s="7" t="s">
        <v>665</v>
      </c>
      <c r="D99" s="32" t="str">
        <f>IF(COUNTIFS(CM!B:B,B99)=COUNTIFS(CM!B:B,B99,CM!I:I,"Not Applicable"),"Not Applicable",
IF(COUNTIFS(CM!B:B,B99)=COUNTIFS(CM!B:B,B99,CM!I:I,"Planned"),"Planned",
IF(COUNTIFS(CM!B:B,B99)=COUNTIFS(CM!B:B,B99,CM!I:I,"Alternative Implementation"),"Alternative Implementation",
IF(COUNTIFS(CM!B:B,B99,CM!I:I,"Partially Implemented")&gt;0,"Partially Implemented",
IF(COUNTIFS(CM!B:B,B99,CM!I:I,"Planned")&gt;0,"Planned",
IF(COUNTIFS(CM!B:B,B99,CM!I:I,"Alternative Implementation")&gt;0,"Alternative Implementation",
IF(COUNTIFS(CM!B:B,B99,CM!I:I,"Implemented")&gt;0,"Implemented",
"")))))))</f>
        <v/>
      </c>
      <c r="E99" s="33" t="str">
        <f>IF(COUNTIFS(CM!B:B,B99,CM!J:J,"Other Than Satisfied")&gt;0,"Other Than Satisfied",
IF(COUNTIFS(CM!B:B,B99,CM!J:J,"Satisfied")=COUNTIFS(CM!B:B,B99),"Satisfied",""))</f>
        <v/>
      </c>
      <c r="F99" s="32" t="str">
        <f>IF(COUNTIFS(CM!B:B,B99,CM!N:N,"High")&gt;0,"High",
IF(COUNTIFS(CM!B:B,B99,CM!N:N,"Moderate")&gt;0,"Moderate",
IF(COUNTIFS(CM!B:B,B99,CM!N:N,"Low")&gt;0,"Low",
"")))</f>
        <v/>
      </c>
      <c r="G99" s="32" t="str">
        <f>IF(COUNTIFS(CM!B:B,B99,CM!Q:Q,"Yes")&gt;0,"Yes",
IF(COUNTIFS(CM!B:B,B99,CM!Q:Q,"No")&gt;0,"No",
IF(COUNTIFS(CM!B:B,B99,CM!Q:Q,"None")&gt;0,"None",
"")))</f>
        <v/>
      </c>
      <c r="H99" s="32" t="str">
        <f>IF(COUNTIFS(CM!B:B,B99,CM!T:T,"Other Than Satisfied")&gt;0,"Other Than Satisfied","")</f>
        <v/>
      </c>
      <c r="I99" s="32" t="str">
        <f>IF(COUNTIFS(CM!B:B,B99,CM!U:U,"High")&gt;0,"High",
IF(COUNTIFS(CM!B:B,B99,CM!U:U,"Moderate")&gt;0,"Moderate",
IF(COUNTIFS(CM!B:B,B99,CM!U:U,"Low")&gt;0,"Low",
"")))</f>
        <v/>
      </c>
    </row>
    <row r="100" spans="1:9" s="9" customFormat="1" ht="14.1" customHeight="1" x14ac:dyDescent="0.25">
      <c r="A100" s="27" t="s">
        <v>556</v>
      </c>
      <c r="B100" s="7" t="s">
        <v>652</v>
      </c>
      <c r="C100" s="7" t="s">
        <v>664</v>
      </c>
      <c r="D100" s="32" t="str">
        <f>IF(COUNTIFS(CM!B:B,B100)=COUNTIFS(CM!B:B,B100,CM!I:I,"Not Applicable"),"Not Applicable",
IF(COUNTIFS(CM!B:B,B100)=COUNTIFS(CM!B:B,B100,CM!I:I,"Planned"),"Planned",
IF(COUNTIFS(CM!B:B,B100)=COUNTIFS(CM!B:B,B100,CM!I:I,"Alternative Implementation"),"Alternative Implementation",
IF(COUNTIFS(CM!B:B,B100,CM!I:I,"Partially Implemented")&gt;0,"Partially Implemented",
IF(COUNTIFS(CM!B:B,B100,CM!I:I,"Planned")&gt;0,"Planned",
IF(COUNTIFS(CM!B:B,B100,CM!I:I,"Alternative Implementation")&gt;0,"Alternative Implementation",
IF(COUNTIFS(CM!B:B,B100,CM!I:I,"Implemented")&gt;0,"Implemented",
"")))))))</f>
        <v/>
      </c>
      <c r="E100" s="33" t="str">
        <f>IF(COUNTIFS(CM!B:B,B100,CM!J:J,"Other Than Satisfied")&gt;0,"Other Than Satisfied",
IF(COUNTIFS(CM!B:B,B100,CM!J:J,"Satisfied")=COUNTIFS(CM!B:B,B100),"Satisfied",""))</f>
        <v/>
      </c>
      <c r="F100" s="32" t="str">
        <f>IF(COUNTIFS(CM!B:B,B100,CM!N:N,"High")&gt;0,"High",
IF(COUNTIFS(CM!B:B,B100,CM!N:N,"Moderate")&gt;0,"Moderate",
IF(COUNTIFS(CM!B:B,B100,CM!N:N,"Low")&gt;0,"Low",
"")))</f>
        <v/>
      </c>
      <c r="G100" s="32" t="str">
        <f>IF(COUNTIFS(CM!B:B,B100,CM!Q:Q,"Yes")&gt;0,"Yes",
IF(COUNTIFS(CM!B:B,B100,CM!Q:Q,"No")&gt;0,"No",
IF(COUNTIFS(CM!B:B,B100,CM!Q:Q,"None")&gt;0,"None",
"")))</f>
        <v/>
      </c>
      <c r="H100" s="32" t="str">
        <f>IF(COUNTIFS(CM!B:B,B100,CM!T:T,"Other Than Satisfied")&gt;0,"Other Than Satisfied","")</f>
        <v/>
      </c>
      <c r="I100" s="32" t="str">
        <f>IF(COUNTIFS(CM!B:B,B100,CM!U:U,"High")&gt;0,"High",
IF(COUNTIFS(CM!B:B,B100,CM!U:U,"Moderate")&gt;0,"Moderate",
IF(COUNTIFS(CM!B:B,B100,CM!U:U,"Low")&gt;0,"Low",
"")))</f>
        <v/>
      </c>
    </row>
    <row r="101" spans="1:9" s="9" customFormat="1" ht="14.1" customHeight="1" x14ac:dyDescent="0.25">
      <c r="A101" s="26" t="s">
        <v>556</v>
      </c>
      <c r="B101" s="5" t="s">
        <v>170</v>
      </c>
      <c r="C101" s="5" t="s">
        <v>171</v>
      </c>
      <c r="D101" s="32" t="str">
        <f>IF(COUNTIFS(CM!B:B,B101)=COUNTIFS(CM!B:B,B101,CM!I:I,"Not Applicable"),"Not Applicable",
IF(COUNTIFS(CM!B:B,B101)=COUNTIFS(CM!B:B,B101,CM!I:I,"Planned"),"Planned",
IF(COUNTIFS(CM!B:B,B101)=COUNTIFS(CM!B:B,B101,CM!I:I,"Alternative Implementation"),"Alternative Implementation",
IF(COUNTIFS(CM!B:B,B101,CM!I:I,"Partially Implemented")&gt;0,"Partially Implemented",
IF(COUNTIFS(CM!B:B,B101,CM!I:I,"Planned")&gt;0,"Planned",
IF(COUNTIFS(CM!B:B,B101,CM!I:I,"Alternative Implementation")&gt;0,"Alternative Implementation",
IF(COUNTIFS(CM!B:B,B101,CM!I:I,"Implemented")&gt;0,"Implemented",
"")))))))</f>
        <v/>
      </c>
      <c r="E101" s="33" t="str">
        <f>IF(COUNTIFS(CM!B:B,B101,CM!J:J,"Other Than Satisfied")&gt;0,"Other Than Satisfied",
IF(COUNTIFS(CM!B:B,B101,CM!J:J,"Satisfied")=COUNTIFS(CM!B:B,B101),"Satisfied",""))</f>
        <v/>
      </c>
      <c r="F101" s="32" t="str">
        <f>IF(COUNTIFS(CM!B:B,B101,CM!N:N,"High")&gt;0,"High",
IF(COUNTIFS(CM!B:B,B101,CM!N:N,"Moderate")&gt;0,"Moderate",
IF(COUNTIFS(CM!B:B,B101,CM!N:N,"Low")&gt;0,"Low",
"")))</f>
        <v/>
      </c>
      <c r="G101" s="32" t="str">
        <f>IF(COUNTIFS(CM!B:B,B101,CM!Q:Q,"Yes")&gt;0,"Yes",
IF(COUNTIFS(CM!B:B,B101,CM!Q:Q,"No")&gt;0,"No",
IF(COUNTIFS(CM!B:B,B101,CM!Q:Q,"None")&gt;0,"None",
"")))</f>
        <v/>
      </c>
      <c r="H101" s="32" t="str">
        <f>IF(COUNTIFS(CM!B:B,B101,CM!T:T,"Other Than Satisfied")&gt;0,"Other Than Satisfied","")</f>
        <v/>
      </c>
      <c r="I101" s="32" t="str">
        <f>IF(COUNTIFS(CM!B:B,B101,CM!U:U,"High")&gt;0,"High",
IF(COUNTIFS(CM!B:B,B101,CM!U:U,"Moderate")&gt;0,"Moderate",
IF(COUNTIFS(CM!B:B,B101,CM!U:U,"Low")&gt;0,"Low",
"")))</f>
        <v/>
      </c>
    </row>
    <row r="102" spans="1:9" s="9" customFormat="1" ht="14.1" customHeight="1" x14ac:dyDescent="0.25">
      <c r="A102" s="27" t="s">
        <v>556</v>
      </c>
      <c r="B102" s="7" t="s">
        <v>653</v>
      </c>
      <c r="C102" s="7" t="s">
        <v>172</v>
      </c>
      <c r="D102" s="32" t="str">
        <f>IF(COUNTIFS(CM!B:B,B102)=COUNTIFS(CM!B:B,B102,CM!I:I,"Not Applicable"),"Not Applicable",
IF(COUNTIFS(CM!B:B,B102)=COUNTIFS(CM!B:B,B102,CM!I:I,"Planned"),"Planned",
IF(COUNTIFS(CM!B:B,B102)=COUNTIFS(CM!B:B,B102,CM!I:I,"Alternative Implementation"),"Alternative Implementation",
IF(COUNTIFS(CM!B:B,B102,CM!I:I,"Partially Implemented")&gt;0,"Partially Implemented",
IF(COUNTIFS(CM!B:B,B102,CM!I:I,"Planned")&gt;0,"Planned",
IF(COUNTIFS(CM!B:B,B102,CM!I:I,"Alternative Implementation")&gt;0,"Alternative Implementation",
IF(COUNTIFS(CM!B:B,B102,CM!I:I,"Implemented")&gt;0,"Implemented",
"")))))))</f>
        <v/>
      </c>
      <c r="E102" s="33" t="str">
        <f>IF(COUNTIFS(CM!B:B,B102,CM!J:J,"Other Than Satisfied")&gt;0,"Other Than Satisfied",
IF(COUNTIFS(CM!B:B,B102,CM!J:J,"Satisfied")=COUNTIFS(CM!B:B,B102),"Satisfied",""))</f>
        <v/>
      </c>
      <c r="F102" s="32" t="str">
        <f>IF(COUNTIFS(CM!B:B,B102,CM!N:N,"High")&gt;0,"High",
IF(COUNTIFS(CM!B:B,B102,CM!N:N,"Moderate")&gt;0,"Moderate",
IF(COUNTIFS(CM!B:B,B102,CM!N:N,"Low")&gt;0,"Low",
"")))</f>
        <v/>
      </c>
      <c r="G102" s="32" t="str">
        <f>IF(COUNTIFS(CM!B:B,B102,CM!Q:Q,"Yes")&gt;0,"Yes",
IF(COUNTIFS(CM!B:B,B102,CM!Q:Q,"No")&gt;0,"No",
IF(COUNTIFS(CM!B:B,B102,CM!Q:Q,"None")&gt;0,"None",
"")))</f>
        <v/>
      </c>
      <c r="H102" s="32" t="str">
        <f>IF(COUNTIFS(CM!B:B,B102,CM!T:T,"Other Than Satisfied")&gt;0,"Other Than Satisfied","")</f>
        <v/>
      </c>
      <c r="I102" s="32" t="str">
        <f>IF(COUNTIFS(CM!B:B,B102,CM!U:U,"High")&gt;0,"High",
IF(COUNTIFS(CM!B:B,B102,CM!U:U,"Moderate")&gt;0,"Moderate",
IF(COUNTIFS(CM!B:B,B102,CM!U:U,"Low")&gt;0,"Low",
"")))</f>
        <v/>
      </c>
    </row>
    <row r="103" spans="1:9" s="1" customFormat="1" ht="14.1" customHeight="1" x14ac:dyDescent="0.25">
      <c r="A103" s="26" t="s">
        <v>556</v>
      </c>
      <c r="B103" s="5" t="s">
        <v>173</v>
      </c>
      <c r="C103" s="5" t="s">
        <v>174</v>
      </c>
      <c r="D103" s="32" t="str">
        <f>IF(COUNTIFS(CM!B:B,B103)=COUNTIFS(CM!B:B,B103,CM!I:I,"Not Applicable"),"Not Applicable",
IF(COUNTIFS(CM!B:B,B103)=COUNTIFS(CM!B:B,B103,CM!I:I,"Planned"),"Planned",
IF(COUNTIFS(CM!B:B,B103)=COUNTIFS(CM!B:B,B103,CM!I:I,"Alternative Implementation"),"Alternative Implementation",
IF(COUNTIFS(CM!B:B,B103,CM!I:I,"Partially Implemented")&gt;0,"Partially Implemented",
IF(COUNTIFS(CM!B:B,B103,CM!I:I,"Planned")&gt;0,"Planned",
IF(COUNTIFS(CM!B:B,B103,CM!I:I,"Alternative Implementation")&gt;0,"Alternative Implementation",
IF(COUNTIFS(CM!B:B,B103,CM!I:I,"Implemented")&gt;0,"Implemented",
"")))))))</f>
        <v/>
      </c>
      <c r="E103" s="33" t="str">
        <f>IF(COUNTIFS(CM!B:B,B103,CM!J:J,"Other Than Satisfied")&gt;0,"Other Than Satisfied",
IF(COUNTIFS(CM!B:B,B103,CM!J:J,"Satisfied")=COUNTIFS(CM!B:B,B103),"Satisfied",""))</f>
        <v/>
      </c>
      <c r="F103" s="32" t="str">
        <f>IF(COUNTIFS(CM!B:B,B103,CM!N:N,"High")&gt;0,"High",
IF(COUNTIFS(CM!B:B,B103,CM!N:N,"Moderate")&gt;0,"Moderate",
IF(COUNTIFS(CM!B:B,B103,CM!N:N,"Low")&gt;0,"Low",
"")))</f>
        <v/>
      </c>
      <c r="G103" s="32" t="str">
        <f>IF(COUNTIFS(CM!B:B,B103,CM!Q:Q,"Yes")&gt;0,"Yes",
IF(COUNTIFS(CM!B:B,B103,CM!Q:Q,"No")&gt;0,"No",
IF(COUNTIFS(CM!B:B,B103,CM!Q:Q,"None")&gt;0,"None",
"")))</f>
        <v/>
      </c>
      <c r="H103" s="32" t="str">
        <f>IF(COUNTIFS(CM!B:B,B103,CM!T:T,"Other Than Satisfied")&gt;0,"Other Than Satisfied","")</f>
        <v/>
      </c>
      <c r="I103" s="32" t="str">
        <f>IF(COUNTIFS(CM!B:B,B103,CM!U:U,"High")&gt;0,"High",
IF(COUNTIFS(CM!B:B,B103,CM!U:U,"Moderate")&gt;0,"Moderate",
IF(COUNTIFS(CM!B:B,B103,CM!U:U,"Low")&gt;0,"Low",
"")))</f>
        <v/>
      </c>
    </row>
    <row r="104" spans="1:9" s="1" customFormat="1" ht="14.1" customHeight="1" x14ac:dyDescent="0.25">
      <c r="A104" s="27" t="s">
        <v>556</v>
      </c>
      <c r="B104" s="7" t="s">
        <v>654</v>
      </c>
      <c r="C104" s="7" t="s">
        <v>175</v>
      </c>
      <c r="D104" s="32" t="str">
        <f>IF(COUNTIFS(CM!B:B,B104)=COUNTIFS(CM!B:B,B104,CM!I:I,"Not Applicable"),"Not Applicable",
IF(COUNTIFS(CM!B:B,B104)=COUNTIFS(CM!B:B,B104,CM!I:I,"Planned"),"Planned",
IF(COUNTIFS(CM!B:B,B104)=COUNTIFS(CM!B:B,B104,CM!I:I,"Alternative Implementation"),"Alternative Implementation",
IF(COUNTIFS(CM!B:B,B104,CM!I:I,"Partially Implemented")&gt;0,"Partially Implemented",
IF(COUNTIFS(CM!B:B,B104,CM!I:I,"Planned")&gt;0,"Planned",
IF(COUNTIFS(CM!B:B,B104,CM!I:I,"Alternative Implementation")&gt;0,"Alternative Implementation",
IF(COUNTIFS(CM!B:B,B104,CM!I:I,"Implemented")&gt;0,"Implemented",
"")))))))</f>
        <v/>
      </c>
      <c r="E104" s="33" t="str">
        <f>IF(COUNTIFS(CM!B:B,B104,CM!J:J,"Other Than Satisfied")&gt;0,"Other Than Satisfied",
IF(COUNTIFS(CM!B:B,B104,CM!J:J,"Satisfied")=COUNTIFS(CM!B:B,B104),"Satisfied",""))</f>
        <v/>
      </c>
      <c r="F104" s="32" t="str">
        <f>IF(COUNTIFS(CM!B:B,B104,CM!N:N,"High")&gt;0,"High",
IF(COUNTIFS(CM!B:B,B104,CM!N:N,"Moderate")&gt;0,"Moderate",
IF(COUNTIFS(CM!B:B,B104,CM!N:N,"Low")&gt;0,"Low",
"")))</f>
        <v/>
      </c>
      <c r="G104" s="32" t="str">
        <f>IF(COUNTIFS(CM!B:B,B104,CM!Q:Q,"Yes")&gt;0,"Yes",
IF(COUNTIFS(CM!B:B,B104,CM!Q:Q,"No")&gt;0,"No",
IF(COUNTIFS(CM!B:B,B104,CM!Q:Q,"None")&gt;0,"None",
"")))</f>
        <v/>
      </c>
      <c r="H104" s="32" t="str">
        <f>IF(COUNTIFS(CM!B:B,B104,CM!T:T,"Other Than Satisfied")&gt;0,"Other Than Satisfied","")</f>
        <v/>
      </c>
      <c r="I104" s="32" t="str">
        <f>IF(COUNTIFS(CM!B:B,B104,CM!U:U,"High")&gt;0,"High",
IF(COUNTIFS(CM!B:B,B104,CM!U:U,"Moderate")&gt;0,"Moderate",
IF(COUNTIFS(CM!B:B,B104,CM!U:U,"Low")&gt;0,"Low",
"")))</f>
        <v/>
      </c>
    </row>
    <row r="105" spans="1:9" s="1" customFormat="1" ht="14.1" customHeight="1" x14ac:dyDescent="0.25">
      <c r="A105" s="27" t="s">
        <v>556</v>
      </c>
      <c r="B105" s="7" t="s">
        <v>655</v>
      </c>
      <c r="C105" s="7" t="s">
        <v>176</v>
      </c>
      <c r="D105" s="32" t="str">
        <f>IF(COUNTIFS(CM!B:B,B105)=COUNTIFS(CM!B:B,B105,CM!I:I,"Not Applicable"),"Not Applicable",
IF(COUNTIFS(CM!B:B,B105)=COUNTIFS(CM!B:B,B105,CM!I:I,"Planned"),"Planned",
IF(COUNTIFS(CM!B:B,B105)=COUNTIFS(CM!B:B,B105,CM!I:I,"Alternative Implementation"),"Alternative Implementation",
IF(COUNTIFS(CM!B:B,B105,CM!I:I,"Partially Implemented")&gt;0,"Partially Implemented",
IF(COUNTIFS(CM!B:B,B105,CM!I:I,"Planned")&gt;0,"Planned",
IF(COUNTIFS(CM!B:B,B105,CM!I:I,"Alternative Implementation")&gt;0,"Alternative Implementation",
IF(COUNTIFS(CM!B:B,B105,CM!I:I,"Implemented")&gt;0,"Implemented",
"")))))))</f>
        <v/>
      </c>
      <c r="E105" s="33" t="str">
        <f>IF(COUNTIFS(CM!B:B,B105,CM!J:J,"Other Than Satisfied")&gt;0,"Other Than Satisfied",
IF(COUNTIFS(CM!B:B,B105,CM!J:J,"Satisfied")=COUNTIFS(CM!B:B,B105),"Satisfied",""))</f>
        <v/>
      </c>
      <c r="F105" s="32" t="str">
        <f>IF(COUNTIFS(CM!B:B,B105,CM!N:N,"High")&gt;0,"High",
IF(COUNTIFS(CM!B:B,B105,CM!N:N,"Moderate")&gt;0,"Moderate",
IF(COUNTIFS(CM!B:B,B105,CM!N:N,"Low")&gt;0,"Low",
"")))</f>
        <v/>
      </c>
      <c r="G105" s="32" t="str">
        <f>IF(COUNTIFS(CM!B:B,B105,CM!Q:Q,"Yes")&gt;0,"Yes",
IF(COUNTIFS(CM!B:B,B105,CM!Q:Q,"No")&gt;0,"No",
IF(COUNTIFS(CM!B:B,B105,CM!Q:Q,"None")&gt;0,"None",
"")))</f>
        <v/>
      </c>
      <c r="H105" s="32" t="str">
        <f>IF(COUNTIFS(CM!B:B,B105,CM!T:T,"Other Than Satisfied")&gt;0,"Other Than Satisfied","")</f>
        <v/>
      </c>
      <c r="I105" s="32" t="str">
        <f>IF(COUNTIFS(CM!B:B,B105,CM!U:U,"High")&gt;0,"High",
IF(COUNTIFS(CM!B:B,B105,CM!U:U,"Moderate")&gt;0,"Moderate",
IF(COUNTIFS(CM!B:B,B105,CM!U:U,"Low")&gt;0,"Low",
"")))</f>
        <v/>
      </c>
    </row>
    <row r="106" spans="1:9" s="9" customFormat="1" ht="14.1" customHeight="1" x14ac:dyDescent="0.25">
      <c r="A106" s="27" t="s">
        <v>556</v>
      </c>
      <c r="B106" s="7" t="s">
        <v>656</v>
      </c>
      <c r="C106" s="7" t="s">
        <v>177</v>
      </c>
      <c r="D106" s="32" t="str">
        <f>IF(COUNTIFS(CM!B:B,B106)=COUNTIFS(CM!B:B,B106,CM!I:I,"Not Applicable"),"Not Applicable",
IF(COUNTIFS(CM!B:B,B106)=COUNTIFS(CM!B:B,B106,CM!I:I,"Planned"),"Planned",
IF(COUNTIFS(CM!B:B,B106)=COUNTIFS(CM!B:B,B106,CM!I:I,"Alternative Implementation"),"Alternative Implementation",
IF(COUNTIFS(CM!B:B,B106,CM!I:I,"Partially Implemented")&gt;0,"Partially Implemented",
IF(COUNTIFS(CM!B:B,B106,CM!I:I,"Planned")&gt;0,"Planned",
IF(COUNTIFS(CM!B:B,B106,CM!I:I,"Alternative Implementation")&gt;0,"Alternative Implementation",
IF(COUNTIFS(CM!B:B,B106,CM!I:I,"Implemented")&gt;0,"Implemented",
"")))))))</f>
        <v/>
      </c>
      <c r="E106" s="33" t="str">
        <f>IF(COUNTIFS(CM!B:B,B106,CM!J:J,"Other Than Satisfied")&gt;0,"Other Than Satisfied",
IF(COUNTIFS(CM!B:B,B106,CM!J:J,"Satisfied")=COUNTIFS(CM!B:B,B106),"Satisfied",""))</f>
        <v/>
      </c>
      <c r="F106" s="32" t="str">
        <f>IF(COUNTIFS(CM!B:B,B106,CM!N:N,"High")&gt;0,"High",
IF(COUNTIFS(CM!B:B,B106,CM!N:N,"Moderate")&gt;0,"Moderate",
IF(COUNTIFS(CM!B:B,B106,CM!N:N,"Low")&gt;0,"Low",
"")))</f>
        <v/>
      </c>
      <c r="G106" s="32" t="str">
        <f>IF(COUNTIFS(CM!B:B,B106,CM!Q:Q,"Yes")&gt;0,"Yes",
IF(COUNTIFS(CM!B:B,B106,CM!Q:Q,"No")&gt;0,"No",
IF(COUNTIFS(CM!B:B,B106,CM!Q:Q,"None")&gt;0,"None",
"")))</f>
        <v/>
      </c>
      <c r="H106" s="32" t="str">
        <f>IF(COUNTIFS(CM!B:B,B106,CM!T:T,"Other Than Satisfied")&gt;0,"Other Than Satisfied","")</f>
        <v/>
      </c>
      <c r="I106" s="32" t="str">
        <f>IF(COUNTIFS(CM!B:B,B106,CM!U:U,"High")&gt;0,"High",
IF(COUNTIFS(CM!B:B,B106,CM!U:U,"Moderate")&gt;0,"Moderate",
IF(COUNTIFS(CM!B:B,B106,CM!U:U,"Low")&gt;0,"Low",
"")))</f>
        <v/>
      </c>
    </row>
    <row r="107" spans="1:9" s="1" customFormat="1" ht="14.1" customHeight="1" x14ac:dyDescent="0.25">
      <c r="A107" s="26" t="s">
        <v>556</v>
      </c>
      <c r="B107" s="5" t="s">
        <v>178</v>
      </c>
      <c r="C107" s="5" t="s">
        <v>179</v>
      </c>
      <c r="D107" s="32" t="str">
        <f>IF(COUNTIFS(CM!B:B,B107)=COUNTIFS(CM!B:B,B107,CM!I:I,"Not Applicable"),"Not Applicable",
IF(COUNTIFS(CM!B:B,B107)=COUNTIFS(CM!B:B,B107,CM!I:I,"Planned"),"Planned",
IF(COUNTIFS(CM!B:B,B107)=COUNTIFS(CM!B:B,B107,CM!I:I,"Alternative Implementation"),"Alternative Implementation",
IF(COUNTIFS(CM!B:B,B107,CM!I:I,"Partially Implemented")&gt;0,"Partially Implemented",
IF(COUNTIFS(CM!B:B,B107,CM!I:I,"Planned")&gt;0,"Planned",
IF(COUNTIFS(CM!B:B,B107,CM!I:I,"Alternative Implementation")&gt;0,"Alternative Implementation",
IF(COUNTIFS(CM!B:B,B107,CM!I:I,"Implemented")&gt;0,"Implemented",
"")))))))</f>
        <v/>
      </c>
      <c r="E107" s="33" t="str">
        <f>IF(COUNTIFS(CM!B:B,B107,CM!J:J,"Other Than Satisfied")&gt;0,"Other Than Satisfied",
IF(COUNTIFS(CM!B:B,B107,CM!J:J,"Satisfied")=COUNTIFS(CM!B:B,B107),"Satisfied",""))</f>
        <v/>
      </c>
      <c r="F107" s="32" t="str">
        <f>IF(COUNTIFS(CM!B:B,B107,CM!N:N,"High")&gt;0,"High",
IF(COUNTIFS(CM!B:B,B107,CM!N:N,"Moderate")&gt;0,"Moderate",
IF(COUNTIFS(CM!B:B,B107,CM!N:N,"Low")&gt;0,"Low",
"")))</f>
        <v/>
      </c>
      <c r="G107" s="32" t="str">
        <f>IF(COUNTIFS(CM!B:B,B107,CM!Q:Q,"Yes")&gt;0,"Yes",
IF(COUNTIFS(CM!B:B,B107,CM!Q:Q,"No")&gt;0,"No",
IF(COUNTIFS(CM!B:B,B107,CM!Q:Q,"None")&gt;0,"None",
"")))</f>
        <v/>
      </c>
      <c r="H107" s="32" t="str">
        <f>IF(COUNTIFS(CM!B:B,B107,CM!T:T,"Other Than Satisfied")&gt;0,"Other Than Satisfied","")</f>
        <v/>
      </c>
      <c r="I107" s="32" t="str">
        <f>IF(COUNTIFS(CM!B:B,B107,CM!U:U,"High")&gt;0,"High",
IF(COUNTIFS(CM!B:B,B107,CM!U:U,"Moderate")&gt;0,"Moderate",
IF(COUNTIFS(CM!B:B,B107,CM!U:U,"Low")&gt;0,"Low",
"")))</f>
        <v/>
      </c>
    </row>
    <row r="108" spans="1:9" s="1" customFormat="1" ht="14.1" customHeight="1" x14ac:dyDescent="0.25">
      <c r="A108" s="27" t="s">
        <v>556</v>
      </c>
      <c r="B108" s="7" t="s">
        <v>657</v>
      </c>
      <c r="C108" s="7" t="s">
        <v>180</v>
      </c>
      <c r="D108" s="32" t="str">
        <f>IF(COUNTIFS(CM!B:B,B108)=COUNTIFS(CM!B:B,B108,CM!I:I,"Not Applicable"),"Not Applicable",
IF(COUNTIFS(CM!B:B,B108)=COUNTIFS(CM!B:B,B108,CM!I:I,"Planned"),"Planned",
IF(COUNTIFS(CM!B:B,B108)=COUNTIFS(CM!B:B,B108,CM!I:I,"Alternative Implementation"),"Alternative Implementation",
IF(COUNTIFS(CM!B:B,B108,CM!I:I,"Partially Implemented")&gt;0,"Partially Implemented",
IF(COUNTIFS(CM!B:B,B108,CM!I:I,"Planned")&gt;0,"Planned",
IF(COUNTIFS(CM!B:B,B108,CM!I:I,"Alternative Implementation")&gt;0,"Alternative Implementation",
IF(COUNTIFS(CM!B:B,B108,CM!I:I,"Implemented")&gt;0,"Implemented",
"")))))))</f>
        <v/>
      </c>
      <c r="E108" s="33" t="str">
        <f>IF(COUNTIFS(CM!B:B,B108,CM!J:J,"Other Than Satisfied")&gt;0,"Other Than Satisfied",
IF(COUNTIFS(CM!B:B,B108,CM!J:J,"Satisfied")=COUNTIFS(CM!B:B,B108),"Satisfied",""))</f>
        <v/>
      </c>
      <c r="F108" s="32" t="str">
        <f>IF(COUNTIFS(CM!B:B,B108,CM!N:N,"High")&gt;0,"High",
IF(COUNTIFS(CM!B:B,B108,CM!N:N,"Moderate")&gt;0,"Moderate",
IF(COUNTIFS(CM!B:B,B108,CM!N:N,"Low")&gt;0,"Low",
"")))</f>
        <v/>
      </c>
      <c r="G108" s="32" t="str">
        <f>IF(COUNTIFS(CM!B:B,B108,CM!Q:Q,"Yes")&gt;0,"Yes",
IF(COUNTIFS(CM!B:B,B108,CM!Q:Q,"No")&gt;0,"No",
IF(COUNTIFS(CM!B:B,B108,CM!Q:Q,"None")&gt;0,"None",
"")))</f>
        <v/>
      </c>
      <c r="H108" s="32" t="str">
        <f>IF(COUNTIFS(CM!B:B,B108,CM!T:T,"Other Than Satisfied")&gt;0,"Other Than Satisfied","")</f>
        <v/>
      </c>
      <c r="I108" s="32" t="str">
        <f>IF(COUNTIFS(CM!B:B,B108,CM!U:U,"High")&gt;0,"High",
IF(COUNTIFS(CM!B:B,B108,CM!U:U,"Moderate")&gt;0,"Moderate",
IF(COUNTIFS(CM!B:B,B108,CM!U:U,"Low")&gt;0,"Low",
"")))</f>
        <v/>
      </c>
    </row>
    <row r="109" spans="1:9" s="1" customFormat="1" ht="14.1" customHeight="1" x14ac:dyDescent="0.25">
      <c r="A109" s="27" t="s">
        <v>556</v>
      </c>
      <c r="B109" s="7" t="s">
        <v>658</v>
      </c>
      <c r="C109" s="7" t="s">
        <v>181</v>
      </c>
      <c r="D109" s="32" t="str">
        <f>IF(COUNTIFS(CM!B:B,B109)=COUNTIFS(CM!B:B,B109,CM!I:I,"Not Applicable"),"Not Applicable",
IF(COUNTIFS(CM!B:B,B109)=COUNTIFS(CM!B:B,B109,CM!I:I,"Planned"),"Planned",
IF(COUNTIFS(CM!B:B,B109)=COUNTIFS(CM!B:B,B109,CM!I:I,"Alternative Implementation"),"Alternative Implementation",
IF(COUNTIFS(CM!B:B,B109,CM!I:I,"Partially Implemented")&gt;0,"Partially Implemented",
IF(COUNTIFS(CM!B:B,B109,CM!I:I,"Planned")&gt;0,"Planned",
IF(COUNTIFS(CM!B:B,B109,CM!I:I,"Alternative Implementation")&gt;0,"Alternative Implementation",
IF(COUNTIFS(CM!B:B,B109,CM!I:I,"Implemented")&gt;0,"Implemented",
"")))))))</f>
        <v/>
      </c>
      <c r="E109" s="33" t="str">
        <f>IF(COUNTIFS(CM!B:B,B109,CM!J:J,"Other Than Satisfied")&gt;0,"Other Than Satisfied",
IF(COUNTIFS(CM!B:B,B109,CM!J:J,"Satisfied")=COUNTIFS(CM!B:B,B109),"Satisfied",""))</f>
        <v/>
      </c>
      <c r="F109" s="32" t="str">
        <f>IF(COUNTIFS(CM!B:B,B109,CM!N:N,"High")&gt;0,"High",
IF(COUNTIFS(CM!B:B,B109,CM!N:N,"Moderate")&gt;0,"Moderate",
IF(COUNTIFS(CM!B:B,B109,CM!N:N,"Low")&gt;0,"Low",
"")))</f>
        <v/>
      </c>
      <c r="G109" s="32" t="str">
        <f>IF(COUNTIFS(CM!B:B,B109,CM!Q:Q,"Yes")&gt;0,"Yes",
IF(COUNTIFS(CM!B:B,B109,CM!Q:Q,"No")&gt;0,"No",
IF(COUNTIFS(CM!B:B,B109,CM!Q:Q,"None")&gt;0,"None",
"")))</f>
        <v/>
      </c>
      <c r="H109" s="32" t="str">
        <f>IF(COUNTIFS(CM!B:B,B109,CM!T:T,"Other Than Satisfied")&gt;0,"Other Than Satisfied","")</f>
        <v/>
      </c>
      <c r="I109" s="32" t="str">
        <f>IF(COUNTIFS(CM!B:B,B109,CM!U:U,"High")&gt;0,"High",
IF(COUNTIFS(CM!B:B,B109,CM!U:U,"Moderate")&gt;0,"Moderate",
IF(COUNTIFS(CM!B:B,B109,CM!U:U,"Low")&gt;0,"Low",
"")))</f>
        <v/>
      </c>
    </row>
    <row r="110" spans="1:9" s="1" customFormat="1" ht="14.1" customHeight="1" x14ac:dyDescent="0.25">
      <c r="A110" s="27" t="s">
        <v>556</v>
      </c>
      <c r="B110" s="7" t="s">
        <v>659</v>
      </c>
      <c r="C110" s="7" t="s">
        <v>182</v>
      </c>
      <c r="D110" s="32" t="str">
        <f>IF(COUNTIFS(CM!B:B,B110)=COUNTIFS(CM!B:B,B110,CM!I:I,"Not Applicable"),"Not Applicable",
IF(COUNTIFS(CM!B:B,B110)=COUNTIFS(CM!B:B,B110,CM!I:I,"Planned"),"Planned",
IF(COUNTIFS(CM!B:B,B110)=COUNTIFS(CM!B:B,B110,CM!I:I,"Alternative Implementation"),"Alternative Implementation",
IF(COUNTIFS(CM!B:B,B110,CM!I:I,"Partially Implemented")&gt;0,"Partially Implemented",
IF(COUNTIFS(CM!B:B,B110,CM!I:I,"Planned")&gt;0,"Planned",
IF(COUNTIFS(CM!B:B,B110,CM!I:I,"Alternative Implementation")&gt;0,"Alternative Implementation",
IF(COUNTIFS(CM!B:B,B110,CM!I:I,"Implemented")&gt;0,"Implemented",
"")))))))</f>
        <v/>
      </c>
      <c r="E110" s="33" t="str">
        <f>IF(COUNTIFS(CM!B:B,B110,CM!J:J,"Other Than Satisfied")&gt;0,"Other Than Satisfied",
IF(COUNTIFS(CM!B:B,B110,CM!J:J,"Satisfied")=COUNTIFS(CM!B:B,B110),"Satisfied",""))</f>
        <v/>
      </c>
      <c r="F110" s="32" t="str">
        <f>IF(COUNTIFS(CM!B:B,B110,CM!N:N,"High")&gt;0,"High",
IF(COUNTIFS(CM!B:B,B110,CM!N:N,"Moderate")&gt;0,"Moderate",
IF(COUNTIFS(CM!B:B,B110,CM!N:N,"Low")&gt;0,"Low",
"")))</f>
        <v/>
      </c>
      <c r="G110" s="32" t="str">
        <f>IF(COUNTIFS(CM!B:B,B110,CM!Q:Q,"Yes")&gt;0,"Yes",
IF(COUNTIFS(CM!B:B,B110,CM!Q:Q,"No")&gt;0,"No",
IF(COUNTIFS(CM!B:B,B110,CM!Q:Q,"None")&gt;0,"None",
"")))</f>
        <v/>
      </c>
      <c r="H110" s="32" t="str">
        <f>IF(COUNTIFS(CM!B:B,B110,CM!T:T,"Other Than Satisfied")&gt;0,"Other Than Satisfied","")</f>
        <v/>
      </c>
      <c r="I110" s="32" t="str">
        <f>IF(COUNTIFS(CM!B:B,B110,CM!U:U,"High")&gt;0,"High",
IF(COUNTIFS(CM!B:B,B110,CM!U:U,"Moderate")&gt;0,"Moderate",
IF(COUNTIFS(CM!B:B,B110,CM!U:U,"Low")&gt;0,"Low",
"")))</f>
        <v/>
      </c>
    </row>
    <row r="111" spans="1:9" s="1" customFormat="1" ht="14.1" customHeight="1" x14ac:dyDescent="0.25">
      <c r="A111" s="26" t="s">
        <v>556</v>
      </c>
      <c r="B111" s="5" t="s">
        <v>183</v>
      </c>
      <c r="C111" s="5" t="s">
        <v>184</v>
      </c>
      <c r="D111" s="32" t="str">
        <f>IF(COUNTIFS(CM!B:B,B111)=COUNTIFS(CM!B:B,B111,CM!I:I,"Not Applicable"),"Not Applicable",
IF(COUNTIFS(CM!B:B,B111)=COUNTIFS(CM!B:B,B111,CM!I:I,"Planned"),"Planned",
IF(COUNTIFS(CM!B:B,B111)=COUNTIFS(CM!B:B,B111,CM!I:I,"Alternative Implementation"),"Alternative Implementation",
IF(COUNTIFS(CM!B:B,B111,CM!I:I,"Partially Implemented")&gt;0,"Partially Implemented",
IF(COUNTIFS(CM!B:B,B111,CM!I:I,"Planned")&gt;0,"Planned",
IF(COUNTIFS(CM!B:B,B111,CM!I:I,"Alternative Implementation")&gt;0,"Alternative Implementation",
IF(COUNTIFS(CM!B:B,B111,CM!I:I,"Implemented")&gt;0,"Implemented",
"")))))))</f>
        <v/>
      </c>
      <c r="E111" s="33" t="str">
        <f>IF(COUNTIFS(CM!B:B,B111,CM!J:J,"Other Than Satisfied")&gt;0,"Other Than Satisfied",
IF(COUNTIFS(CM!B:B,B111,CM!J:J,"Satisfied")=COUNTIFS(CM!B:B,B111),"Satisfied",""))</f>
        <v/>
      </c>
      <c r="F111" s="32" t="str">
        <f>IF(COUNTIFS(CM!B:B,B111,CM!N:N,"High")&gt;0,"High",
IF(COUNTIFS(CM!B:B,B111,CM!N:N,"Moderate")&gt;0,"Moderate",
IF(COUNTIFS(CM!B:B,B111,CM!N:N,"Low")&gt;0,"Low",
"")))</f>
        <v/>
      </c>
      <c r="G111" s="32" t="str">
        <f>IF(COUNTIFS(CM!B:B,B111,CM!Q:Q,"Yes")&gt;0,"Yes",
IF(COUNTIFS(CM!B:B,B111,CM!Q:Q,"No")&gt;0,"No",
IF(COUNTIFS(CM!B:B,B111,CM!Q:Q,"None")&gt;0,"None",
"")))</f>
        <v/>
      </c>
      <c r="H111" s="32" t="str">
        <f>IF(COUNTIFS(CM!B:B,B111,CM!T:T,"Other Than Satisfied")&gt;0,"Other Than Satisfied","")</f>
        <v/>
      </c>
      <c r="I111" s="32" t="str">
        <f>IF(COUNTIFS(CM!B:B,B111,CM!U:U,"High")&gt;0,"High",
IF(COUNTIFS(CM!B:B,B111,CM!U:U,"Moderate")&gt;0,"Moderate",
IF(COUNTIFS(CM!B:B,B111,CM!U:U,"Low")&gt;0,"Low",
"")))</f>
        <v/>
      </c>
    </row>
    <row r="112" spans="1:9" s="1" customFormat="1" ht="14.1" customHeight="1" x14ac:dyDescent="0.25">
      <c r="A112" s="26" t="s">
        <v>556</v>
      </c>
      <c r="B112" s="5" t="s">
        <v>185</v>
      </c>
      <c r="C112" s="5" t="s">
        <v>186</v>
      </c>
      <c r="D112" s="32" t="str">
        <f>IF(COUNTIFS(CM!B:B,B112)=COUNTIFS(CM!B:B,B112,CM!I:I,"Not Applicable"),"Not Applicable",
IF(COUNTIFS(CM!B:B,B112)=COUNTIFS(CM!B:B,B112,CM!I:I,"Planned"),"Planned",
IF(COUNTIFS(CM!B:B,B112)=COUNTIFS(CM!B:B,B112,CM!I:I,"Alternative Implementation"),"Alternative Implementation",
IF(COUNTIFS(CM!B:B,B112,CM!I:I,"Partially Implemented")&gt;0,"Partially Implemented",
IF(COUNTIFS(CM!B:B,B112,CM!I:I,"Planned")&gt;0,"Planned",
IF(COUNTIFS(CM!B:B,B112,CM!I:I,"Alternative Implementation")&gt;0,"Alternative Implementation",
IF(COUNTIFS(CM!B:B,B112,CM!I:I,"Implemented")&gt;0,"Implemented",
"")))))))</f>
        <v/>
      </c>
      <c r="E112" s="33" t="str">
        <f>IF(COUNTIFS(CM!B:B,B112,CM!J:J,"Other Than Satisfied")&gt;0,"Other Than Satisfied",
IF(COUNTIFS(CM!B:B,B112,CM!J:J,"Satisfied")=COUNTIFS(CM!B:B,B112),"Satisfied",""))</f>
        <v/>
      </c>
      <c r="F112" s="32" t="str">
        <f>IF(COUNTIFS(CM!B:B,B112,CM!N:N,"High")&gt;0,"High",
IF(COUNTIFS(CM!B:B,B112,CM!N:N,"Moderate")&gt;0,"Moderate",
IF(COUNTIFS(CM!B:B,B112,CM!N:N,"Low")&gt;0,"Low",
"")))</f>
        <v/>
      </c>
      <c r="G112" s="32" t="str">
        <f>IF(COUNTIFS(CM!B:B,B112,CM!Q:Q,"Yes")&gt;0,"Yes",
IF(COUNTIFS(CM!B:B,B112,CM!Q:Q,"No")&gt;0,"No",
IF(COUNTIFS(CM!B:B,B112,CM!Q:Q,"None")&gt;0,"None",
"")))</f>
        <v/>
      </c>
      <c r="H112" s="32" t="str">
        <f>IF(COUNTIFS(CM!B:B,B112,CM!T:T,"Other Than Satisfied")&gt;0,"Other Than Satisfied","")</f>
        <v/>
      </c>
      <c r="I112" s="32" t="str">
        <f>IF(COUNTIFS(CM!B:B,B112,CM!U:U,"High")&gt;0,"High",
IF(COUNTIFS(CM!B:B,B112,CM!U:U,"Moderate")&gt;0,"Moderate",
IF(COUNTIFS(CM!B:B,B112,CM!U:U,"Low")&gt;0,"Low",
"")))</f>
        <v/>
      </c>
    </row>
    <row r="113" spans="1:9" s="1" customFormat="1" ht="14.1" customHeight="1" x14ac:dyDescent="0.25">
      <c r="A113" s="27" t="s">
        <v>556</v>
      </c>
      <c r="B113" s="7" t="s">
        <v>660</v>
      </c>
      <c r="C113" s="7" t="s">
        <v>187</v>
      </c>
      <c r="D113" s="32" t="str">
        <f>IF(COUNTIFS(CM!B:B,B113)=COUNTIFS(CM!B:B,B113,CM!I:I,"Not Applicable"),"Not Applicable",
IF(COUNTIFS(CM!B:B,B113)=COUNTIFS(CM!B:B,B113,CM!I:I,"Planned"),"Planned",
IF(COUNTIFS(CM!B:B,B113)=COUNTIFS(CM!B:B,B113,CM!I:I,"Alternative Implementation"),"Alternative Implementation",
IF(COUNTIFS(CM!B:B,B113,CM!I:I,"Partially Implemented")&gt;0,"Partially Implemented",
IF(COUNTIFS(CM!B:B,B113,CM!I:I,"Planned")&gt;0,"Planned",
IF(COUNTIFS(CM!B:B,B113,CM!I:I,"Alternative Implementation")&gt;0,"Alternative Implementation",
IF(COUNTIFS(CM!B:B,B113,CM!I:I,"Implemented")&gt;0,"Implemented",
"")))))))</f>
        <v/>
      </c>
      <c r="E113" s="33" t="str">
        <f>IF(COUNTIFS(CM!B:B,B113,CM!J:J,"Other Than Satisfied")&gt;0,"Other Than Satisfied",
IF(COUNTIFS(CM!B:B,B113,CM!J:J,"Satisfied")=COUNTIFS(CM!B:B,B113),"Satisfied",""))</f>
        <v/>
      </c>
      <c r="F113" s="32" t="str">
        <f>IF(COUNTIFS(CM!B:B,B113,CM!N:N,"High")&gt;0,"High",
IF(COUNTIFS(CM!B:B,B113,CM!N:N,"Moderate")&gt;0,"Moderate",
IF(COUNTIFS(CM!B:B,B113,CM!N:N,"Low")&gt;0,"Low",
"")))</f>
        <v/>
      </c>
      <c r="G113" s="32" t="str">
        <f>IF(COUNTIFS(CM!B:B,B113,CM!Q:Q,"Yes")&gt;0,"Yes",
IF(COUNTIFS(CM!B:B,B113,CM!Q:Q,"No")&gt;0,"No",
IF(COUNTIFS(CM!B:B,B113,CM!Q:Q,"None")&gt;0,"None",
"")))</f>
        <v/>
      </c>
      <c r="H113" s="32" t="str">
        <f>IF(COUNTIFS(CM!B:B,B113,CM!T:T,"Other Than Satisfied")&gt;0,"Other Than Satisfied","")</f>
        <v/>
      </c>
      <c r="I113" s="32" t="str">
        <f>IF(COUNTIFS(CM!B:B,B113,CM!U:U,"High")&gt;0,"High",
IF(COUNTIFS(CM!B:B,B113,CM!U:U,"Moderate")&gt;0,"Moderate",
IF(COUNTIFS(CM!B:B,B113,CM!U:U,"Low")&gt;0,"Low",
"")))</f>
        <v/>
      </c>
    </row>
    <row r="114" spans="1:9" s="1" customFormat="1" ht="14.1" customHeight="1" x14ac:dyDescent="0.25">
      <c r="A114" s="26" t="s">
        <v>556</v>
      </c>
      <c r="B114" s="5" t="s">
        <v>188</v>
      </c>
      <c r="C114" s="5" t="s">
        <v>189</v>
      </c>
      <c r="D114" s="32" t="str">
        <f>IF(COUNTIFS(CM!B:B,B114)=COUNTIFS(CM!B:B,B114,CM!I:I,"Not Applicable"),"Not Applicable",
IF(COUNTIFS(CM!B:B,B114)=COUNTIFS(CM!B:B,B114,CM!I:I,"Planned"),"Planned",
IF(COUNTIFS(CM!B:B,B114)=COUNTIFS(CM!B:B,B114,CM!I:I,"Alternative Implementation"),"Alternative Implementation",
IF(COUNTIFS(CM!B:B,B114,CM!I:I,"Partially Implemented")&gt;0,"Partially Implemented",
IF(COUNTIFS(CM!B:B,B114,CM!I:I,"Planned")&gt;0,"Planned",
IF(COUNTIFS(CM!B:B,B114,CM!I:I,"Alternative Implementation")&gt;0,"Alternative Implementation",
IF(COUNTIFS(CM!B:B,B114,CM!I:I,"Implemented")&gt;0,"Implemented",
"")))))))</f>
        <v/>
      </c>
      <c r="E114" s="33" t="str">
        <f>IF(COUNTIFS(CM!B:B,B114,CM!J:J,"Other Than Satisfied")&gt;0,"Other Than Satisfied",
IF(COUNTIFS(CM!B:B,B114,CM!J:J,"Satisfied")=COUNTIFS(CM!B:B,B114),"Satisfied",""))</f>
        <v/>
      </c>
      <c r="F114" s="32" t="str">
        <f>IF(COUNTIFS(CM!B:B,B114,CM!N:N,"High")&gt;0,"High",
IF(COUNTIFS(CM!B:B,B114,CM!N:N,"Moderate")&gt;0,"Moderate",
IF(COUNTIFS(CM!B:B,B114,CM!N:N,"Low")&gt;0,"Low",
"")))</f>
        <v/>
      </c>
      <c r="G114" s="32" t="str">
        <f>IF(COUNTIFS(CM!B:B,B114,CM!Q:Q,"Yes")&gt;0,"Yes",
IF(COUNTIFS(CM!B:B,B114,CM!Q:Q,"No")&gt;0,"No",
IF(COUNTIFS(CM!B:B,B114,CM!Q:Q,"None")&gt;0,"None",
"")))</f>
        <v/>
      </c>
      <c r="H114" s="32" t="str">
        <f>IF(COUNTIFS(CM!B:B,B114,CM!T:T,"Other Than Satisfied")&gt;0,"Other Than Satisfied","")</f>
        <v/>
      </c>
      <c r="I114" s="32" t="str">
        <f>IF(COUNTIFS(CM!B:B,B114,CM!U:U,"High")&gt;0,"High",
IF(COUNTIFS(CM!B:B,B114,CM!U:U,"Moderate")&gt;0,"Moderate",
IF(COUNTIFS(CM!B:B,B114,CM!U:U,"Low")&gt;0,"Low",
"")))</f>
        <v/>
      </c>
    </row>
    <row r="115" spans="1:9" s="1" customFormat="1" ht="14.1" customHeight="1" x14ac:dyDescent="0.25">
      <c r="A115" s="10"/>
      <c r="B115" s="3"/>
      <c r="C115" s="3" t="s">
        <v>190</v>
      </c>
      <c r="D115" s="31"/>
      <c r="E115" s="31"/>
      <c r="F115" s="31"/>
      <c r="G115" s="31"/>
      <c r="H115" s="31"/>
      <c r="I115" s="31"/>
    </row>
    <row r="116" spans="1:9" s="1" customFormat="1" ht="14.1" customHeight="1" x14ac:dyDescent="0.25">
      <c r="A116" s="26" t="s">
        <v>557</v>
      </c>
      <c r="B116" s="5" t="s">
        <v>191</v>
      </c>
      <c r="C116" s="5" t="s">
        <v>192</v>
      </c>
      <c r="D116" s="32" t="str">
        <f>IF(COUNTIFS(CP!B:B,B116)=COUNTIFS(CP!B:B,B116,CP!I:I,"Not Applicable"),"Not Applicable",
IF(COUNTIFS(CP!B:B,B116)=COUNTIFS(CP!B:B,B116,CP!I:I,"Planned"),"Planned",
IF(COUNTIFS(CP!B:B,B116)=COUNTIFS(CP!B:B,B116,CP!I:I,"Alternative Implementation"),"Alternative Implementation",
IF(COUNTIFS(CP!B:B,B116,CP!I:I,"Partially Implemented")&gt;0,"Partially Implemented",
IF(COUNTIFS(CP!B:B,B116,CP!I:I,"Planned")&gt;0,"Planned",
IF(COUNTIFS(CP!B:B,B116,CP!I:I,"Alternative Implementation")&gt;0,"Alternative Implementation",
IF(COUNTIFS(CP!B:B,B116,CP!I:I,"Implemented")&gt;0,"Implemented",
"")))))))</f>
        <v/>
      </c>
      <c r="E116" s="33" t="str">
        <f>IF(COUNTIFS(CP!B:B,B116,CP!J:J,"Other Than Satisfied")&gt;0,"Other Than Satisfied",
IF(COUNTIFS(CP!B:B,B116,CP!J:J,"Satisfied")=COUNTIFS(CP!B:B,B116),"Satisfied",""))</f>
        <v/>
      </c>
      <c r="F116" s="32" t="str">
        <f>IF(COUNTIFS(CP!B:B,B116,CP!N:N,"High")&gt;0,"High",
IF(COUNTIFS(CP!B:B,B116,CP!N:N,"Moderate")&gt;0,"Moderate",
IF(COUNTIFS(CP!B:B,B116,CP!N:N,"Low")&gt;0,"Low",
"")))</f>
        <v/>
      </c>
      <c r="G116" s="32" t="str">
        <f>IF(COUNTIFS(CP!B:B,B116,CP!Q:Q,"Yes")&gt;0,"Yes",
IF(COUNTIFS(CP!B:B,B116,CP!Q:Q,"No")&gt;0,"No",
IF(COUNTIFS(CP!B:B,B116,CP!Q:Q,"None")&gt;0,"None",
"")))</f>
        <v/>
      </c>
      <c r="H116" s="32" t="str">
        <f>IF(COUNTIFS(CP!B:B,B116,CP!T:T,"Other Than Satisfied")&gt;0,"Other Than Satisfied","")</f>
        <v/>
      </c>
      <c r="I116" s="32" t="str">
        <f>IF(COUNTIFS(CP!B:B,B116,CP!U:U,"High")&gt;0,"High",
IF(COUNTIFS(CP!B:B,B116,CP!U:U,"Moderate")&gt;0,"Moderate",
IF(COUNTIFS(CP!B:B,B116,CP!U:U,"Low")&gt;0,"Low",
"")))</f>
        <v/>
      </c>
    </row>
    <row r="117" spans="1:9" s="1" customFormat="1" ht="14.1" customHeight="1" x14ac:dyDescent="0.25">
      <c r="A117" s="26" t="s">
        <v>557</v>
      </c>
      <c r="B117" s="5" t="s">
        <v>193</v>
      </c>
      <c r="C117" s="5" t="s">
        <v>194</v>
      </c>
      <c r="D117" s="32" t="str">
        <f>IF(COUNTIFS(CP!B:B,B117)=COUNTIFS(CP!B:B,B117,CP!I:I,"Not Applicable"),"Not Applicable",
IF(COUNTIFS(CP!B:B,B117)=COUNTIFS(CP!B:B,B117,CP!I:I,"Planned"),"Planned",
IF(COUNTIFS(CP!B:B,B117)=COUNTIFS(CP!B:B,B117,CP!I:I,"Alternative Implementation"),"Alternative Implementation",
IF(COUNTIFS(CP!B:B,B117,CP!I:I,"Partially Implemented")&gt;0,"Partially Implemented",
IF(COUNTIFS(CP!B:B,B117,CP!I:I,"Planned")&gt;0,"Planned",
IF(COUNTIFS(CP!B:B,B117,CP!I:I,"Alternative Implementation")&gt;0,"Alternative Implementation",
IF(COUNTIFS(CP!B:B,B117,CP!I:I,"Implemented")&gt;0,"Implemented",
"")))))))</f>
        <v/>
      </c>
      <c r="E117" s="33" t="str">
        <f>IF(COUNTIFS(CP!B:B,B117,CP!J:J,"Other Than Satisfied")&gt;0,"Other Than Satisfied",
IF(COUNTIFS(CP!B:B,B117,CP!J:J,"Satisfied")=COUNTIFS(CP!B:B,B117),"Satisfied",""))</f>
        <v/>
      </c>
      <c r="F117" s="32" t="str">
        <f>IF(COUNTIFS(CP!B:B,B117,CP!N:N,"High")&gt;0,"High",
IF(COUNTIFS(CP!B:B,B117,CP!N:N,"Moderate")&gt;0,"Moderate",
IF(COUNTIFS(CP!B:B,B117,CP!N:N,"Low")&gt;0,"Low",
"")))</f>
        <v/>
      </c>
      <c r="G117" s="32" t="str">
        <f>IF(COUNTIFS(CP!B:B,B117,CP!Q:Q,"Yes")&gt;0,"Yes",
IF(COUNTIFS(CP!B:B,B117,CP!Q:Q,"No")&gt;0,"No",
IF(COUNTIFS(CP!B:B,B117,CP!Q:Q,"None")&gt;0,"None",
"")))</f>
        <v/>
      </c>
      <c r="H117" s="32" t="str">
        <f>IF(COUNTIFS(CP!B:B,B117,CP!T:T,"Other Than Satisfied")&gt;0,"Other Than Satisfied","")</f>
        <v/>
      </c>
      <c r="I117" s="32" t="str">
        <f>IF(COUNTIFS(CP!B:B,B117,CP!U:U,"High")&gt;0,"High",
IF(COUNTIFS(CP!B:B,B117,CP!U:U,"Moderate")&gt;0,"Moderate",
IF(COUNTIFS(CP!B:B,B117,CP!U:U,"Low")&gt;0,"Low",
"")))</f>
        <v/>
      </c>
    </row>
    <row r="118" spans="1:9" s="1" customFormat="1" ht="14.1" customHeight="1" x14ac:dyDescent="0.25">
      <c r="A118" s="27" t="s">
        <v>557</v>
      </c>
      <c r="B118" s="7" t="s">
        <v>666</v>
      </c>
      <c r="C118" s="7" t="s">
        <v>195</v>
      </c>
      <c r="D118" s="32" t="str">
        <f>IF(COUNTIFS(CP!B:B,B118)=COUNTIFS(CP!B:B,B118,CP!I:I,"Not Applicable"),"Not Applicable",
IF(COUNTIFS(CP!B:B,B118)=COUNTIFS(CP!B:B,B118,CP!I:I,"Planned"),"Planned",
IF(COUNTIFS(CP!B:B,B118)=COUNTIFS(CP!B:B,B118,CP!I:I,"Alternative Implementation"),"Alternative Implementation",
IF(COUNTIFS(CP!B:B,B118,CP!I:I,"Partially Implemented")&gt;0,"Partially Implemented",
IF(COUNTIFS(CP!B:B,B118,CP!I:I,"Planned")&gt;0,"Planned",
IF(COUNTIFS(CP!B:B,B118,CP!I:I,"Alternative Implementation")&gt;0,"Alternative Implementation",
IF(COUNTIFS(CP!B:B,B118,CP!I:I,"Implemented")&gt;0,"Implemented",
"")))))))</f>
        <v/>
      </c>
      <c r="E118" s="33" t="str">
        <f>IF(COUNTIFS(CP!B:B,B118,CP!J:J,"Other Than Satisfied")&gt;0,"Other Than Satisfied",
IF(COUNTIFS(CP!B:B,B118,CP!J:J,"Satisfied")=COUNTIFS(CP!B:B,B118),"Satisfied",""))</f>
        <v/>
      </c>
      <c r="F118" s="32" t="str">
        <f>IF(COUNTIFS(CP!B:B,B118,CP!N:N,"High")&gt;0,"High",
IF(COUNTIFS(CP!B:B,B118,CP!N:N,"Moderate")&gt;0,"Moderate",
IF(COUNTIFS(CP!B:B,B118,CP!N:N,"Low")&gt;0,"Low",
"")))</f>
        <v/>
      </c>
      <c r="G118" s="32" t="str">
        <f>IF(COUNTIFS(CP!B:B,B118,CP!Q:Q,"Yes")&gt;0,"Yes",
IF(COUNTIFS(CP!B:B,B118,CP!Q:Q,"No")&gt;0,"No",
IF(COUNTIFS(CP!B:B,B118,CP!Q:Q,"None")&gt;0,"None",
"")))</f>
        <v/>
      </c>
      <c r="H118" s="32" t="str">
        <f>IF(COUNTIFS(CP!B:B,B118,CP!T:T,"Other Than Satisfied")&gt;0,"Other Than Satisfied","")</f>
        <v/>
      </c>
      <c r="I118" s="32" t="str">
        <f>IF(COUNTIFS(CP!B:B,B118,CP!U:U,"High")&gt;0,"High",
IF(COUNTIFS(CP!B:B,B118,CP!U:U,"Moderate")&gt;0,"Moderate",
IF(COUNTIFS(CP!B:B,B118,CP!U:U,"Low")&gt;0,"Low",
"")))</f>
        <v/>
      </c>
    </row>
    <row r="119" spans="1:9" s="1" customFormat="1" ht="14.1" customHeight="1" x14ac:dyDescent="0.25">
      <c r="A119" s="27" t="s">
        <v>557</v>
      </c>
      <c r="B119" s="7" t="s">
        <v>667</v>
      </c>
      <c r="C119" s="7" t="s">
        <v>196</v>
      </c>
      <c r="D119" s="32" t="str">
        <f>IF(COUNTIFS(CP!B:B,B119)=COUNTIFS(CP!B:B,B119,CP!I:I,"Not Applicable"),"Not Applicable",
IF(COUNTIFS(CP!B:B,B119)=COUNTIFS(CP!B:B,B119,CP!I:I,"Planned"),"Planned",
IF(COUNTIFS(CP!B:B,B119)=COUNTIFS(CP!B:B,B119,CP!I:I,"Alternative Implementation"),"Alternative Implementation",
IF(COUNTIFS(CP!B:B,B119,CP!I:I,"Partially Implemented")&gt;0,"Partially Implemented",
IF(COUNTIFS(CP!B:B,B119,CP!I:I,"Planned")&gt;0,"Planned",
IF(COUNTIFS(CP!B:B,B119,CP!I:I,"Alternative Implementation")&gt;0,"Alternative Implementation",
IF(COUNTIFS(CP!B:B,B119,CP!I:I,"Implemented")&gt;0,"Implemented",
"")))))))</f>
        <v/>
      </c>
      <c r="E119" s="33" t="str">
        <f>IF(COUNTIFS(CP!B:B,B119,CP!J:J,"Other Than Satisfied")&gt;0,"Other Than Satisfied",
IF(COUNTIFS(CP!B:B,B119,CP!J:J,"Satisfied")=COUNTIFS(CP!B:B,B119),"Satisfied",""))</f>
        <v/>
      </c>
      <c r="F119" s="32" t="str">
        <f>IF(COUNTIFS(CP!B:B,B119,CP!N:N,"High")&gt;0,"High",
IF(COUNTIFS(CP!B:B,B119,CP!N:N,"Moderate")&gt;0,"Moderate",
IF(COUNTIFS(CP!B:B,B119,CP!N:N,"Low")&gt;0,"Low",
"")))</f>
        <v/>
      </c>
      <c r="G119" s="32" t="str">
        <f>IF(COUNTIFS(CP!B:B,B119,CP!Q:Q,"Yes")&gt;0,"Yes",
IF(COUNTIFS(CP!B:B,B119,CP!Q:Q,"No")&gt;0,"No",
IF(COUNTIFS(CP!B:B,B119,CP!Q:Q,"None")&gt;0,"None",
"")))</f>
        <v/>
      </c>
      <c r="H119" s="32" t="str">
        <f>IF(COUNTIFS(CP!B:B,B119,CP!T:T,"Other Than Satisfied")&gt;0,"Other Than Satisfied","")</f>
        <v/>
      </c>
      <c r="I119" s="32" t="str">
        <f>IF(COUNTIFS(CP!B:B,B119,CP!U:U,"High")&gt;0,"High",
IF(COUNTIFS(CP!B:B,B119,CP!U:U,"Moderate")&gt;0,"Moderate",
IF(COUNTIFS(CP!B:B,B119,CP!U:U,"Low")&gt;0,"Low",
"")))</f>
        <v/>
      </c>
    </row>
    <row r="120" spans="1:9" s="1" customFormat="1" ht="14.1" customHeight="1" x14ac:dyDescent="0.25">
      <c r="A120" s="27" t="s">
        <v>557</v>
      </c>
      <c r="B120" s="7" t="s">
        <v>668</v>
      </c>
      <c r="C120" s="7" t="s">
        <v>197</v>
      </c>
      <c r="D120" s="32" t="str">
        <f>IF(COUNTIFS(CP!B:B,B120)=COUNTIFS(CP!B:B,B120,CP!I:I,"Not Applicable"),"Not Applicable",
IF(COUNTIFS(CP!B:B,B120)=COUNTIFS(CP!B:B,B120,CP!I:I,"Planned"),"Planned",
IF(COUNTIFS(CP!B:B,B120)=COUNTIFS(CP!B:B,B120,CP!I:I,"Alternative Implementation"),"Alternative Implementation",
IF(COUNTIFS(CP!B:B,B120,CP!I:I,"Partially Implemented")&gt;0,"Partially Implemented",
IF(COUNTIFS(CP!B:B,B120,CP!I:I,"Planned")&gt;0,"Planned",
IF(COUNTIFS(CP!B:B,B120,CP!I:I,"Alternative Implementation")&gt;0,"Alternative Implementation",
IF(COUNTIFS(CP!B:B,B120,CP!I:I,"Implemented")&gt;0,"Implemented",
"")))))))</f>
        <v/>
      </c>
      <c r="E120" s="33" t="str">
        <f>IF(COUNTIFS(CP!B:B,B120,CP!J:J,"Other Than Satisfied")&gt;0,"Other Than Satisfied",
IF(COUNTIFS(CP!B:B,B120,CP!J:J,"Satisfied")=COUNTIFS(CP!B:B,B120),"Satisfied",""))</f>
        <v/>
      </c>
      <c r="F120" s="32" t="str">
        <f>IF(COUNTIFS(CP!B:B,B120,CP!N:N,"High")&gt;0,"High",
IF(COUNTIFS(CP!B:B,B120,CP!N:N,"Moderate")&gt;0,"Moderate",
IF(COUNTIFS(CP!B:B,B120,CP!N:N,"Low")&gt;0,"Low",
"")))</f>
        <v/>
      </c>
      <c r="G120" s="32" t="str">
        <f>IF(COUNTIFS(CP!B:B,B120,CP!Q:Q,"Yes")&gt;0,"Yes",
IF(COUNTIFS(CP!B:B,B120,CP!Q:Q,"No")&gt;0,"No",
IF(COUNTIFS(CP!B:B,B120,CP!Q:Q,"None")&gt;0,"None",
"")))</f>
        <v/>
      </c>
      <c r="H120" s="32" t="str">
        <f>IF(COUNTIFS(CP!B:B,B120,CP!T:T,"Other Than Satisfied")&gt;0,"Other Than Satisfied","")</f>
        <v/>
      </c>
      <c r="I120" s="32" t="str">
        <f>IF(COUNTIFS(CP!B:B,B120,CP!U:U,"High")&gt;0,"High",
IF(COUNTIFS(CP!B:B,B120,CP!U:U,"Moderate")&gt;0,"Moderate",
IF(COUNTIFS(CP!B:B,B120,CP!U:U,"Low")&gt;0,"Low",
"")))</f>
        <v/>
      </c>
    </row>
    <row r="121" spans="1:9" s="9" customFormat="1" ht="14.1" customHeight="1" x14ac:dyDescent="0.25">
      <c r="A121" s="27" t="s">
        <v>557</v>
      </c>
      <c r="B121" s="7" t="s">
        <v>669</v>
      </c>
      <c r="C121" s="7" t="s">
        <v>198</v>
      </c>
      <c r="D121" s="32" t="str">
        <f>IF(COUNTIFS(CP!B:B,B121)=COUNTIFS(CP!B:B,B121,CP!I:I,"Not Applicable"),"Not Applicable",
IF(COUNTIFS(CP!B:B,B121)=COUNTIFS(CP!B:B,B121,CP!I:I,"Planned"),"Planned",
IF(COUNTIFS(CP!B:B,B121)=COUNTIFS(CP!B:B,B121,CP!I:I,"Alternative Implementation"),"Alternative Implementation",
IF(COUNTIFS(CP!B:B,B121,CP!I:I,"Partially Implemented")&gt;0,"Partially Implemented",
IF(COUNTIFS(CP!B:B,B121,CP!I:I,"Planned")&gt;0,"Planned",
IF(COUNTIFS(CP!B:B,B121,CP!I:I,"Alternative Implementation")&gt;0,"Alternative Implementation",
IF(COUNTIFS(CP!B:B,B121,CP!I:I,"Implemented")&gt;0,"Implemented",
"")))))))</f>
        <v/>
      </c>
      <c r="E121" s="33" t="str">
        <f>IF(COUNTIFS(CP!B:B,B121,CP!J:J,"Other Than Satisfied")&gt;0,"Other Than Satisfied",
IF(COUNTIFS(CP!B:B,B121,CP!J:J,"Satisfied")=COUNTIFS(CP!B:B,B121),"Satisfied",""))</f>
        <v/>
      </c>
      <c r="F121" s="32" t="str">
        <f>IF(COUNTIFS(CP!B:B,B121,CP!N:N,"High")&gt;0,"High",
IF(COUNTIFS(CP!B:B,B121,CP!N:N,"Moderate")&gt;0,"Moderate",
IF(COUNTIFS(CP!B:B,B121,CP!N:N,"Low")&gt;0,"Low",
"")))</f>
        <v/>
      </c>
      <c r="G121" s="32" t="str">
        <f>IF(COUNTIFS(CP!B:B,B121,CP!Q:Q,"Yes")&gt;0,"Yes",
IF(COUNTIFS(CP!B:B,B121,CP!Q:Q,"No")&gt;0,"No",
IF(COUNTIFS(CP!B:B,B121,CP!Q:Q,"None")&gt;0,"None",
"")))</f>
        <v/>
      </c>
      <c r="H121" s="32" t="str">
        <f>IF(COUNTIFS(CP!B:B,B121,CP!T:T,"Other Than Satisfied")&gt;0,"Other Than Satisfied","")</f>
        <v/>
      </c>
      <c r="I121" s="32" t="str">
        <f>IF(COUNTIFS(CP!B:B,B121,CP!U:U,"High")&gt;0,"High",
IF(COUNTIFS(CP!B:B,B121,CP!U:U,"Moderate")&gt;0,"Moderate",
IF(COUNTIFS(CP!B:B,B121,CP!U:U,"Low")&gt;0,"Low",
"")))</f>
        <v/>
      </c>
    </row>
    <row r="122" spans="1:9" s="1" customFormat="1" ht="14.1" customHeight="1" x14ac:dyDescent="0.25">
      <c r="A122" s="26" t="s">
        <v>557</v>
      </c>
      <c r="B122" s="5" t="s">
        <v>199</v>
      </c>
      <c r="C122" s="5" t="s">
        <v>200</v>
      </c>
      <c r="D122" s="32" t="str">
        <f>IF(COUNTIFS(CP!B:B,B122)=COUNTIFS(CP!B:B,B122,CP!I:I,"Not Applicable"),"Not Applicable",
IF(COUNTIFS(CP!B:B,B122)=COUNTIFS(CP!B:B,B122,CP!I:I,"Planned"),"Planned",
IF(COUNTIFS(CP!B:B,B122)=COUNTIFS(CP!B:B,B122,CP!I:I,"Alternative Implementation"),"Alternative Implementation",
IF(COUNTIFS(CP!B:B,B122,CP!I:I,"Partially Implemented")&gt;0,"Partially Implemented",
IF(COUNTIFS(CP!B:B,B122,CP!I:I,"Planned")&gt;0,"Planned",
IF(COUNTIFS(CP!B:B,B122,CP!I:I,"Alternative Implementation")&gt;0,"Alternative Implementation",
IF(COUNTIFS(CP!B:B,B122,CP!I:I,"Implemented")&gt;0,"Implemented",
"")))))))</f>
        <v/>
      </c>
      <c r="E122" s="33" t="str">
        <f>IF(COUNTIFS(CP!B:B,B122,CP!J:J,"Other Than Satisfied")&gt;0,"Other Than Satisfied",
IF(COUNTIFS(CP!B:B,B122,CP!J:J,"Satisfied")=COUNTIFS(CP!B:B,B122),"Satisfied",""))</f>
        <v/>
      </c>
      <c r="F122" s="32" t="str">
        <f>IF(COUNTIFS(CP!B:B,B122,CP!N:N,"High")&gt;0,"High",
IF(COUNTIFS(CP!B:B,B122,CP!N:N,"Moderate")&gt;0,"Moderate",
IF(COUNTIFS(CP!B:B,B122,CP!N:N,"Low")&gt;0,"Low",
"")))</f>
        <v/>
      </c>
      <c r="G122" s="32" t="str">
        <f>IF(COUNTIFS(CP!B:B,B122,CP!Q:Q,"Yes")&gt;0,"Yes",
IF(COUNTIFS(CP!B:B,B122,CP!Q:Q,"No")&gt;0,"No",
IF(COUNTIFS(CP!B:B,B122,CP!Q:Q,"None")&gt;0,"None",
"")))</f>
        <v/>
      </c>
      <c r="H122" s="32" t="str">
        <f>IF(COUNTIFS(CP!B:B,B122,CP!T:T,"Other Than Satisfied")&gt;0,"Other Than Satisfied","")</f>
        <v/>
      </c>
      <c r="I122" s="32" t="str">
        <f>IF(COUNTIFS(CP!B:B,B122,CP!U:U,"High")&gt;0,"High",
IF(COUNTIFS(CP!B:B,B122,CP!U:U,"Moderate")&gt;0,"Moderate",
IF(COUNTIFS(CP!B:B,B122,CP!U:U,"Low")&gt;0,"Low",
"")))</f>
        <v/>
      </c>
    </row>
    <row r="123" spans="1:9" s="1" customFormat="1" ht="14.1" customHeight="1" x14ac:dyDescent="0.25">
      <c r="A123" s="26" t="s">
        <v>557</v>
      </c>
      <c r="B123" s="5" t="s">
        <v>201</v>
      </c>
      <c r="C123" s="5" t="s">
        <v>202</v>
      </c>
      <c r="D123" s="32" t="str">
        <f>IF(COUNTIFS(CP!B:B,B123)=COUNTIFS(CP!B:B,B123,CP!I:I,"Not Applicable"),"Not Applicable",
IF(COUNTIFS(CP!B:B,B123)=COUNTIFS(CP!B:B,B123,CP!I:I,"Planned"),"Planned",
IF(COUNTIFS(CP!B:B,B123)=COUNTIFS(CP!B:B,B123,CP!I:I,"Alternative Implementation"),"Alternative Implementation",
IF(COUNTIFS(CP!B:B,B123,CP!I:I,"Partially Implemented")&gt;0,"Partially Implemented",
IF(COUNTIFS(CP!B:B,B123,CP!I:I,"Planned")&gt;0,"Planned",
IF(COUNTIFS(CP!B:B,B123,CP!I:I,"Alternative Implementation")&gt;0,"Alternative Implementation",
IF(COUNTIFS(CP!B:B,B123,CP!I:I,"Implemented")&gt;0,"Implemented",
"")))))))</f>
        <v/>
      </c>
      <c r="E123" s="33" t="str">
        <f>IF(COUNTIFS(CP!B:B,B123,CP!J:J,"Other Than Satisfied")&gt;0,"Other Than Satisfied",
IF(COUNTIFS(CP!B:B,B123,CP!J:J,"Satisfied")=COUNTIFS(CP!B:B,B123),"Satisfied",""))</f>
        <v/>
      </c>
      <c r="F123" s="32" t="str">
        <f>IF(COUNTIFS(CP!B:B,B123,CP!N:N,"High")&gt;0,"High",
IF(COUNTIFS(CP!B:B,B123,CP!N:N,"Moderate")&gt;0,"Moderate",
IF(COUNTIFS(CP!B:B,B123,CP!N:N,"Low")&gt;0,"Low",
"")))</f>
        <v/>
      </c>
      <c r="G123" s="32" t="str">
        <f>IF(COUNTIFS(CP!B:B,B123,CP!Q:Q,"Yes")&gt;0,"Yes",
IF(COUNTIFS(CP!B:B,B123,CP!Q:Q,"No")&gt;0,"No",
IF(COUNTIFS(CP!B:B,B123,CP!Q:Q,"None")&gt;0,"None",
"")))</f>
        <v/>
      </c>
      <c r="H123" s="32" t="str">
        <f>IF(COUNTIFS(CP!B:B,B123,CP!T:T,"Other Than Satisfied")&gt;0,"Other Than Satisfied","")</f>
        <v/>
      </c>
      <c r="I123" s="32" t="str">
        <f>IF(COUNTIFS(CP!B:B,B123,CP!U:U,"High")&gt;0,"High",
IF(COUNTIFS(CP!B:B,B123,CP!U:U,"Moderate")&gt;0,"Moderate",
IF(COUNTIFS(CP!B:B,B123,CP!U:U,"Low")&gt;0,"Low",
"")))</f>
        <v/>
      </c>
    </row>
    <row r="124" spans="1:9" s="1" customFormat="1" ht="14.1" customHeight="1" x14ac:dyDescent="0.25">
      <c r="A124" s="27" t="s">
        <v>557</v>
      </c>
      <c r="B124" s="7" t="s">
        <v>670</v>
      </c>
      <c r="C124" s="7" t="s">
        <v>681</v>
      </c>
      <c r="D124" s="32" t="str">
        <f>IF(COUNTIFS(CP!B:B,B124)=COUNTIFS(CP!B:B,B124,CP!I:I,"Not Applicable"),"Not Applicable",
IF(COUNTIFS(CP!B:B,B124)=COUNTIFS(CP!B:B,B124,CP!I:I,"Planned"),"Planned",
IF(COUNTIFS(CP!B:B,B124)=COUNTIFS(CP!B:B,B124,CP!I:I,"Alternative Implementation"),"Alternative Implementation",
IF(COUNTIFS(CP!B:B,B124,CP!I:I,"Partially Implemented")&gt;0,"Partially Implemented",
IF(COUNTIFS(CP!B:B,B124,CP!I:I,"Planned")&gt;0,"Planned",
IF(COUNTIFS(CP!B:B,B124,CP!I:I,"Alternative Implementation")&gt;0,"Alternative Implementation",
IF(COUNTIFS(CP!B:B,B124,CP!I:I,"Implemented")&gt;0,"Implemented",
"")))))))</f>
        <v/>
      </c>
      <c r="E124" s="33" t="str">
        <f>IF(COUNTIFS(CP!B:B,B124,CP!J:J,"Other Than Satisfied")&gt;0,"Other Than Satisfied",
IF(COUNTIFS(CP!B:B,B124,CP!J:J,"Satisfied")=COUNTIFS(CP!B:B,B124),"Satisfied",""))</f>
        <v/>
      </c>
      <c r="F124" s="32" t="str">
        <f>IF(COUNTIFS(CP!B:B,B124,CP!N:N,"High")&gt;0,"High",
IF(COUNTIFS(CP!B:B,B124,CP!N:N,"Moderate")&gt;0,"Moderate",
IF(COUNTIFS(CP!B:B,B124,CP!N:N,"Low")&gt;0,"Low",
"")))</f>
        <v/>
      </c>
      <c r="G124" s="32" t="str">
        <f>IF(COUNTIFS(CP!B:B,B124,CP!Q:Q,"Yes")&gt;0,"Yes",
IF(COUNTIFS(CP!B:B,B124,CP!Q:Q,"No")&gt;0,"No",
IF(COUNTIFS(CP!B:B,B124,CP!Q:Q,"None")&gt;0,"None",
"")))</f>
        <v/>
      </c>
      <c r="H124" s="32" t="str">
        <f>IF(COUNTIFS(CP!B:B,B124,CP!T:T,"Other Than Satisfied")&gt;0,"Other Than Satisfied","")</f>
        <v/>
      </c>
      <c r="I124" s="32" t="str">
        <f>IF(COUNTIFS(CP!B:B,B124,CP!U:U,"High")&gt;0,"High",
IF(COUNTIFS(CP!B:B,B124,CP!U:U,"Moderate")&gt;0,"Moderate",
IF(COUNTIFS(CP!B:B,B124,CP!U:U,"Low")&gt;0,"Low",
"")))</f>
        <v/>
      </c>
    </row>
    <row r="125" spans="1:9" s="9" customFormat="1" ht="14.1" customHeight="1" x14ac:dyDescent="0.25">
      <c r="A125" s="26" t="s">
        <v>557</v>
      </c>
      <c r="B125" s="5" t="s">
        <v>203</v>
      </c>
      <c r="C125" s="5" t="s">
        <v>204</v>
      </c>
      <c r="D125" s="32" t="str">
        <f>IF(COUNTIFS(CP!B:B,B125)=COUNTIFS(CP!B:B,B125,CP!I:I,"Not Applicable"),"Not Applicable",
IF(COUNTIFS(CP!B:B,B125)=COUNTIFS(CP!B:B,B125,CP!I:I,"Planned"),"Planned",
IF(COUNTIFS(CP!B:B,B125)=COUNTIFS(CP!B:B,B125,CP!I:I,"Alternative Implementation"),"Alternative Implementation",
IF(COUNTIFS(CP!B:B,B125,CP!I:I,"Partially Implemented")&gt;0,"Partially Implemented",
IF(COUNTIFS(CP!B:B,B125,CP!I:I,"Planned")&gt;0,"Planned",
IF(COUNTIFS(CP!B:B,B125,CP!I:I,"Alternative Implementation")&gt;0,"Alternative Implementation",
IF(COUNTIFS(CP!B:B,B125,CP!I:I,"Implemented")&gt;0,"Implemented",
"")))))))</f>
        <v/>
      </c>
      <c r="E125" s="33" t="str">
        <f>IF(COUNTIFS(CP!B:B,B125,CP!J:J,"Other Than Satisfied")&gt;0,"Other Than Satisfied",
IF(COUNTIFS(CP!B:B,B125,CP!J:J,"Satisfied")=COUNTIFS(CP!B:B,B125),"Satisfied",""))</f>
        <v/>
      </c>
      <c r="F125" s="32" t="str">
        <f>IF(COUNTIFS(CP!B:B,B125,CP!N:N,"High")&gt;0,"High",
IF(COUNTIFS(CP!B:B,B125,CP!N:N,"Moderate")&gt;0,"Moderate",
IF(COUNTIFS(CP!B:B,B125,CP!N:N,"Low")&gt;0,"Low",
"")))</f>
        <v/>
      </c>
      <c r="G125" s="32" t="str">
        <f>IF(COUNTIFS(CP!B:B,B125,CP!Q:Q,"Yes")&gt;0,"Yes",
IF(COUNTIFS(CP!B:B,B125,CP!Q:Q,"No")&gt;0,"No",
IF(COUNTIFS(CP!B:B,B125,CP!Q:Q,"None")&gt;0,"None",
"")))</f>
        <v/>
      </c>
      <c r="H125" s="32" t="str">
        <f>IF(COUNTIFS(CP!B:B,B125,CP!T:T,"Other Than Satisfied")&gt;0,"Other Than Satisfied","")</f>
        <v/>
      </c>
      <c r="I125" s="32" t="str">
        <f>IF(COUNTIFS(CP!B:B,B125,CP!U:U,"High")&gt;0,"High",
IF(COUNTIFS(CP!B:B,B125,CP!U:U,"Moderate")&gt;0,"Moderate",
IF(COUNTIFS(CP!B:B,B125,CP!U:U,"Low")&gt;0,"Low",
"")))</f>
        <v/>
      </c>
    </row>
    <row r="126" spans="1:9" s="1" customFormat="1" ht="14.1" customHeight="1" x14ac:dyDescent="0.25">
      <c r="A126" s="27" t="s">
        <v>557</v>
      </c>
      <c r="B126" s="7" t="s">
        <v>671</v>
      </c>
      <c r="C126" s="7" t="s">
        <v>682</v>
      </c>
      <c r="D126" s="32" t="str">
        <f>IF(COUNTIFS(CP!B:B,B126)=COUNTIFS(CP!B:B,B126,CP!I:I,"Not Applicable"),"Not Applicable",
IF(COUNTIFS(CP!B:B,B126)=COUNTIFS(CP!B:B,B126,CP!I:I,"Planned"),"Planned",
IF(COUNTIFS(CP!B:B,B126)=COUNTIFS(CP!B:B,B126,CP!I:I,"Alternative Implementation"),"Alternative Implementation",
IF(COUNTIFS(CP!B:B,B126,CP!I:I,"Partially Implemented")&gt;0,"Partially Implemented",
IF(COUNTIFS(CP!B:B,B126,CP!I:I,"Planned")&gt;0,"Planned",
IF(COUNTIFS(CP!B:B,B126,CP!I:I,"Alternative Implementation")&gt;0,"Alternative Implementation",
IF(COUNTIFS(CP!B:B,B126,CP!I:I,"Implemented")&gt;0,"Implemented",
"")))))))</f>
        <v/>
      </c>
      <c r="E126" s="33" t="str">
        <f>IF(COUNTIFS(CP!B:B,B126,CP!J:J,"Other Than Satisfied")&gt;0,"Other Than Satisfied",
IF(COUNTIFS(CP!B:B,B126,CP!J:J,"Satisfied")=COUNTIFS(CP!B:B,B126),"Satisfied",""))</f>
        <v/>
      </c>
      <c r="F126" s="32" t="str">
        <f>IF(COUNTIFS(CP!B:B,B126,CP!N:N,"High")&gt;0,"High",
IF(COUNTIFS(CP!B:B,B126,CP!N:N,"Moderate")&gt;0,"Moderate",
IF(COUNTIFS(CP!B:B,B126,CP!N:N,"Low")&gt;0,"Low",
"")))</f>
        <v/>
      </c>
      <c r="G126" s="32" t="str">
        <f>IF(COUNTIFS(CP!B:B,B126,CP!Q:Q,"Yes")&gt;0,"Yes",
IF(COUNTIFS(CP!B:B,B126,CP!Q:Q,"No")&gt;0,"No",
IF(COUNTIFS(CP!B:B,B126,CP!Q:Q,"None")&gt;0,"None",
"")))</f>
        <v/>
      </c>
      <c r="H126" s="32" t="str">
        <f>IF(COUNTIFS(CP!B:B,B126,CP!T:T,"Other Than Satisfied")&gt;0,"Other Than Satisfied","")</f>
        <v/>
      </c>
      <c r="I126" s="32" t="str">
        <f>IF(COUNTIFS(CP!B:B,B126,CP!U:U,"High")&gt;0,"High",
IF(COUNTIFS(CP!B:B,B126,CP!U:U,"Moderate")&gt;0,"Moderate",
IF(COUNTIFS(CP!B:B,B126,CP!U:U,"Low")&gt;0,"Low",
"")))</f>
        <v/>
      </c>
    </row>
    <row r="127" spans="1:9" s="1" customFormat="1" ht="14.1" customHeight="1" x14ac:dyDescent="0.25">
      <c r="A127" s="27" t="s">
        <v>557</v>
      </c>
      <c r="B127" s="7" t="s">
        <v>672</v>
      </c>
      <c r="C127" s="7" t="s">
        <v>205</v>
      </c>
      <c r="D127" s="32" t="str">
        <f>IF(COUNTIFS(CP!B:B,B127)=COUNTIFS(CP!B:B,B127,CP!I:I,"Not Applicable"),"Not Applicable",
IF(COUNTIFS(CP!B:B,B127)=COUNTIFS(CP!B:B,B127,CP!I:I,"Planned"),"Planned",
IF(COUNTIFS(CP!B:B,B127)=COUNTIFS(CP!B:B,B127,CP!I:I,"Alternative Implementation"),"Alternative Implementation",
IF(COUNTIFS(CP!B:B,B127,CP!I:I,"Partially Implemented")&gt;0,"Partially Implemented",
IF(COUNTIFS(CP!B:B,B127,CP!I:I,"Planned")&gt;0,"Planned",
IF(COUNTIFS(CP!B:B,B127,CP!I:I,"Alternative Implementation")&gt;0,"Alternative Implementation",
IF(COUNTIFS(CP!B:B,B127,CP!I:I,"Implemented")&gt;0,"Implemented",
"")))))))</f>
        <v/>
      </c>
      <c r="E127" s="33" t="str">
        <f>IF(COUNTIFS(CP!B:B,B127,CP!J:J,"Other Than Satisfied")&gt;0,"Other Than Satisfied",
IF(COUNTIFS(CP!B:B,B127,CP!J:J,"Satisfied")=COUNTIFS(CP!B:B,B127),"Satisfied",""))</f>
        <v/>
      </c>
      <c r="F127" s="32" t="str">
        <f>IF(COUNTIFS(CP!B:B,B127,CP!N:N,"High")&gt;0,"High",
IF(COUNTIFS(CP!B:B,B127,CP!N:N,"Moderate")&gt;0,"Moderate",
IF(COUNTIFS(CP!B:B,B127,CP!N:N,"Low")&gt;0,"Low",
"")))</f>
        <v/>
      </c>
      <c r="G127" s="32" t="str">
        <f>IF(COUNTIFS(CP!B:B,B127,CP!Q:Q,"Yes")&gt;0,"Yes",
IF(COUNTIFS(CP!B:B,B127,CP!Q:Q,"No")&gt;0,"No",
IF(COUNTIFS(CP!B:B,B127,CP!Q:Q,"None")&gt;0,"None",
"")))</f>
        <v/>
      </c>
      <c r="H127" s="32" t="str">
        <f>IF(COUNTIFS(CP!B:B,B127,CP!T:T,"Other Than Satisfied")&gt;0,"Other Than Satisfied","")</f>
        <v/>
      </c>
      <c r="I127" s="32" t="str">
        <f>IF(COUNTIFS(CP!B:B,B127,CP!U:U,"High")&gt;0,"High",
IF(COUNTIFS(CP!B:B,B127,CP!U:U,"Moderate")&gt;0,"Moderate",
IF(COUNTIFS(CP!B:B,B127,CP!U:U,"Low")&gt;0,"Low",
"")))</f>
        <v/>
      </c>
    </row>
    <row r="128" spans="1:9" s="1" customFormat="1" ht="14.1" customHeight="1" x14ac:dyDescent="0.25">
      <c r="A128" s="26" t="s">
        <v>557</v>
      </c>
      <c r="B128" s="5" t="s">
        <v>206</v>
      </c>
      <c r="C128" s="5" t="s">
        <v>207</v>
      </c>
      <c r="D128" s="32" t="str">
        <f>IF(COUNTIFS(CP!B:B,B128)=COUNTIFS(CP!B:B,B128,CP!I:I,"Not Applicable"),"Not Applicable",
IF(COUNTIFS(CP!B:B,B128)=COUNTIFS(CP!B:B,B128,CP!I:I,"Planned"),"Planned",
IF(COUNTIFS(CP!B:B,B128)=COUNTIFS(CP!B:B,B128,CP!I:I,"Alternative Implementation"),"Alternative Implementation",
IF(COUNTIFS(CP!B:B,B128,CP!I:I,"Partially Implemented")&gt;0,"Partially Implemented",
IF(COUNTIFS(CP!B:B,B128,CP!I:I,"Planned")&gt;0,"Planned",
IF(COUNTIFS(CP!B:B,B128,CP!I:I,"Alternative Implementation")&gt;0,"Alternative Implementation",
IF(COUNTIFS(CP!B:B,B128,CP!I:I,"Implemented")&gt;0,"Implemented",
"")))))))</f>
        <v/>
      </c>
      <c r="E128" s="33" t="str">
        <f>IF(COUNTIFS(CP!B:B,B128,CP!J:J,"Other Than Satisfied")&gt;0,"Other Than Satisfied",
IF(COUNTIFS(CP!B:B,B128,CP!J:J,"Satisfied")=COUNTIFS(CP!B:B,B128),"Satisfied",""))</f>
        <v/>
      </c>
      <c r="F128" s="32" t="str">
        <f>IF(COUNTIFS(CP!B:B,B128,CP!N:N,"High")&gt;0,"High",
IF(COUNTIFS(CP!B:B,B128,CP!N:N,"Moderate")&gt;0,"Moderate",
IF(COUNTIFS(CP!B:B,B128,CP!N:N,"Low")&gt;0,"Low",
"")))</f>
        <v/>
      </c>
      <c r="G128" s="32" t="str">
        <f>IF(COUNTIFS(CP!B:B,B128,CP!Q:Q,"Yes")&gt;0,"Yes",
IF(COUNTIFS(CP!B:B,B128,CP!Q:Q,"No")&gt;0,"No",
IF(COUNTIFS(CP!B:B,B128,CP!Q:Q,"None")&gt;0,"None",
"")))</f>
        <v/>
      </c>
      <c r="H128" s="32" t="str">
        <f>IF(COUNTIFS(CP!B:B,B128,CP!T:T,"Other Than Satisfied")&gt;0,"Other Than Satisfied","")</f>
        <v/>
      </c>
      <c r="I128" s="32" t="str">
        <f>IF(COUNTIFS(CP!B:B,B128,CP!U:U,"High")&gt;0,"High",
IF(COUNTIFS(CP!B:B,B128,CP!U:U,"Moderate")&gt;0,"Moderate",
IF(COUNTIFS(CP!B:B,B128,CP!U:U,"Low")&gt;0,"Low",
"")))</f>
        <v/>
      </c>
    </row>
    <row r="129" spans="1:9" s="1" customFormat="1" ht="14.1" customHeight="1" x14ac:dyDescent="0.25">
      <c r="A129" s="27" t="s">
        <v>557</v>
      </c>
      <c r="B129" s="7" t="s">
        <v>673</v>
      </c>
      <c r="C129" s="7" t="s">
        <v>683</v>
      </c>
      <c r="D129" s="32" t="str">
        <f>IF(COUNTIFS(CP!B:B,B129)=COUNTIFS(CP!B:B,B129,CP!I:I,"Not Applicable"),"Not Applicable",
IF(COUNTIFS(CP!B:B,B129)=COUNTIFS(CP!B:B,B129,CP!I:I,"Planned"),"Planned",
IF(COUNTIFS(CP!B:B,B129)=COUNTIFS(CP!B:B,B129,CP!I:I,"Alternative Implementation"),"Alternative Implementation",
IF(COUNTIFS(CP!B:B,B129,CP!I:I,"Partially Implemented")&gt;0,"Partially Implemented",
IF(COUNTIFS(CP!B:B,B129,CP!I:I,"Planned")&gt;0,"Planned",
IF(COUNTIFS(CP!B:B,B129,CP!I:I,"Alternative Implementation")&gt;0,"Alternative Implementation",
IF(COUNTIFS(CP!B:B,B129,CP!I:I,"Implemented")&gt;0,"Implemented",
"")))))))</f>
        <v/>
      </c>
      <c r="E129" s="33" t="str">
        <f>IF(COUNTIFS(CP!B:B,B129,CP!J:J,"Other Than Satisfied")&gt;0,"Other Than Satisfied",
IF(COUNTIFS(CP!B:B,B129,CP!J:J,"Satisfied")=COUNTIFS(CP!B:B,B129),"Satisfied",""))</f>
        <v/>
      </c>
      <c r="F129" s="32" t="str">
        <f>IF(COUNTIFS(CP!B:B,B129,CP!N:N,"High")&gt;0,"High",
IF(COUNTIFS(CP!B:B,B129,CP!N:N,"Moderate")&gt;0,"Moderate",
IF(COUNTIFS(CP!B:B,B129,CP!N:N,"Low")&gt;0,"Low",
"")))</f>
        <v/>
      </c>
      <c r="G129" s="32" t="str">
        <f>IF(COUNTIFS(CP!B:B,B129,CP!Q:Q,"Yes")&gt;0,"Yes",
IF(COUNTIFS(CP!B:B,B129,CP!Q:Q,"No")&gt;0,"No",
IF(COUNTIFS(CP!B:B,B129,CP!Q:Q,"None")&gt;0,"None",
"")))</f>
        <v/>
      </c>
      <c r="H129" s="32" t="str">
        <f>IF(COUNTIFS(CP!B:B,B129,CP!T:T,"Other Than Satisfied")&gt;0,"Other Than Satisfied","")</f>
        <v/>
      </c>
      <c r="I129" s="32" t="str">
        <f>IF(COUNTIFS(CP!B:B,B129,CP!U:U,"High")&gt;0,"High",
IF(COUNTIFS(CP!B:B,B129,CP!U:U,"Moderate")&gt;0,"Moderate",
IF(COUNTIFS(CP!B:B,B129,CP!U:U,"Low")&gt;0,"Low",
"")))</f>
        <v/>
      </c>
    </row>
    <row r="130" spans="1:9" s="1" customFormat="1" ht="14.1" customHeight="1" x14ac:dyDescent="0.25">
      <c r="A130" s="27" t="s">
        <v>557</v>
      </c>
      <c r="B130" s="7" t="s">
        <v>674</v>
      </c>
      <c r="C130" s="7" t="s">
        <v>208</v>
      </c>
      <c r="D130" s="32" t="str">
        <f>IF(COUNTIFS(CP!B:B,B130)=COUNTIFS(CP!B:B,B130,CP!I:I,"Not Applicable"),"Not Applicable",
IF(COUNTIFS(CP!B:B,B130)=COUNTIFS(CP!B:B,B130,CP!I:I,"Planned"),"Planned",
IF(COUNTIFS(CP!B:B,B130)=COUNTIFS(CP!B:B,B130,CP!I:I,"Alternative Implementation"),"Alternative Implementation",
IF(COUNTIFS(CP!B:B,B130,CP!I:I,"Partially Implemented")&gt;0,"Partially Implemented",
IF(COUNTIFS(CP!B:B,B130,CP!I:I,"Planned")&gt;0,"Planned",
IF(COUNTIFS(CP!B:B,B130,CP!I:I,"Alternative Implementation")&gt;0,"Alternative Implementation",
IF(COUNTIFS(CP!B:B,B130,CP!I:I,"Implemented")&gt;0,"Implemented",
"")))))))</f>
        <v/>
      </c>
      <c r="E130" s="33" t="str">
        <f>IF(COUNTIFS(CP!B:B,B130,CP!J:J,"Other Than Satisfied")&gt;0,"Other Than Satisfied",
IF(COUNTIFS(CP!B:B,B130,CP!J:J,"Satisfied")=COUNTIFS(CP!B:B,B130),"Satisfied",""))</f>
        <v/>
      </c>
      <c r="F130" s="32" t="str">
        <f>IF(COUNTIFS(CP!B:B,B130,CP!N:N,"High")&gt;0,"High",
IF(COUNTIFS(CP!B:B,B130,CP!N:N,"Moderate")&gt;0,"Moderate",
IF(COUNTIFS(CP!B:B,B130,CP!N:N,"Low")&gt;0,"Low",
"")))</f>
        <v/>
      </c>
      <c r="G130" s="32" t="str">
        <f>IF(COUNTIFS(CP!B:B,B130,CP!Q:Q,"Yes")&gt;0,"Yes",
IF(COUNTIFS(CP!B:B,B130,CP!Q:Q,"No")&gt;0,"No",
IF(COUNTIFS(CP!B:B,B130,CP!Q:Q,"None")&gt;0,"None",
"")))</f>
        <v/>
      </c>
      <c r="H130" s="32" t="str">
        <f>IF(COUNTIFS(CP!B:B,B130,CP!T:T,"Other Than Satisfied")&gt;0,"Other Than Satisfied","")</f>
        <v/>
      </c>
      <c r="I130" s="32" t="str">
        <f>IF(COUNTIFS(CP!B:B,B130,CP!U:U,"High")&gt;0,"High",
IF(COUNTIFS(CP!B:B,B130,CP!U:U,"Moderate")&gt;0,"Moderate",
IF(COUNTIFS(CP!B:B,B130,CP!U:U,"Low")&gt;0,"Low",
"")))</f>
        <v/>
      </c>
    </row>
    <row r="131" spans="1:9" s="1" customFormat="1" ht="14.1" customHeight="1" x14ac:dyDescent="0.25">
      <c r="A131" s="27" t="s">
        <v>557</v>
      </c>
      <c r="B131" s="7" t="s">
        <v>675</v>
      </c>
      <c r="C131" s="7" t="s">
        <v>209</v>
      </c>
      <c r="D131" s="32" t="str">
        <f>IF(COUNTIFS(CP!B:B,B131)=COUNTIFS(CP!B:B,B131,CP!I:I,"Not Applicable"),"Not Applicable",
IF(COUNTIFS(CP!B:B,B131)=COUNTIFS(CP!B:B,B131,CP!I:I,"Planned"),"Planned",
IF(COUNTIFS(CP!B:B,B131)=COUNTIFS(CP!B:B,B131,CP!I:I,"Alternative Implementation"),"Alternative Implementation",
IF(COUNTIFS(CP!B:B,B131,CP!I:I,"Partially Implemented")&gt;0,"Partially Implemented",
IF(COUNTIFS(CP!B:B,B131,CP!I:I,"Planned")&gt;0,"Planned",
IF(COUNTIFS(CP!B:B,B131,CP!I:I,"Alternative Implementation")&gt;0,"Alternative Implementation",
IF(COUNTIFS(CP!B:B,B131,CP!I:I,"Implemented")&gt;0,"Implemented",
"")))))))</f>
        <v/>
      </c>
      <c r="E131" s="33" t="str">
        <f>IF(COUNTIFS(CP!B:B,B131,CP!J:J,"Other Than Satisfied")&gt;0,"Other Than Satisfied",
IF(COUNTIFS(CP!B:B,B131,CP!J:J,"Satisfied")=COUNTIFS(CP!B:B,B131),"Satisfied",""))</f>
        <v/>
      </c>
      <c r="F131" s="32" t="str">
        <f>IF(COUNTIFS(CP!B:B,B131,CP!N:N,"High")&gt;0,"High",
IF(COUNTIFS(CP!B:B,B131,CP!N:N,"Moderate")&gt;0,"Moderate",
IF(COUNTIFS(CP!B:B,B131,CP!N:N,"Low")&gt;0,"Low",
"")))</f>
        <v/>
      </c>
      <c r="G131" s="32" t="str">
        <f>IF(COUNTIFS(CP!B:B,B131,CP!Q:Q,"Yes")&gt;0,"Yes",
IF(COUNTIFS(CP!B:B,B131,CP!Q:Q,"No")&gt;0,"No",
IF(COUNTIFS(CP!B:B,B131,CP!Q:Q,"None")&gt;0,"None",
"")))</f>
        <v/>
      </c>
      <c r="H131" s="32" t="str">
        <f>IF(COUNTIFS(CP!B:B,B131,CP!T:T,"Other Than Satisfied")&gt;0,"Other Than Satisfied","")</f>
        <v/>
      </c>
      <c r="I131" s="32" t="str">
        <f>IF(COUNTIFS(CP!B:B,B131,CP!U:U,"High")&gt;0,"High",
IF(COUNTIFS(CP!B:B,B131,CP!U:U,"Moderate")&gt;0,"Moderate",
IF(COUNTIFS(CP!B:B,B131,CP!U:U,"Low")&gt;0,"Low",
"")))</f>
        <v/>
      </c>
    </row>
    <row r="132" spans="1:9" s="1" customFormat="1" ht="14.1" customHeight="1" x14ac:dyDescent="0.25">
      <c r="A132" s="26" t="s">
        <v>557</v>
      </c>
      <c r="B132" s="5" t="s">
        <v>210</v>
      </c>
      <c r="C132" s="5" t="s">
        <v>211</v>
      </c>
      <c r="D132" s="32" t="str">
        <f>IF(COUNTIFS(CP!B:B,B132)=COUNTIFS(CP!B:B,B132,CP!I:I,"Not Applicable"),"Not Applicable",
IF(COUNTIFS(CP!B:B,B132)=COUNTIFS(CP!B:B,B132,CP!I:I,"Planned"),"Planned",
IF(COUNTIFS(CP!B:B,B132)=COUNTIFS(CP!B:B,B132,CP!I:I,"Alternative Implementation"),"Alternative Implementation",
IF(COUNTIFS(CP!B:B,B132,CP!I:I,"Partially Implemented")&gt;0,"Partially Implemented",
IF(COUNTIFS(CP!B:B,B132,CP!I:I,"Planned")&gt;0,"Planned",
IF(COUNTIFS(CP!B:B,B132,CP!I:I,"Alternative Implementation")&gt;0,"Alternative Implementation",
IF(COUNTIFS(CP!B:B,B132,CP!I:I,"Implemented")&gt;0,"Implemented",
"")))))))</f>
        <v/>
      </c>
      <c r="E132" s="33" t="str">
        <f>IF(COUNTIFS(CP!B:B,B132,CP!J:J,"Other Than Satisfied")&gt;0,"Other Than Satisfied",
IF(COUNTIFS(CP!B:B,B132,CP!J:J,"Satisfied")=COUNTIFS(CP!B:B,B132),"Satisfied",""))</f>
        <v/>
      </c>
      <c r="F132" s="32" t="str">
        <f>IF(COUNTIFS(CP!B:B,B132,CP!N:N,"High")&gt;0,"High",
IF(COUNTIFS(CP!B:B,B132,CP!N:N,"Moderate")&gt;0,"Moderate",
IF(COUNTIFS(CP!B:B,B132,CP!N:N,"Low")&gt;0,"Low",
"")))</f>
        <v/>
      </c>
      <c r="G132" s="32" t="str">
        <f>IF(COUNTIFS(CP!B:B,B132,CP!Q:Q,"Yes")&gt;0,"Yes",
IF(COUNTIFS(CP!B:B,B132,CP!Q:Q,"No")&gt;0,"No",
IF(COUNTIFS(CP!B:B,B132,CP!Q:Q,"None")&gt;0,"None",
"")))</f>
        <v/>
      </c>
      <c r="H132" s="32" t="str">
        <f>IF(COUNTIFS(CP!B:B,B132,CP!T:T,"Other Than Satisfied")&gt;0,"Other Than Satisfied","")</f>
        <v/>
      </c>
      <c r="I132" s="32" t="str">
        <f>IF(COUNTIFS(CP!B:B,B132,CP!U:U,"High")&gt;0,"High",
IF(COUNTIFS(CP!B:B,B132,CP!U:U,"Moderate")&gt;0,"Moderate",
IF(COUNTIFS(CP!B:B,B132,CP!U:U,"Low")&gt;0,"Low",
"")))</f>
        <v/>
      </c>
    </row>
    <row r="133" spans="1:9" s="1" customFormat="1" ht="14.1" customHeight="1" x14ac:dyDescent="0.25">
      <c r="A133" s="27" t="s">
        <v>557</v>
      </c>
      <c r="B133" s="7" t="s">
        <v>676</v>
      </c>
      <c r="C133" s="7" t="s">
        <v>212</v>
      </c>
      <c r="D133" s="32" t="str">
        <f>IF(COUNTIFS(CP!B:B,B133)=COUNTIFS(CP!B:B,B133,CP!I:I,"Not Applicable"),"Not Applicable",
IF(COUNTIFS(CP!B:B,B133)=COUNTIFS(CP!B:B,B133,CP!I:I,"Planned"),"Planned",
IF(COUNTIFS(CP!B:B,B133)=COUNTIFS(CP!B:B,B133,CP!I:I,"Alternative Implementation"),"Alternative Implementation",
IF(COUNTIFS(CP!B:B,B133,CP!I:I,"Partially Implemented")&gt;0,"Partially Implemented",
IF(COUNTIFS(CP!B:B,B133,CP!I:I,"Planned")&gt;0,"Planned",
IF(COUNTIFS(CP!B:B,B133,CP!I:I,"Alternative Implementation")&gt;0,"Alternative Implementation",
IF(COUNTIFS(CP!B:B,B133,CP!I:I,"Implemented")&gt;0,"Implemented",
"")))))))</f>
        <v/>
      </c>
      <c r="E133" s="33" t="str">
        <f>IF(COUNTIFS(CP!B:B,B133,CP!J:J,"Other Than Satisfied")&gt;0,"Other Than Satisfied",
IF(COUNTIFS(CP!B:B,B133,CP!J:J,"Satisfied")=COUNTIFS(CP!B:B,B133),"Satisfied",""))</f>
        <v/>
      </c>
      <c r="F133" s="32" t="str">
        <f>IF(COUNTIFS(CP!B:B,B133,CP!N:N,"High")&gt;0,"High",
IF(COUNTIFS(CP!B:B,B133,CP!N:N,"Moderate")&gt;0,"Moderate",
IF(COUNTIFS(CP!B:B,B133,CP!N:N,"Low")&gt;0,"Low",
"")))</f>
        <v/>
      </c>
      <c r="G133" s="32" t="str">
        <f>IF(COUNTIFS(CP!B:B,B133,CP!Q:Q,"Yes")&gt;0,"Yes",
IF(COUNTIFS(CP!B:B,B133,CP!Q:Q,"No")&gt;0,"No",
IF(COUNTIFS(CP!B:B,B133,CP!Q:Q,"None")&gt;0,"None",
"")))</f>
        <v/>
      </c>
      <c r="H133" s="32" t="str">
        <f>IF(COUNTIFS(CP!B:B,B133,CP!T:T,"Other Than Satisfied")&gt;0,"Other Than Satisfied","")</f>
        <v/>
      </c>
      <c r="I133" s="32" t="str">
        <f>IF(COUNTIFS(CP!B:B,B133,CP!U:U,"High")&gt;0,"High",
IF(COUNTIFS(CP!B:B,B133,CP!U:U,"Moderate")&gt;0,"Moderate",
IF(COUNTIFS(CP!B:B,B133,CP!U:U,"Low")&gt;0,"Low",
"")))</f>
        <v/>
      </c>
    </row>
    <row r="134" spans="1:9" s="1" customFormat="1" ht="14.1" customHeight="1" x14ac:dyDescent="0.25">
      <c r="A134" s="27" t="s">
        <v>557</v>
      </c>
      <c r="B134" s="7" t="s">
        <v>677</v>
      </c>
      <c r="C134" s="7" t="s">
        <v>213</v>
      </c>
      <c r="D134" s="32" t="str">
        <f>IF(COUNTIFS(CP!B:B,B134)=COUNTIFS(CP!B:B,B134,CP!I:I,"Not Applicable"),"Not Applicable",
IF(COUNTIFS(CP!B:B,B134)=COUNTIFS(CP!B:B,B134,CP!I:I,"Planned"),"Planned",
IF(COUNTIFS(CP!B:B,B134)=COUNTIFS(CP!B:B,B134,CP!I:I,"Alternative Implementation"),"Alternative Implementation",
IF(COUNTIFS(CP!B:B,B134,CP!I:I,"Partially Implemented")&gt;0,"Partially Implemented",
IF(COUNTIFS(CP!B:B,B134,CP!I:I,"Planned")&gt;0,"Planned",
IF(COUNTIFS(CP!B:B,B134,CP!I:I,"Alternative Implementation")&gt;0,"Alternative Implementation",
IF(COUNTIFS(CP!B:B,B134,CP!I:I,"Implemented")&gt;0,"Implemented",
"")))))))</f>
        <v/>
      </c>
      <c r="E134" s="33" t="str">
        <f>IF(COUNTIFS(CP!B:B,B134,CP!J:J,"Other Than Satisfied")&gt;0,"Other Than Satisfied",
IF(COUNTIFS(CP!B:B,B134,CP!J:J,"Satisfied")=COUNTIFS(CP!B:B,B134),"Satisfied",""))</f>
        <v/>
      </c>
      <c r="F134" s="32" t="str">
        <f>IF(COUNTIFS(CP!B:B,B134,CP!N:N,"High")&gt;0,"High",
IF(COUNTIFS(CP!B:B,B134,CP!N:N,"Moderate")&gt;0,"Moderate",
IF(COUNTIFS(CP!B:B,B134,CP!N:N,"Low")&gt;0,"Low",
"")))</f>
        <v/>
      </c>
      <c r="G134" s="32" t="str">
        <f>IF(COUNTIFS(CP!B:B,B134,CP!Q:Q,"Yes")&gt;0,"Yes",
IF(COUNTIFS(CP!B:B,B134,CP!Q:Q,"No")&gt;0,"No",
IF(COUNTIFS(CP!B:B,B134,CP!Q:Q,"None")&gt;0,"None",
"")))</f>
        <v/>
      </c>
      <c r="H134" s="32" t="str">
        <f>IF(COUNTIFS(CP!B:B,B134,CP!T:T,"Other Than Satisfied")&gt;0,"Other Than Satisfied","")</f>
        <v/>
      </c>
      <c r="I134" s="32" t="str">
        <f>IF(COUNTIFS(CP!B:B,B134,CP!U:U,"High")&gt;0,"High",
IF(COUNTIFS(CP!B:B,B134,CP!U:U,"Moderate")&gt;0,"Moderate",
IF(COUNTIFS(CP!B:B,B134,CP!U:U,"Low")&gt;0,"Low",
"")))</f>
        <v/>
      </c>
    </row>
    <row r="135" spans="1:9" s="1" customFormat="1" ht="14.1" customHeight="1" x14ac:dyDescent="0.25">
      <c r="A135" s="26" t="s">
        <v>557</v>
      </c>
      <c r="B135" s="5" t="s">
        <v>214</v>
      </c>
      <c r="C135" s="5" t="s">
        <v>215</v>
      </c>
      <c r="D135" s="32" t="str">
        <f>IF(COUNTIFS(CP!B:B,B135)=COUNTIFS(CP!B:B,B135,CP!I:I,"Not Applicable"),"Not Applicable",
IF(COUNTIFS(CP!B:B,B135)=COUNTIFS(CP!B:B,B135,CP!I:I,"Planned"),"Planned",
IF(COUNTIFS(CP!B:B,B135)=COUNTIFS(CP!B:B,B135,CP!I:I,"Alternative Implementation"),"Alternative Implementation",
IF(COUNTIFS(CP!B:B,B135,CP!I:I,"Partially Implemented")&gt;0,"Partially Implemented",
IF(COUNTIFS(CP!B:B,B135,CP!I:I,"Planned")&gt;0,"Planned",
IF(COUNTIFS(CP!B:B,B135,CP!I:I,"Alternative Implementation")&gt;0,"Alternative Implementation",
IF(COUNTIFS(CP!B:B,B135,CP!I:I,"Implemented")&gt;0,"Implemented",
"")))))))</f>
        <v/>
      </c>
      <c r="E135" s="33" t="str">
        <f>IF(COUNTIFS(CP!B:B,B135,CP!J:J,"Other Than Satisfied")&gt;0,"Other Than Satisfied",
IF(COUNTIFS(CP!B:B,B135,CP!J:J,"Satisfied")=COUNTIFS(CP!B:B,B135),"Satisfied",""))</f>
        <v/>
      </c>
      <c r="F135" s="32" t="str">
        <f>IF(COUNTIFS(CP!B:B,B135,CP!N:N,"High")&gt;0,"High",
IF(COUNTIFS(CP!B:B,B135,CP!N:N,"Moderate")&gt;0,"Moderate",
IF(COUNTIFS(CP!B:B,B135,CP!N:N,"Low")&gt;0,"Low",
"")))</f>
        <v/>
      </c>
      <c r="G135" s="32" t="str">
        <f>IF(COUNTIFS(CP!B:B,B135,CP!Q:Q,"Yes")&gt;0,"Yes",
IF(COUNTIFS(CP!B:B,B135,CP!Q:Q,"No")&gt;0,"No",
IF(COUNTIFS(CP!B:B,B135,CP!Q:Q,"None")&gt;0,"None",
"")))</f>
        <v/>
      </c>
      <c r="H135" s="32" t="str">
        <f>IF(COUNTIFS(CP!B:B,B135,CP!T:T,"Other Than Satisfied")&gt;0,"Other Than Satisfied","")</f>
        <v/>
      </c>
      <c r="I135" s="32" t="str">
        <f>IF(COUNTIFS(CP!B:B,B135,CP!U:U,"High")&gt;0,"High",
IF(COUNTIFS(CP!B:B,B135,CP!U:U,"Moderate")&gt;0,"Moderate",
IF(COUNTIFS(CP!B:B,B135,CP!U:U,"Low")&gt;0,"Low",
"")))</f>
        <v/>
      </c>
    </row>
    <row r="136" spans="1:9" s="1" customFormat="1" ht="14.1" customHeight="1" x14ac:dyDescent="0.25">
      <c r="A136" s="27" t="s">
        <v>557</v>
      </c>
      <c r="B136" s="7" t="s">
        <v>678</v>
      </c>
      <c r="C136" s="7" t="s">
        <v>684</v>
      </c>
      <c r="D136" s="32" t="str">
        <f>IF(COUNTIFS(CP!B:B,B136)=COUNTIFS(CP!B:B,B136,CP!I:I,"Not Applicable"),"Not Applicable",
IF(COUNTIFS(CP!B:B,B136)=COUNTIFS(CP!B:B,B136,CP!I:I,"Planned"),"Planned",
IF(COUNTIFS(CP!B:B,B136)=COUNTIFS(CP!B:B,B136,CP!I:I,"Alternative Implementation"),"Alternative Implementation",
IF(COUNTIFS(CP!B:B,B136,CP!I:I,"Partially Implemented")&gt;0,"Partially Implemented",
IF(COUNTIFS(CP!B:B,B136,CP!I:I,"Planned")&gt;0,"Planned",
IF(COUNTIFS(CP!B:B,B136,CP!I:I,"Alternative Implementation")&gt;0,"Alternative Implementation",
IF(COUNTIFS(CP!B:B,B136,CP!I:I,"Implemented")&gt;0,"Implemented",
"")))))))</f>
        <v/>
      </c>
      <c r="E136" s="33" t="str">
        <f>IF(COUNTIFS(CP!B:B,B136,CP!J:J,"Other Than Satisfied")&gt;0,"Other Than Satisfied",
IF(COUNTIFS(CP!B:B,B136,CP!J:J,"Satisfied")=COUNTIFS(CP!B:B,B136),"Satisfied",""))</f>
        <v/>
      </c>
      <c r="F136" s="32" t="str">
        <f>IF(COUNTIFS(CP!B:B,B136,CP!N:N,"High")&gt;0,"High",
IF(COUNTIFS(CP!B:B,B136,CP!N:N,"Moderate")&gt;0,"Moderate",
IF(COUNTIFS(CP!B:B,B136,CP!N:N,"Low")&gt;0,"Low",
"")))</f>
        <v/>
      </c>
      <c r="G136" s="32" t="str">
        <f>IF(COUNTIFS(CP!B:B,B136,CP!Q:Q,"Yes")&gt;0,"Yes",
IF(COUNTIFS(CP!B:B,B136,CP!Q:Q,"No")&gt;0,"No",
IF(COUNTIFS(CP!B:B,B136,CP!Q:Q,"None")&gt;0,"None",
"")))</f>
        <v/>
      </c>
      <c r="H136" s="32" t="str">
        <f>IF(COUNTIFS(CP!B:B,B136,CP!T:T,"Other Than Satisfied")&gt;0,"Other Than Satisfied","")</f>
        <v/>
      </c>
      <c r="I136" s="32" t="str">
        <f>IF(COUNTIFS(CP!B:B,B136,CP!U:U,"High")&gt;0,"High",
IF(COUNTIFS(CP!B:B,B136,CP!U:U,"Moderate")&gt;0,"Moderate",
IF(COUNTIFS(CP!B:B,B136,CP!U:U,"Low")&gt;0,"Low",
"")))</f>
        <v/>
      </c>
    </row>
    <row r="137" spans="1:9" s="1" customFormat="1" ht="14.1" customHeight="1" x14ac:dyDescent="0.25">
      <c r="A137" s="27" t="s">
        <v>557</v>
      </c>
      <c r="B137" s="7" t="s">
        <v>679</v>
      </c>
      <c r="C137" s="7" t="s">
        <v>216</v>
      </c>
      <c r="D137" s="32" t="str">
        <f>IF(COUNTIFS(CP!B:B,B137)=COUNTIFS(CP!B:B,B137,CP!I:I,"Not Applicable"),"Not Applicable",
IF(COUNTIFS(CP!B:B,B137)=COUNTIFS(CP!B:B,B137,CP!I:I,"Planned"),"Planned",
IF(COUNTIFS(CP!B:B,B137)=COUNTIFS(CP!B:B,B137,CP!I:I,"Alternative Implementation"),"Alternative Implementation",
IF(COUNTIFS(CP!B:B,B137,CP!I:I,"Partially Implemented")&gt;0,"Partially Implemented",
IF(COUNTIFS(CP!B:B,B137,CP!I:I,"Planned")&gt;0,"Planned",
IF(COUNTIFS(CP!B:B,B137,CP!I:I,"Alternative Implementation")&gt;0,"Alternative Implementation",
IF(COUNTIFS(CP!B:B,B137,CP!I:I,"Implemented")&gt;0,"Implemented",
"")))))))</f>
        <v/>
      </c>
      <c r="E137" s="33" t="str">
        <f>IF(COUNTIFS(CP!B:B,B137,CP!J:J,"Other Than Satisfied")&gt;0,"Other Than Satisfied",
IF(COUNTIFS(CP!B:B,B137,CP!J:J,"Satisfied")=COUNTIFS(CP!B:B,B137),"Satisfied",""))</f>
        <v/>
      </c>
      <c r="F137" s="32" t="str">
        <f>IF(COUNTIFS(CP!B:B,B137,CP!N:N,"High")&gt;0,"High",
IF(COUNTIFS(CP!B:B,B137,CP!N:N,"Moderate")&gt;0,"Moderate",
IF(COUNTIFS(CP!B:B,B137,CP!N:N,"Low")&gt;0,"Low",
"")))</f>
        <v/>
      </c>
      <c r="G137" s="32" t="str">
        <f>IF(COUNTIFS(CP!B:B,B137,CP!Q:Q,"Yes")&gt;0,"Yes",
IF(COUNTIFS(CP!B:B,B137,CP!Q:Q,"No")&gt;0,"No",
IF(COUNTIFS(CP!B:B,B137,CP!Q:Q,"None")&gt;0,"None",
"")))</f>
        <v/>
      </c>
      <c r="H137" s="32" t="str">
        <f>IF(COUNTIFS(CP!B:B,B137,CP!T:T,"Other Than Satisfied")&gt;0,"Other Than Satisfied","")</f>
        <v/>
      </c>
      <c r="I137" s="32" t="str">
        <f>IF(COUNTIFS(CP!B:B,B137,CP!U:U,"High")&gt;0,"High",
IF(COUNTIFS(CP!B:B,B137,CP!U:U,"Moderate")&gt;0,"Moderate",
IF(COUNTIFS(CP!B:B,B137,CP!U:U,"Low")&gt;0,"Low",
"")))</f>
        <v/>
      </c>
    </row>
    <row r="138" spans="1:9" s="1" customFormat="1" ht="14.1" customHeight="1" x14ac:dyDescent="0.25">
      <c r="A138" s="26" t="s">
        <v>557</v>
      </c>
      <c r="B138" s="5" t="s">
        <v>217</v>
      </c>
      <c r="C138" s="5" t="s">
        <v>218</v>
      </c>
      <c r="D138" s="32" t="str">
        <f>IF(COUNTIFS(CP!B:B,B138)=COUNTIFS(CP!B:B,B138,CP!I:I,"Not Applicable"),"Not Applicable",
IF(COUNTIFS(CP!B:B,B138)=COUNTIFS(CP!B:B,B138,CP!I:I,"Planned"),"Planned",
IF(COUNTIFS(CP!B:B,B138)=COUNTIFS(CP!B:B,B138,CP!I:I,"Alternative Implementation"),"Alternative Implementation",
IF(COUNTIFS(CP!B:B,B138,CP!I:I,"Partially Implemented")&gt;0,"Partially Implemented",
IF(COUNTIFS(CP!B:B,B138,CP!I:I,"Planned")&gt;0,"Planned",
IF(COUNTIFS(CP!B:B,B138,CP!I:I,"Alternative Implementation")&gt;0,"Alternative Implementation",
IF(COUNTIFS(CP!B:B,B138,CP!I:I,"Implemented")&gt;0,"Implemented",
"")))))))</f>
        <v/>
      </c>
      <c r="E138" s="33" t="str">
        <f>IF(COUNTIFS(CP!B:B,B138,CP!J:J,"Other Than Satisfied")&gt;0,"Other Than Satisfied",
IF(COUNTIFS(CP!B:B,B138,CP!J:J,"Satisfied")=COUNTIFS(CP!B:B,B138),"Satisfied",""))</f>
        <v/>
      </c>
      <c r="F138" s="32" t="str">
        <f>IF(COUNTIFS(CP!B:B,B138,CP!N:N,"High")&gt;0,"High",
IF(COUNTIFS(CP!B:B,B138,CP!N:N,"Moderate")&gt;0,"Moderate",
IF(COUNTIFS(CP!B:B,B138,CP!N:N,"Low")&gt;0,"Low",
"")))</f>
        <v/>
      </c>
      <c r="G138" s="32" t="str">
        <f>IF(COUNTIFS(CP!B:B,B138,CP!Q:Q,"Yes")&gt;0,"Yes",
IF(COUNTIFS(CP!B:B,B138,CP!Q:Q,"No")&gt;0,"No",
IF(COUNTIFS(CP!B:B,B138,CP!Q:Q,"None")&gt;0,"None",
"")))</f>
        <v/>
      </c>
      <c r="H138" s="32" t="str">
        <f>IF(COUNTIFS(CP!B:B,B138,CP!T:T,"Other Than Satisfied")&gt;0,"Other Than Satisfied","")</f>
        <v/>
      </c>
      <c r="I138" s="32" t="str">
        <f>IF(COUNTIFS(CP!B:B,B138,CP!U:U,"High")&gt;0,"High",
IF(COUNTIFS(CP!B:B,B138,CP!U:U,"Moderate")&gt;0,"Moderate",
IF(COUNTIFS(CP!B:B,B138,CP!U:U,"Low")&gt;0,"Low",
"")))</f>
        <v/>
      </c>
    </row>
    <row r="139" spans="1:9" s="1" customFormat="1" ht="14.1" customHeight="1" x14ac:dyDescent="0.25">
      <c r="A139" s="27" t="s">
        <v>557</v>
      </c>
      <c r="B139" s="7" t="s">
        <v>680</v>
      </c>
      <c r="C139" s="7" t="s">
        <v>219</v>
      </c>
      <c r="D139" s="32" t="str">
        <f>IF(COUNTIFS(CP!B:B,B139)=COUNTIFS(CP!B:B,B139,CP!I:I,"Not Applicable"),"Not Applicable",
IF(COUNTIFS(CP!B:B,B139)=COUNTIFS(CP!B:B,B139,CP!I:I,"Planned"),"Planned",
IF(COUNTIFS(CP!B:B,B139)=COUNTIFS(CP!B:B,B139,CP!I:I,"Alternative Implementation"),"Alternative Implementation",
IF(COUNTIFS(CP!B:B,B139,CP!I:I,"Partially Implemented")&gt;0,"Partially Implemented",
IF(COUNTIFS(CP!B:B,B139,CP!I:I,"Planned")&gt;0,"Planned",
IF(COUNTIFS(CP!B:B,B139,CP!I:I,"Alternative Implementation")&gt;0,"Alternative Implementation",
IF(COUNTIFS(CP!B:B,B139,CP!I:I,"Implemented")&gt;0,"Implemented",
"")))))))</f>
        <v/>
      </c>
      <c r="E139" s="33" t="str">
        <f>IF(COUNTIFS(CP!B:B,B139,CP!J:J,"Other Than Satisfied")&gt;0,"Other Than Satisfied",
IF(COUNTIFS(CP!B:B,B139,CP!J:J,"Satisfied")=COUNTIFS(CP!B:B,B139),"Satisfied",""))</f>
        <v/>
      </c>
      <c r="F139" s="32" t="str">
        <f>IF(COUNTIFS(CP!B:B,B139,CP!N:N,"High")&gt;0,"High",
IF(COUNTIFS(CP!B:B,B139,CP!N:N,"Moderate")&gt;0,"Moderate",
IF(COUNTIFS(CP!B:B,B139,CP!N:N,"Low")&gt;0,"Low",
"")))</f>
        <v/>
      </c>
      <c r="G139" s="32" t="str">
        <f>IF(COUNTIFS(CP!B:B,B139,CP!Q:Q,"Yes")&gt;0,"Yes",
IF(COUNTIFS(CP!B:B,B139,CP!Q:Q,"No")&gt;0,"No",
IF(COUNTIFS(CP!B:B,B139,CP!Q:Q,"None")&gt;0,"None",
"")))</f>
        <v/>
      </c>
      <c r="H139" s="32" t="str">
        <f>IF(COUNTIFS(CP!B:B,B139,CP!T:T,"Other Than Satisfied")&gt;0,"Other Than Satisfied","")</f>
        <v/>
      </c>
      <c r="I139" s="32" t="str">
        <f>IF(COUNTIFS(CP!B:B,B139,CP!U:U,"High")&gt;0,"High",
IF(COUNTIFS(CP!B:B,B139,CP!U:U,"Moderate")&gt;0,"Moderate",
IF(COUNTIFS(CP!B:B,B139,CP!U:U,"Low")&gt;0,"Low",
"")))</f>
        <v/>
      </c>
    </row>
    <row r="140" spans="1:9" s="1" customFormat="1" ht="14.1" customHeight="1" x14ac:dyDescent="0.25">
      <c r="A140" s="10"/>
      <c r="B140" s="3"/>
      <c r="C140" s="3" t="s">
        <v>220</v>
      </c>
      <c r="D140" s="31"/>
      <c r="E140" s="31"/>
      <c r="F140" s="31"/>
      <c r="G140" s="31"/>
      <c r="H140" s="31"/>
      <c r="I140" s="31"/>
    </row>
    <row r="141" spans="1:9" s="1" customFormat="1" ht="14.1" customHeight="1" x14ac:dyDescent="0.25">
      <c r="A141" s="26" t="s">
        <v>558</v>
      </c>
      <c r="B141" s="5" t="s">
        <v>221</v>
      </c>
      <c r="C141" s="5" t="s">
        <v>222</v>
      </c>
      <c r="D141" s="32" t="str">
        <f>IF(COUNTIFS(IA!B:B,B141)=COUNTIFS(IA!B:B,B141,IA!I:I,"Not Applicable"),"Not Applicable",
IF(COUNTIFS(IA!B:B,B141)=COUNTIFS(IA!B:B,B141,IA!I:I,"Planned"),"Planned",
IF(COUNTIFS(IA!B:B,B141)=COUNTIFS(IA!B:B,B141,IA!I:I,"Alternative Implementation"),"Alternative Implementation",
IF(COUNTIFS(IA!B:B,B141,IA!I:I,"Partially Implemented")&gt;0,"Partially Implemented",
IF(COUNTIFS(IA!B:B,B141,IA!I:I,"Planned")&gt;0,"Planned",
IF(COUNTIFS(IA!B:B,B141,IA!I:I,"Alternative Implementation")&gt;0,"Alternative Implementation",
IF(COUNTIFS(IA!B:B,B141,IA!I:I,"Implemented")&gt;0,"Implemented",
"")))))))</f>
        <v/>
      </c>
      <c r="E141" s="33" t="str">
        <f>IF(COUNTIFS(IA!B:B,B141,IA!J:J,"Other Than Satisfied")&gt;0,"Other Than Satisfied",
IF(COUNTIFS(IA!B:B,B141,IA!J:J,"Satisfied")=COUNTIFS(IA!B:B,B141),"Satisfied",""))</f>
        <v/>
      </c>
      <c r="F141" s="32" t="str">
        <f>IF(COUNTIFS(IA!B:B,B141,IA!N:N,"High")&gt;0,"High",
IF(COUNTIFS(IA!B:B,B141,IA!N:N,"Moderate")&gt;0,"Moderate",
IF(COUNTIFS(IA!B:B,B141,IA!N:N,"Low")&gt;0,"Low",
"")))</f>
        <v/>
      </c>
      <c r="G141" s="32" t="str">
        <f>IF(COUNTIFS(IA!B:B,B141,IA!Q:Q,"Yes")&gt;0,"Yes",
IF(COUNTIFS(IA!B:B,B141,IA!Q:Q,"No")&gt;0,"No",
IF(COUNTIFS(IA!B:B,B141,IA!Q:Q,"None")&gt;0,"None",
"")))</f>
        <v/>
      </c>
      <c r="H141" s="32" t="str">
        <f>IF(COUNTIFS(IA!B:B,B141,IA!T:T,"Other Than Satisfied")&gt;0,"Other Than Satisfied","")</f>
        <v/>
      </c>
      <c r="I141" s="32" t="str">
        <f>IF(COUNTIFS(IA!B:B,B141,IA!U:U,"High")&gt;0,"High",
IF(COUNTIFS(IA!B:B,B141,IA!U:U,"Moderate")&gt;0,"Moderate",
IF(COUNTIFS(IA!B:B,B141,IA!U:U,"Low")&gt;0,"Low",
"")))</f>
        <v/>
      </c>
    </row>
    <row r="142" spans="1:9" s="1" customFormat="1" ht="14.1" customHeight="1" x14ac:dyDescent="0.25">
      <c r="A142" s="26" t="s">
        <v>558</v>
      </c>
      <c r="B142" s="5" t="s">
        <v>223</v>
      </c>
      <c r="C142" s="5" t="s">
        <v>224</v>
      </c>
      <c r="D142" s="32" t="str">
        <f>IF(COUNTIFS(IA!B:B,B142)=COUNTIFS(IA!B:B,B142,IA!I:I,"Not Applicable"),"Not Applicable",
IF(COUNTIFS(IA!B:B,B142)=COUNTIFS(IA!B:B,B142,IA!I:I,"Planned"),"Planned",
IF(COUNTIFS(IA!B:B,B142)=COUNTIFS(IA!B:B,B142,IA!I:I,"Alternative Implementation"),"Alternative Implementation",
IF(COUNTIFS(IA!B:B,B142,IA!I:I,"Partially Implemented")&gt;0,"Partially Implemented",
IF(COUNTIFS(IA!B:B,B142,IA!I:I,"Planned")&gt;0,"Planned",
IF(COUNTIFS(IA!B:B,B142,IA!I:I,"Alternative Implementation")&gt;0,"Alternative Implementation",
IF(COUNTIFS(IA!B:B,B142,IA!I:I,"Implemented")&gt;0,"Implemented",
"")))))))</f>
        <v/>
      </c>
      <c r="E142" s="33" t="str">
        <f>IF(COUNTIFS(IA!B:B,B142,IA!J:J,"Other Than Satisfied")&gt;0,"Other Than Satisfied",
IF(COUNTIFS(IA!B:B,B142,IA!J:J,"Satisfied")=COUNTIFS(IA!B:B,B142),"Satisfied",""))</f>
        <v/>
      </c>
      <c r="F142" s="32" t="str">
        <f>IF(COUNTIFS(IA!B:B,B142,IA!N:N,"High")&gt;0,"High",
IF(COUNTIFS(IA!B:B,B142,IA!N:N,"Moderate")&gt;0,"Moderate",
IF(COUNTIFS(IA!B:B,B142,IA!N:N,"Low")&gt;0,"Low",
"")))</f>
        <v/>
      </c>
      <c r="G142" s="32" t="str">
        <f>IF(COUNTIFS(IA!B:B,B142,IA!Q:Q,"Yes")&gt;0,"Yes",
IF(COUNTIFS(IA!B:B,B142,IA!Q:Q,"No")&gt;0,"No",
IF(COUNTIFS(IA!B:B,B142,IA!Q:Q,"None")&gt;0,"None",
"")))</f>
        <v/>
      </c>
      <c r="H142" s="32" t="str">
        <f>IF(COUNTIFS(IA!B:B,B142,IA!T:T,"Other Than Satisfied")&gt;0,"Other Than Satisfied","")</f>
        <v/>
      </c>
      <c r="I142" s="32" t="str">
        <f>IF(COUNTIFS(IA!B:B,B142,IA!U:U,"High")&gt;0,"High",
IF(COUNTIFS(IA!B:B,B142,IA!U:U,"Moderate")&gt;0,"Moderate",
IF(COUNTIFS(IA!B:B,B142,IA!U:U,"Low")&gt;0,"Low",
"")))</f>
        <v/>
      </c>
    </row>
    <row r="143" spans="1:9" s="1" customFormat="1" ht="14.1" customHeight="1" x14ac:dyDescent="0.25">
      <c r="A143" s="27" t="s">
        <v>558</v>
      </c>
      <c r="B143" s="7" t="s">
        <v>685</v>
      </c>
      <c r="C143" s="7" t="s">
        <v>225</v>
      </c>
      <c r="D143" s="32" t="str">
        <f>IF(COUNTIFS(IA!B:B,B143)=COUNTIFS(IA!B:B,B143,IA!I:I,"Not Applicable"),"Not Applicable",
IF(COUNTIFS(IA!B:B,B143)=COUNTIFS(IA!B:B,B143,IA!I:I,"Planned"),"Planned",
IF(COUNTIFS(IA!B:B,B143)=COUNTIFS(IA!B:B,B143,IA!I:I,"Alternative Implementation"),"Alternative Implementation",
IF(COUNTIFS(IA!B:B,B143,IA!I:I,"Partially Implemented")&gt;0,"Partially Implemented",
IF(COUNTIFS(IA!B:B,B143,IA!I:I,"Planned")&gt;0,"Planned",
IF(COUNTIFS(IA!B:B,B143,IA!I:I,"Alternative Implementation")&gt;0,"Alternative Implementation",
IF(COUNTIFS(IA!B:B,B143,IA!I:I,"Implemented")&gt;0,"Implemented",
"")))))))</f>
        <v/>
      </c>
      <c r="E143" s="33" t="str">
        <f>IF(COUNTIFS(IA!B:B,B143,IA!J:J,"Other Than Satisfied")&gt;0,"Other Than Satisfied",
IF(COUNTIFS(IA!B:B,B143,IA!J:J,"Satisfied")=COUNTIFS(IA!B:B,B143),"Satisfied",""))</f>
        <v/>
      </c>
      <c r="F143" s="32" t="str">
        <f>IF(COUNTIFS(IA!B:B,B143,IA!N:N,"High")&gt;0,"High",
IF(COUNTIFS(IA!B:B,B143,IA!N:N,"Moderate")&gt;0,"Moderate",
IF(COUNTIFS(IA!B:B,B143,IA!N:N,"Low")&gt;0,"Low",
"")))</f>
        <v/>
      </c>
      <c r="G143" s="32" t="str">
        <f>IF(COUNTIFS(IA!B:B,B143,IA!Q:Q,"Yes")&gt;0,"Yes",
IF(COUNTIFS(IA!B:B,B143,IA!Q:Q,"No")&gt;0,"No",
IF(COUNTIFS(IA!B:B,B143,IA!Q:Q,"None")&gt;0,"None",
"")))</f>
        <v/>
      </c>
      <c r="H143" s="32" t="str">
        <f>IF(COUNTIFS(IA!B:B,B143,IA!T:T,"Other Than Satisfied")&gt;0,"Other Than Satisfied","")</f>
        <v/>
      </c>
      <c r="I143" s="32" t="str">
        <f>IF(COUNTIFS(IA!B:B,B143,IA!U:U,"High")&gt;0,"High",
IF(COUNTIFS(IA!B:B,B143,IA!U:U,"Moderate")&gt;0,"Moderate",
IF(COUNTIFS(IA!B:B,B143,IA!U:U,"Low")&gt;0,"Low",
"")))</f>
        <v/>
      </c>
    </row>
    <row r="144" spans="1:9" s="1" customFormat="1" ht="14.1" customHeight="1" x14ac:dyDescent="0.25">
      <c r="A144" s="27" t="s">
        <v>558</v>
      </c>
      <c r="B144" s="7" t="s">
        <v>686</v>
      </c>
      <c r="C144" s="7" t="s">
        <v>226</v>
      </c>
      <c r="D144" s="32" t="str">
        <f>IF(COUNTIFS(IA!B:B,B144)=COUNTIFS(IA!B:B,B144,IA!I:I,"Not Applicable"),"Not Applicable",
IF(COUNTIFS(IA!B:B,B144)=COUNTIFS(IA!B:B,B144,IA!I:I,"Planned"),"Planned",
IF(COUNTIFS(IA!B:B,B144)=COUNTIFS(IA!B:B,B144,IA!I:I,"Alternative Implementation"),"Alternative Implementation",
IF(COUNTIFS(IA!B:B,B144,IA!I:I,"Partially Implemented")&gt;0,"Partially Implemented",
IF(COUNTIFS(IA!B:B,B144,IA!I:I,"Planned")&gt;0,"Planned",
IF(COUNTIFS(IA!B:B,B144,IA!I:I,"Alternative Implementation")&gt;0,"Alternative Implementation",
IF(COUNTIFS(IA!B:B,B144,IA!I:I,"Implemented")&gt;0,"Implemented",
"")))))))</f>
        <v/>
      </c>
      <c r="E144" s="33" t="str">
        <f>IF(COUNTIFS(IA!B:B,B144,IA!J:J,"Other Than Satisfied")&gt;0,"Other Than Satisfied",
IF(COUNTIFS(IA!B:B,B144,IA!J:J,"Satisfied")=COUNTIFS(IA!B:B,B144),"Satisfied",""))</f>
        <v/>
      </c>
      <c r="F144" s="32" t="str">
        <f>IF(COUNTIFS(IA!B:B,B144,IA!N:N,"High")&gt;0,"High",
IF(COUNTIFS(IA!B:B,B144,IA!N:N,"Moderate")&gt;0,"Moderate",
IF(COUNTIFS(IA!B:B,B144,IA!N:N,"Low")&gt;0,"Low",
"")))</f>
        <v/>
      </c>
      <c r="G144" s="32" t="str">
        <f>IF(COUNTIFS(IA!B:B,B144,IA!Q:Q,"Yes")&gt;0,"Yes",
IF(COUNTIFS(IA!B:B,B144,IA!Q:Q,"No")&gt;0,"No",
IF(COUNTIFS(IA!B:B,B144,IA!Q:Q,"None")&gt;0,"None",
"")))</f>
        <v/>
      </c>
      <c r="H144" s="32" t="str">
        <f>IF(COUNTIFS(IA!B:B,B144,IA!T:T,"Other Than Satisfied")&gt;0,"Other Than Satisfied","")</f>
        <v/>
      </c>
      <c r="I144" s="32" t="str">
        <f>IF(COUNTIFS(IA!B:B,B144,IA!U:U,"High")&gt;0,"High",
IF(COUNTIFS(IA!B:B,B144,IA!U:U,"Moderate")&gt;0,"Moderate",
IF(COUNTIFS(IA!B:B,B144,IA!U:U,"Low")&gt;0,"Low",
"")))</f>
        <v/>
      </c>
    </row>
    <row r="145" spans="1:9" s="1" customFormat="1" ht="14.1" customHeight="1" x14ac:dyDescent="0.25">
      <c r="A145" s="27" t="s">
        <v>558</v>
      </c>
      <c r="B145" s="7" t="s">
        <v>687</v>
      </c>
      <c r="C145" s="7" t="s">
        <v>227</v>
      </c>
      <c r="D145" s="32" t="str">
        <f>IF(COUNTIFS(IA!B:B,B145)=COUNTIFS(IA!B:B,B145,IA!I:I,"Not Applicable"),"Not Applicable",
IF(COUNTIFS(IA!B:B,B145)=COUNTIFS(IA!B:B,B145,IA!I:I,"Planned"),"Planned",
IF(COUNTIFS(IA!B:B,B145)=COUNTIFS(IA!B:B,B145,IA!I:I,"Alternative Implementation"),"Alternative Implementation",
IF(COUNTIFS(IA!B:B,B145,IA!I:I,"Partially Implemented")&gt;0,"Partially Implemented",
IF(COUNTIFS(IA!B:B,B145,IA!I:I,"Planned")&gt;0,"Planned",
IF(COUNTIFS(IA!B:B,B145,IA!I:I,"Alternative Implementation")&gt;0,"Alternative Implementation",
IF(COUNTIFS(IA!B:B,B145,IA!I:I,"Implemented")&gt;0,"Implemented",
"")))))))</f>
        <v/>
      </c>
      <c r="E145" s="33" t="str">
        <f>IF(COUNTIFS(IA!B:B,B145,IA!J:J,"Other Than Satisfied")&gt;0,"Other Than Satisfied",
IF(COUNTIFS(IA!B:B,B145,IA!J:J,"Satisfied")=COUNTIFS(IA!B:B,B145),"Satisfied",""))</f>
        <v/>
      </c>
      <c r="F145" s="32" t="str">
        <f>IF(COUNTIFS(IA!B:B,B145,IA!N:N,"High")&gt;0,"High",
IF(COUNTIFS(IA!B:B,B145,IA!N:N,"Moderate")&gt;0,"Moderate",
IF(COUNTIFS(IA!B:B,B145,IA!N:N,"Low")&gt;0,"Low",
"")))</f>
        <v/>
      </c>
      <c r="G145" s="32" t="str">
        <f>IF(COUNTIFS(IA!B:B,B145,IA!Q:Q,"Yes")&gt;0,"Yes",
IF(COUNTIFS(IA!B:B,B145,IA!Q:Q,"No")&gt;0,"No",
IF(COUNTIFS(IA!B:B,B145,IA!Q:Q,"None")&gt;0,"None",
"")))</f>
        <v/>
      </c>
      <c r="H145" s="32" t="str">
        <f>IF(COUNTIFS(IA!B:B,B145,IA!T:T,"Other Than Satisfied")&gt;0,"Other Than Satisfied","")</f>
        <v/>
      </c>
      <c r="I145" s="32" t="str">
        <f>IF(COUNTIFS(IA!B:B,B145,IA!U:U,"High")&gt;0,"High",
IF(COUNTIFS(IA!B:B,B145,IA!U:U,"Moderate")&gt;0,"Moderate",
IF(COUNTIFS(IA!B:B,B145,IA!U:U,"Low")&gt;0,"Low",
"")))</f>
        <v/>
      </c>
    </row>
    <row r="146" spans="1:9" s="9" customFormat="1" ht="14.1" customHeight="1" x14ac:dyDescent="0.25">
      <c r="A146" s="27" t="s">
        <v>558</v>
      </c>
      <c r="B146" s="7" t="s">
        <v>688</v>
      </c>
      <c r="C146" s="7" t="s">
        <v>228</v>
      </c>
      <c r="D146" s="32" t="str">
        <f>IF(COUNTIFS(IA!B:B,B146)=COUNTIFS(IA!B:B,B146,IA!I:I,"Not Applicable"),"Not Applicable",
IF(COUNTIFS(IA!B:B,B146)=COUNTIFS(IA!B:B,B146,IA!I:I,"Planned"),"Planned",
IF(COUNTIFS(IA!B:B,B146)=COUNTIFS(IA!B:B,B146,IA!I:I,"Alternative Implementation"),"Alternative Implementation",
IF(COUNTIFS(IA!B:B,B146,IA!I:I,"Partially Implemented")&gt;0,"Partially Implemented",
IF(COUNTIFS(IA!B:B,B146,IA!I:I,"Planned")&gt;0,"Planned",
IF(COUNTIFS(IA!B:B,B146,IA!I:I,"Alternative Implementation")&gt;0,"Alternative Implementation",
IF(COUNTIFS(IA!B:B,B146,IA!I:I,"Implemented")&gt;0,"Implemented",
"")))))))</f>
        <v/>
      </c>
      <c r="E146" s="33" t="str">
        <f>IF(COUNTIFS(IA!B:B,B146,IA!J:J,"Other Than Satisfied")&gt;0,"Other Than Satisfied",
IF(COUNTIFS(IA!B:B,B146,IA!J:J,"Satisfied")=COUNTIFS(IA!B:B,B146),"Satisfied",""))</f>
        <v/>
      </c>
      <c r="F146" s="32" t="str">
        <f>IF(COUNTIFS(IA!B:B,B146,IA!N:N,"High")&gt;0,"High",
IF(COUNTIFS(IA!B:B,B146,IA!N:N,"Moderate")&gt;0,"Moderate",
IF(COUNTIFS(IA!B:B,B146,IA!N:N,"Low")&gt;0,"Low",
"")))</f>
        <v/>
      </c>
      <c r="G146" s="32" t="str">
        <f>IF(COUNTIFS(IA!B:B,B146,IA!Q:Q,"Yes")&gt;0,"Yes",
IF(COUNTIFS(IA!B:B,B146,IA!Q:Q,"No")&gt;0,"No",
IF(COUNTIFS(IA!B:B,B146,IA!Q:Q,"None")&gt;0,"None",
"")))</f>
        <v/>
      </c>
      <c r="H146" s="32" t="str">
        <f>IF(COUNTIFS(IA!B:B,B146,IA!T:T,"Other Than Satisfied")&gt;0,"Other Than Satisfied","")</f>
        <v/>
      </c>
      <c r="I146" s="32" t="str">
        <f>IF(COUNTIFS(IA!B:B,B146,IA!U:U,"High")&gt;0,"High",
IF(COUNTIFS(IA!B:B,B146,IA!U:U,"Moderate")&gt;0,"Moderate",
IF(COUNTIFS(IA!B:B,B146,IA!U:U,"Low")&gt;0,"Low",
"")))</f>
        <v/>
      </c>
    </row>
    <row r="147" spans="1:9" s="9" customFormat="1" ht="14.1" customHeight="1" x14ac:dyDescent="0.25">
      <c r="A147" s="27" t="s">
        <v>558</v>
      </c>
      <c r="B147" s="7" t="s">
        <v>689</v>
      </c>
      <c r="C147" s="7" t="s">
        <v>229</v>
      </c>
      <c r="D147" s="32" t="str">
        <f>IF(COUNTIFS(IA!B:B,B147)=COUNTIFS(IA!B:B,B147,IA!I:I,"Not Applicable"),"Not Applicable",
IF(COUNTIFS(IA!B:B,B147)=COUNTIFS(IA!B:B,B147,IA!I:I,"Planned"),"Planned",
IF(COUNTIFS(IA!B:B,B147)=COUNTIFS(IA!B:B,B147,IA!I:I,"Alternative Implementation"),"Alternative Implementation",
IF(COUNTIFS(IA!B:B,B147,IA!I:I,"Partially Implemented")&gt;0,"Partially Implemented",
IF(COUNTIFS(IA!B:B,B147,IA!I:I,"Planned")&gt;0,"Planned",
IF(COUNTIFS(IA!B:B,B147,IA!I:I,"Alternative Implementation")&gt;0,"Alternative Implementation",
IF(COUNTIFS(IA!B:B,B147,IA!I:I,"Implemented")&gt;0,"Implemented",
"")))))))</f>
        <v/>
      </c>
      <c r="E147" s="33" t="str">
        <f>IF(COUNTIFS(IA!B:B,B147,IA!J:J,"Other Than Satisfied")&gt;0,"Other Than Satisfied",
IF(COUNTIFS(IA!B:B,B147,IA!J:J,"Satisfied")=COUNTIFS(IA!B:B,B147),"Satisfied",""))</f>
        <v/>
      </c>
      <c r="F147" s="32" t="str">
        <f>IF(COUNTIFS(IA!B:B,B147,IA!N:N,"High")&gt;0,"High",
IF(COUNTIFS(IA!B:B,B147,IA!N:N,"Moderate")&gt;0,"Moderate",
IF(COUNTIFS(IA!B:B,B147,IA!N:N,"Low")&gt;0,"Low",
"")))</f>
        <v/>
      </c>
      <c r="G147" s="32" t="str">
        <f>IF(COUNTIFS(IA!B:B,B147,IA!Q:Q,"Yes")&gt;0,"Yes",
IF(COUNTIFS(IA!B:B,B147,IA!Q:Q,"No")&gt;0,"No",
IF(COUNTIFS(IA!B:B,B147,IA!Q:Q,"None")&gt;0,"None",
"")))</f>
        <v/>
      </c>
      <c r="H147" s="32" t="str">
        <f>IF(COUNTIFS(IA!B:B,B147,IA!T:T,"Other Than Satisfied")&gt;0,"Other Than Satisfied","")</f>
        <v/>
      </c>
      <c r="I147" s="32" t="str">
        <f>IF(COUNTIFS(IA!B:B,B147,IA!U:U,"High")&gt;0,"High",
IF(COUNTIFS(IA!B:B,B147,IA!U:U,"Moderate")&gt;0,"Moderate",
IF(COUNTIFS(IA!B:B,B147,IA!U:U,"Low")&gt;0,"Low",
"")))</f>
        <v/>
      </c>
    </row>
    <row r="148" spans="1:9" s="1" customFormat="1" ht="14.1" customHeight="1" x14ac:dyDescent="0.25">
      <c r="A148" s="27" t="s">
        <v>558</v>
      </c>
      <c r="B148" s="7" t="s">
        <v>690</v>
      </c>
      <c r="C148" s="7" t="s">
        <v>230</v>
      </c>
      <c r="D148" s="32" t="str">
        <f>IF(COUNTIFS(IA!B:B,B148)=COUNTIFS(IA!B:B,B148,IA!I:I,"Not Applicable"),"Not Applicable",
IF(COUNTIFS(IA!B:B,B148)=COUNTIFS(IA!B:B,B148,IA!I:I,"Planned"),"Planned",
IF(COUNTIFS(IA!B:B,B148)=COUNTIFS(IA!B:B,B148,IA!I:I,"Alternative Implementation"),"Alternative Implementation",
IF(COUNTIFS(IA!B:B,B148,IA!I:I,"Partially Implemented")&gt;0,"Partially Implemented",
IF(COUNTIFS(IA!B:B,B148,IA!I:I,"Planned")&gt;0,"Planned",
IF(COUNTIFS(IA!B:B,B148,IA!I:I,"Alternative Implementation")&gt;0,"Alternative Implementation",
IF(COUNTIFS(IA!B:B,B148,IA!I:I,"Implemented")&gt;0,"Implemented",
"")))))))</f>
        <v/>
      </c>
      <c r="E148" s="33" t="str">
        <f>IF(COUNTIFS(IA!B:B,B148,IA!J:J,"Other Than Satisfied")&gt;0,"Other Than Satisfied",
IF(COUNTIFS(IA!B:B,B148,IA!J:J,"Satisfied")=COUNTIFS(IA!B:B,B148),"Satisfied",""))</f>
        <v/>
      </c>
      <c r="F148" s="32" t="str">
        <f>IF(COUNTIFS(IA!B:B,B148,IA!N:N,"High")&gt;0,"High",
IF(COUNTIFS(IA!B:B,B148,IA!N:N,"Moderate")&gt;0,"Moderate",
IF(COUNTIFS(IA!B:B,B148,IA!N:N,"Low")&gt;0,"Low",
"")))</f>
        <v/>
      </c>
      <c r="G148" s="32" t="str">
        <f>IF(COUNTIFS(IA!B:B,B148,IA!Q:Q,"Yes")&gt;0,"Yes",
IF(COUNTIFS(IA!B:B,B148,IA!Q:Q,"No")&gt;0,"No",
IF(COUNTIFS(IA!B:B,B148,IA!Q:Q,"None")&gt;0,"None",
"")))</f>
        <v/>
      </c>
      <c r="H148" s="32" t="str">
        <f>IF(COUNTIFS(IA!B:B,B148,IA!T:T,"Other Than Satisfied")&gt;0,"Other Than Satisfied","")</f>
        <v/>
      </c>
      <c r="I148" s="32" t="str">
        <f>IF(COUNTIFS(IA!B:B,B148,IA!U:U,"High")&gt;0,"High",
IF(COUNTIFS(IA!B:B,B148,IA!U:U,"Moderate")&gt;0,"Moderate",
IF(COUNTIFS(IA!B:B,B148,IA!U:U,"Low")&gt;0,"Low",
"")))</f>
        <v/>
      </c>
    </row>
    <row r="149" spans="1:9" s="1" customFormat="1" ht="14.1" customHeight="1" x14ac:dyDescent="0.25">
      <c r="A149" s="27" t="s">
        <v>558</v>
      </c>
      <c r="B149" s="7" t="s">
        <v>691</v>
      </c>
      <c r="C149" s="7" t="s">
        <v>231</v>
      </c>
      <c r="D149" s="32" t="str">
        <f>IF(COUNTIFS(IA!B:B,B149)=COUNTIFS(IA!B:B,B149,IA!I:I,"Not Applicable"),"Not Applicable",
IF(COUNTIFS(IA!B:B,B149)=COUNTIFS(IA!B:B,B149,IA!I:I,"Planned"),"Planned",
IF(COUNTIFS(IA!B:B,B149)=COUNTIFS(IA!B:B,B149,IA!I:I,"Alternative Implementation"),"Alternative Implementation",
IF(COUNTIFS(IA!B:B,B149,IA!I:I,"Partially Implemented")&gt;0,"Partially Implemented",
IF(COUNTIFS(IA!B:B,B149,IA!I:I,"Planned")&gt;0,"Planned",
IF(COUNTIFS(IA!B:B,B149,IA!I:I,"Alternative Implementation")&gt;0,"Alternative Implementation",
IF(COUNTIFS(IA!B:B,B149,IA!I:I,"Implemented")&gt;0,"Implemented",
"")))))))</f>
        <v/>
      </c>
      <c r="E149" s="33" t="str">
        <f>IF(COUNTIFS(IA!B:B,B149,IA!J:J,"Other Than Satisfied")&gt;0,"Other Than Satisfied",
IF(COUNTIFS(IA!B:B,B149,IA!J:J,"Satisfied")=COUNTIFS(IA!B:B,B149),"Satisfied",""))</f>
        <v/>
      </c>
      <c r="F149" s="32" t="str">
        <f>IF(COUNTIFS(IA!B:B,B149,IA!N:N,"High")&gt;0,"High",
IF(COUNTIFS(IA!B:B,B149,IA!N:N,"Moderate")&gt;0,"Moderate",
IF(COUNTIFS(IA!B:B,B149,IA!N:N,"Low")&gt;0,"Low",
"")))</f>
        <v/>
      </c>
      <c r="G149" s="32" t="str">
        <f>IF(COUNTIFS(IA!B:B,B149,IA!Q:Q,"Yes")&gt;0,"Yes",
IF(COUNTIFS(IA!B:B,B149,IA!Q:Q,"No")&gt;0,"No",
IF(COUNTIFS(IA!B:B,B149,IA!Q:Q,"None")&gt;0,"None",
"")))</f>
        <v/>
      </c>
      <c r="H149" s="32" t="str">
        <f>IF(COUNTIFS(IA!B:B,B149,IA!T:T,"Other Than Satisfied")&gt;0,"Other Than Satisfied","")</f>
        <v/>
      </c>
      <c r="I149" s="32" t="str">
        <f>IF(COUNTIFS(IA!B:B,B149,IA!U:U,"High")&gt;0,"High",
IF(COUNTIFS(IA!B:B,B149,IA!U:U,"Moderate")&gt;0,"Moderate",
IF(COUNTIFS(IA!B:B,B149,IA!U:U,"Low")&gt;0,"Low",
"")))</f>
        <v/>
      </c>
    </row>
    <row r="150" spans="1:9" s="1" customFormat="1" ht="14.1" customHeight="1" x14ac:dyDescent="0.25">
      <c r="A150" s="26" t="s">
        <v>558</v>
      </c>
      <c r="B150" s="5" t="s">
        <v>232</v>
      </c>
      <c r="C150" s="5" t="s">
        <v>233</v>
      </c>
      <c r="D150" s="32" t="str">
        <f>IF(COUNTIFS(IA!B:B,B150)=COUNTIFS(IA!B:B,B150,IA!I:I,"Not Applicable"),"Not Applicable",
IF(COUNTIFS(IA!B:B,B150)=COUNTIFS(IA!B:B,B150,IA!I:I,"Planned"),"Planned",
IF(COUNTIFS(IA!B:B,B150)=COUNTIFS(IA!B:B,B150,IA!I:I,"Alternative Implementation"),"Alternative Implementation",
IF(COUNTIFS(IA!B:B,B150,IA!I:I,"Partially Implemented")&gt;0,"Partially Implemented",
IF(COUNTIFS(IA!B:B,B150,IA!I:I,"Planned")&gt;0,"Planned",
IF(COUNTIFS(IA!B:B,B150,IA!I:I,"Alternative Implementation")&gt;0,"Alternative Implementation",
IF(COUNTIFS(IA!B:B,B150,IA!I:I,"Implemented")&gt;0,"Implemented",
"")))))))</f>
        <v/>
      </c>
      <c r="E150" s="33" t="str">
        <f>IF(COUNTIFS(IA!B:B,B150,IA!J:J,"Other Than Satisfied")&gt;0,"Other Than Satisfied",
IF(COUNTIFS(IA!B:B,B150,IA!J:J,"Satisfied")=COUNTIFS(IA!B:B,B150),"Satisfied",""))</f>
        <v/>
      </c>
      <c r="F150" s="32" t="str">
        <f>IF(COUNTIFS(IA!B:B,B150,IA!N:N,"High")&gt;0,"High",
IF(COUNTIFS(IA!B:B,B150,IA!N:N,"Moderate")&gt;0,"Moderate",
IF(COUNTIFS(IA!B:B,B150,IA!N:N,"Low")&gt;0,"Low",
"")))</f>
        <v/>
      </c>
      <c r="G150" s="32" t="str">
        <f>IF(COUNTIFS(IA!B:B,B150,IA!Q:Q,"Yes")&gt;0,"Yes",
IF(COUNTIFS(IA!B:B,B150,IA!Q:Q,"No")&gt;0,"No",
IF(COUNTIFS(IA!B:B,B150,IA!Q:Q,"None")&gt;0,"None",
"")))</f>
        <v/>
      </c>
      <c r="H150" s="32" t="str">
        <f>IF(COUNTIFS(IA!B:B,B150,IA!T:T,"Other Than Satisfied")&gt;0,"Other Than Satisfied","")</f>
        <v/>
      </c>
      <c r="I150" s="32" t="str">
        <f>IF(COUNTIFS(IA!B:B,B150,IA!U:U,"High")&gt;0,"High",
IF(COUNTIFS(IA!B:B,B150,IA!U:U,"Moderate")&gt;0,"Moderate",
IF(COUNTIFS(IA!B:B,B150,IA!U:U,"Low")&gt;0,"Low",
"")))</f>
        <v/>
      </c>
    </row>
    <row r="151" spans="1:9" s="1" customFormat="1" ht="14.1" customHeight="1" x14ac:dyDescent="0.25">
      <c r="A151" s="26" t="s">
        <v>558</v>
      </c>
      <c r="B151" s="5" t="s">
        <v>234</v>
      </c>
      <c r="C151" s="5" t="s">
        <v>235</v>
      </c>
      <c r="D151" s="32" t="str">
        <f>IF(COUNTIFS(IA!B:B,B151)=COUNTIFS(IA!B:B,B151,IA!I:I,"Not Applicable"),"Not Applicable",
IF(COUNTIFS(IA!B:B,B151)=COUNTIFS(IA!B:B,B151,IA!I:I,"Planned"),"Planned",
IF(COUNTIFS(IA!B:B,B151)=COUNTIFS(IA!B:B,B151,IA!I:I,"Alternative Implementation"),"Alternative Implementation",
IF(COUNTIFS(IA!B:B,B151,IA!I:I,"Partially Implemented")&gt;0,"Partially Implemented",
IF(COUNTIFS(IA!B:B,B151,IA!I:I,"Planned")&gt;0,"Planned",
IF(COUNTIFS(IA!B:B,B151,IA!I:I,"Alternative Implementation")&gt;0,"Alternative Implementation",
IF(COUNTIFS(IA!B:B,B151,IA!I:I,"Implemented")&gt;0,"Implemented",
"")))))))</f>
        <v/>
      </c>
      <c r="E151" s="33" t="str">
        <f>IF(COUNTIFS(IA!B:B,B151,IA!J:J,"Other Than Satisfied")&gt;0,"Other Than Satisfied",
IF(COUNTIFS(IA!B:B,B151,IA!J:J,"Satisfied")=COUNTIFS(IA!B:B,B151),"Satisfied",""))</f>
        <v/>
      </c>
      <c r="F151" s="32" t="str">
        <f>IF(COUNTIFS(IA!B:B,B151,IA!N:N,"High")&gt;0,"High",
IF(COUNTIFS(IA!B:B,B151,IA!N:N,"Moderate")&gt;0,"Moderate",
IF(COUNTIFS(IA!B:B,B151,IA!N:N,"Low")&gt;0,"Low",
"")))</f>
        <v/>
      </c>
      <c r="G151" s="32" t="str">
        <f>IF(COUNTIFS(IA!B:B,B151,IA!Q:Q,"Yes")&gt;0,"Yes",
IF(COUNTIFS(IA!B:B,B151,IA!Q:Q,"No")&gt;0,"No",
IF(COUNTIFS(IA!B:B,B151,IA!Q:Q,"None")&gt;0,"None",
"")))</f>
        <v/>
      </c>
      <c r="H151" s="32" t="str">
        <f>IF(COUNTIFS(IA!B:B,B151,IA!T:T,"Other Than Satisfied")&gt;0,"Other Than Satisfied","")</f>
        <v/>
      </c>
      <c r="I151" s="32" t="str">
        <f>IF(COUNTIFS(IA!B:B,B151,IA!U:U,"High")&gt;0,"High",
IF(COUNTIFS(IA!B:B,B151,IA!U:U,"Moderate")&gt;0,"Moderate",
IF(COUNTIFS(IA!B:B,B151,IA!U:U,"Low")&gt;0,"Low",
"")))</f>
        <v/>
      </c>
    </row>
    <row r="152" spans="1:9" s="1" customFormat="1" ht="14.1" customHeight="1" x14ac:dyDescent="0.25">
      <c r="A152" s="27" t="s">
        <v>558</v>
      </c>
      <c r="B152" s="7" t="s">
        <v>692</v>
      </c>
      <c r="C152" s="7" t="s">
        <v>236</v>
      </c>
      <c r="D152" s="32" t="str">
        <f>IF(COUNTIFS(IA!B:B,B152)=COUNTIFS(IA!B:B,B152,IA!I:I,"Not Applicable"),"Not Applicable",
IF(COUNTIFS(IA!B:B,B152)=COUNTIFS(IA!B:B,B152,IA!I:I,"Planned"),"Planned",
IF(COUNTIFS(IA!B:B,B152)=COUNTIFS(IA!B:B,B152,IA!I:I,"Alternative Implementation"),"Alternative Implementation",
IF(COUNTIFS(IA!B:B,B152,IA!I:I,"Partially Implemented")&gt;0,"Partially Implemented",
IF(COUNTIFS(IA!B:B,B152,IA!I:I,"Planned")&gt;0,"Planned",
IF(COUNTIFS(IA!B:B,B152,IA!I:I,"Alternative Implementation")&gt;0,"Alternative Implementation",
IF(COUNTIFS(IA!B:B,B152,IA!I:I,"Implemented")&gt;0,"Implemented",
"")))))))</f>
        <v/>
      </c>
      <c r="E152" s="33" t="str">
        <f>IF(COUNTIFS(IA!B:B,B152,IA!J:J,"Other Than Satisfied")&gt;0,"Other Than Satisfied",
IF(COUNTIFS(IA!B:B,B152,IA!J:J,"Satisfied")=COUNTIFS(IA!B:B,B152),"Satisfied",""))</f>
        <v/>
      </c>
      <c r="F152" s="32" t="str">
        <f>IF(COUNTIFS(IA!B:B,B152,IA!N:N,"High")&gt;0,"High",
IF(COUNTIFS(IA!B:B,B152,IA!N:N,"Moderate")&gt;0,"Moderate",
IF(COUNTIFS(IA!B:B,B152,IA!N:N,"Low")&gt;0,"Low",
"")))</f>
        <v/>
      </c>
      <c r="G152" s="32" t="str">
        <f>IF(COUNTIFS(IA!B:B,B152,IA!Q:Q,"Yes")&gt;0,"Yes",
IF(COUNTIFS(IA!B:B,B152,IA!Q:Q,"No")&gt;0,"No",
IF(COUNTIFS(IA!B:B,B152,IA!Q:Q,"None")&gt;0,"None",
"")))</f>
        <v/>
      </c>
      <c r="H152" s="32" t="str">
        <f>IF(COUNTIFS(IA!B:B,B152,IA!T:T,"Other Than Satisfied")&gt;0,"Other Than Satisfied","")</f>
        <v/>
      </c>
      <c r="I152" s="32" t="str">
        <f>IF(COUNTIFS(IA!B:B,B152,IA!U:U,"High")&gt;0,"High",
IF(COUNTIFS(IA!B:B,B152,IA!U:U,"Moderate")&gt;0,"Moderate",
IF(COUNTIFS(IA!B:B,B152,IA!U:U,"Low")&gt;0,"Low",
"")))</f>
        <v/>
      </c>
    </row>
    <row r="153" spans="1:9" s="1" customFormat="1" ht="14.1" customHeight="1" x14ac:dyDescent="0.25">
      <c r="A153" s="26" t="s">
        <v>558</v>
      </c>
      <c r="B153" s="5" t="s">
        <v>237</v>
      </c>
      <c r="C153" s="5" t="s">
        <v>238</v>
      </c>
      <c r="D153" s="32" t="str">
        <f>IF(COUNTIFS(IA!B:B,B153)=COUNTIFS(IA!B:B,B153,IA!I:I,"Not Applicable"),"Not Applicable",
IF(COUNTIFS(IA!B:B,B153)=COUNTIFS(IA!B:B,B153,IA!I:I,"Planned"),"Planned",
IF(COUNTIFS(IA!B:B,B153)=COUNTIFS(IA!B:B,B153,IA!I:I,"Alternative Implementation"),"Alternative Implementation",
IF(COUNTIFS(IA!B:B,B153,IA!I:I,"Partially Implemented")&gt;0,"Partially Implemented",
IF(COUNTIFS(IA!B:B,B153,IA!I:I,"Planned")&gt;0,"Planned",
IF(COUNTIFS(IA!B:B,B153,IA!I:I,"Alternative Implementation")&gt;0,"Alternative Implementation",
IF(COUNTIFS(IA!B:B,B153,IA!I:I,"Implemented")&gt;0,"Implemented",
"")))))))</f>
        <v/>
      </c>
      <c r="E153" s="33" t="str">
        <f>IF(COUNTIFS(IA!B:B,B153,IA!J:J,"Other Than Satisfied")&gt;0,"Other Than Satisfied",
IF(COUNTIFS(IA!B:B,B153,IA!J:J,"Satisfied")=COUNTIFS(IA!B:B,B153),"Satisfied",""))</f>
        <v/>
      </c>
      <c r="F153" s="32" t="str">
        <f>IF(COUNTIFS(IA!B:B,B153,IA!N:N,"High")&gt;0,"High",
IF(COUNTIFS(IA!B:B,B153,IA!N:N,"Moderate")&gt;0,"Moderate",
IF(COUNTIFS(IA!B:B,B153,IA!N:N,"Low")&gt;0,"Low",
"")))</f>
        <v/>
      </c>
      <c r="G153" s="32" t="str">
        <f>IF(COUNTIFS(IA!B:B,B153,IA!Q:Q,"Yes")&gt;0,"Yes",
IF(COUNTIFS(IA!B:B,B153,IA!Q:Q,"No")&gt;0,"No",
IF(COUNTIFS(IA!B:B,B153,IA!Q:Q,"None")&gt;0,"None",
"")))</f>
        <v/>
      </c>
      <c r="H153" s="32" t="str">
        <f>IF(COUNTIFS(IA!B:B,B153,IA!T:T,"Other Than Satisfied")&gt;0,"Other Than Satisfied","")</f>
        <v/>
      </c>
      <c r="I153" s="32" t="str">
        <f>IF(COUNTIFS(IA!B:B,B153,IA!U:U,"High")&gt;0,"High",
IF(COUNTIFS(IA!B:B,B153,IA!U:U,"Moderate")&gt;0,"Moderate",
IF(COUNTIFS(IA!B:B,B153,IA!U:U,"Low")&gt;0,"Low",
"")))</f>
        <v/>
      </c>
    </row>
    <row r="154" spans="1:9" s="1" customFormat="1" ht="14.1" customHeight="1" x14ac:dyDescent="0.25">
      <c r="A154" s="27" t="s">
        <v>558</v>
      </c>
      <c r="B154" s="7" t="s">
        <v>693</v>
      </c>
      <c r="C154" s="7" t="s">
        <v>239</v>
      </c>
      <c r="D154" s="32" t="str">
        <f>IF(COUNTIFS(IA!B:B,B154)=COUNTIFS(IA!B:B,B154,IA!I:I,"Not Applicable"),"Not Applicable",
IF(COUNTIFS(IA!B:B,B154)=COUNTIFS(IA!B:B,B154,IA!I:I,"Planned"),"Planned",
IF(COUNTIFS(IA!B:B,B154)=COUNTIFS(IA!B:B,B154,IA!I:I,"Alternative Implementation"),"Alternative Implementation",
IF(COUNTIFS(IA!B:B,B154,IA!I:I,"Partially Implemented")&gt;0,"Partially Implemented",
IF(COUNTIFS(IA!B:B,B154,IA!I:I,"Planned")&gt;0,"Planned",
IF(COUNTIFS(IA!B:B,B154,IA!I:I,"Alternative Implementation")&gt;0,"Alternative Implementation",
IF(COUNTIFS(IA!B:B,B154,IA!I:I,"Implemented")&gt;0,"Implemented",
"")))))))</f>
        <v/>
      </c>
      <c r="E154" s="33" t="str">
        <f>IF(COUNTIFS(IA!B:B,B154,IA!J:J,"Other Than Satisfied")&gt;0,"Other Than Satisfied",
IF(COUNTIFS(IA!B:B,B154,IA!J:J,"Satisfied")=COUNTIFS(IA!B:B,B154),"Satisfied",""))</f>
        <v/>
      </c>
      <c r="F154" s="32" t="str">
        <f>IF(COUNTIFS(IA!B:B,B154,IA!N:N,"High")&gt;0,"High",
IF(COUNTIFS(IA!B:B,B154,IA!N:N,"Moderate")&gt;0,"Moderate",
IF(COUNTIFS(IA!B:B,B154,IA!N:N,"Low")&gt;0,"Low",
"")))</f>
        <v/>
      </c>
      <c r="G154" s="32" t="str">
        <f>IF(COUNTIFS(IA!B:B,B154,IA!Q:Q,"Yes")&gt;0,"Yes",
IF(COUNTIFS(IA!B:B,B154,IA!Q:Q,"No")&gt;0,"No",
IF(COUNTIFS(IA!B:B,B154,IA!Q:Q,"None")&gt;0,"None",
"")))</f>
        <v/>
      </c>
      <c r="H154" s="32" t="str">
        <f>IF(COUNTIFS(IA!B:B,B154,IA!T:T,"Other Than Satisfied")&gt;0,"Other Than Satisfied","")</f>
        <v/>
      </c>
      <c r="I154" s="32" t="str">
        <f>IF(COUNTIFS(IA!B:B,B154,IA!U:U,"High")&gt;0,"High",
IF(COUNTIFS(IA!B:B,B154,IA!U:U,"Moderate")&gt;0,"Moderate",
IF(COUNTIFS(IA!B:B,B154,IA!U:U,"Low")&gt;0,"Low",
"")))</f>
        <v/>
      </c>
    </row>
    <row r="155" spans="1:9" s="9" customFormat="1" ht="14.1" customHeight="1" x14ac:dyDescent="0.25">
      <c r="A155" s="27" t="s">
        <v>558</v>
      </c>
      <c r="B155" s="7" t="s">
        <v>694</v>
      </c>
      <c r="C155" s="7" t="s">
        <v>240</v>
      </c>
      <c r="D155" s="32" t="str">
        <f>IF(COUNTIFS(IA!B:B,B155)=COUNTIFS(IA!B:B,B155,IA!I:I,"Not Applicable"),"Not Applicable",
IF(COUNTIFS(IA!B:B,B155)=COUNTIFS(IA!B:B,B155,IA!I:I,"Planned"),"Planned",
IF(COUNTIFS(IA!B:B,B155)=COUNTIFS(IA!B:B,B155,IA!I:I,"Alternative Implementation"),"Alternative Implementation",
IF(COUNTIFS(IA!B:B,B155,IA!I:I,"Partially Implemented")&gt;0,"Partially Implemented",
IF(COUNTIFS(IA!B:B,B155,IA!I:I,"Planned")&gt;0,"Planned",
IF(COUNTIFS(IA!B:B,B155,IA!I:I,"Alternative Implementation")&gt;0,"Alternative Implementation",
IF(COUNTIFS(IA!B:B,B155,IA!I:I,"Implemented")&gt;0,"Implemented",
"")))))))</f>
        <v/>
      </c>
      <c r="E155" s="33" t="str">
        <f>IF(COUNTIFS(IA!B:B,B155,IA!J:J,"Other Than Satisfied")&gt;0,"Other Than Satisfied",
IF(COUNTIFS(IA!B:B,B155,IA!J:J,"Satisfied")=COUNTIFS(IA!B:B,B155),"Satisfied",""))</f>
        <v/>
      </c>
      <c r="F155" s="32" t="str">
        <f>IF(COUNTIFS(IA!B:B,B155,IA!N:N,"High")&gt;0,"High",
IF(COUNTIFS(IA!B:B,B155,IA!N:N,"Moderate")&gt;0,"Moderate",
IF(COUNTIFS(IA!B:B,B155,IA!N:N,"Low")&gt;0,"Low",
"")))</f>
        <v/>
      </c>
      <c r="G155" s="32" t="str">
        <f>IF(COUNTIFS(IA!B:B,B155,IA!Q:Q,"Yes")&gt;0,"Yes",
IF(COUNTIFS(IA!B:B,B155,IA!Q:Q,"No")&gt;0,"No",
IF(COUNTIFS(IA!B:B,B155,IA!Q:Q,"None")&gt;0,"None",
"")))</f>
        <v/>
      </c>
      <c r="H155" s="32" t="str">
        <f>IF(COUNTIFS(IA!B:B,B155,IA!T:T,"Other Than Satisfied")&gt;0,"Other Than Satisfied","")</f>
        <v/>
      </c>
      <c r="I155" s="32" t="str">
        <f>IF(COUNTIFS(IA!B:B,B155,IA!U:U,"High")&gt;0,"High",
IF(COUNTIFS(IA!B:B,B155,IA!U:U,"Moderate")&gt;0,"Moderate",
IF(COUNTIFS(IA!B:B,B155,IA!U:U,"Low")&gt;0,"Low",
"")))</f>
        <v/>
      </c>
    </row>
    <row r="156" spans="1:9" s="1" customFormat="1" ht="14.1" customHeight="1" x14ac:dyDescent="0.25">
      <c r="A156" s="27" t="s">
        <v>558</v>
      </c>
      <c r="B156" s="7" t="s">
        <v>695</v>
      </c>
      <c r="C156" s="7" t="s">
        <v>241</v>
      </c>
      <c r="D156" s="32" t="str">
        <f>IF(COUNTIFS(IA!B:B,B156)=COUNTIFS(IA!B:B,B156,IA!I:I,"Not Applicable"),"Not Applicable",
IF(COUNTIFS(IA!B:B,B156)=COUNTIFS(IA!B:B,B156,IA!I:I,"Planned"),"Planned",
IF(COUNTIFS(IA!B:B,B156)=COUNTIFS(IA!B:B,B156,IA!I:I,"Alternative Implementation"),"Alternative Implementation",
IF(COUNTIFS(IA!B:B,B156,IA!I:I,"Partially Implemented")&gt;0,"Partially Implemented",
IF(COUNTIFS(IA!B:B,B156,IA!I:I,"Planned")&gt;0,"Planned",
IF(COUNTIFS(IA!B:B,B156,IA!I:I,"Alternative Implementation")&gt;0,"Alternative Implementation",
IF(COUNTIFS(IA!B:B,B156,IA!I:I,"Implemented")&gt;0,"Implemented",
"")))))))</f>
        <v/>
      </c>
      <c r="E156" s="33" t="str">
        <f>IF(COUNTIFS(IA!B:B,B156,IA!J:J,"Other Than Satisfied")&gt;0,"Other Than Satisfied",
IF(COUNTIFS(IA!B:B,B156,IA!J:J,"Satisfied")=COUNTIFS(IA!B:B,B156),"Satisfied",""))</f>
        <v/>
      </c>
      <c r="F156" s="32" t="str">
        <f>IF(COUNTIFS(IA!B:B,B156,IA!N:N,"High")&gt;0,"High",
IF(COUNTIFS(IA!B:B,B156,IA!N:N,"Moderate")&gt;0,"Moderate",
IF(COUNTIFS(IA!B:B,B156,IA!N:N,"Low")&gt;0,"Low",
"")))</f>
        <v/>
      </c>
      <c r="G156" s="32" t="str">
        <f>IF(COUNTIFS(IA!B:B,B156,IA!Q:Q,"Yes")&gt;0,"Yes",
IF(COUNTIFS(IA!B:B,B156,IA!Q:Q,"No")&gt;0,"No",
IF(COUNTIFS(IA!B:B,B156,IA!Q:Q,"None")&gt;0,"None",
"")))</f>
        <v/>
      </c>
      <c r="H156" s="32" t="str">
        <f>IF(COUNTIFS(IA!B:B,B156,IA!T:T,"Other Than Satisfied")&gt;0,"Other Than Satisfied","")</f>
        <v/>
      </c>
      <c r="I156" s="32" t="str">
        <f>IF(COUNTIFS(IA!B:B,B156,IA!U:U,"High")&gt;0,"High",
IF(COUNTIFS(IA!B:B,B156,IA!U:U,"Moderate")&gt;0,"Moderate",
IF(COUNTIFS(IA!B:B,B156,IA!U:U,"Low")&gt;0,"Low",
"")))</f>
        <v/>
      </c>
    </row>
    <row r="157" spans="1:9" s="1" customFormat="1" ht="14.1" customHeight="1" x14ac:dyDescent="0.25">
      <c r="A157" s="27" t="s">
        <v>558</v>
      </c>
      <c r="B157" s="7" t="s">
        <v>696</v>
      </c>
      <c r="C157" s="7" t="s">
        <v>242</v>
      </c>
      <c r="D157" s="32" t="str">
        <f>IF(COUNTIFS(IA!B:B,B157)=COUNTIFS(IA!B:B,B157,IA!I:I,"Not Applicable"),"Not Applicable",
IF(COUNTIFS(IA!B:B,B157)=COUNTIFS(IA!B:B,B157,IA!I:I,"Planned"),"Planned",
IF(COUNTIFS(IA!B:B,B157)=COUNTIFS(IA!B:B,B157,IA!I:I,"Alternative Implementation"),"Alternative Implementation",
IF(COUNTIFS(IA!B:B,B157,IA!I:I,"Partially Implemented")&gt;0,"Partially Implemented",
IF(COUNTIFS(IA!B:B,B157,IA!I:I,"Planned")&gt;0,"Planned",
IF(COUNTIFS(IA!B:B,B157,IA!I:I,"Alternative Implementation")&gt;0,"Alternative Implementation",
IF(COUNTIFS(IA!B:B,B157,IA!I:I,"Implemented")&gt;0,"Implemented",
"")))))))</f>
        <v/>
      </c>
      <c r="E157" s="33" t="str">
        <f>IF(COUNTIFS(IA!B:B,B157,IA!J:J,"Other Than Satisfied")&gt;0,"Other Than Satisfied",
IF(COUNTIFS(IA!B:B,B157,IA!J:J,"Satisfied")=COUNTIFS(IA!B:B,B157),"Satisfied",""))</f>
        <v/>
      </c>
      <c r="F157" s="32" t="str">
        <f>IF(COUNTIFS(IA!B:B,B157,IA!N:N,"High")&gt;0,"High",
IF(COUNTIFS(IA!B:B,B157,IA!N:N,"Moderate")&gt;0,"Moderate",
IF(COUNTIFS(IA!B:B,B157,IA!N:N,"Low")&gt;0,"Low",
"")))</f>
        <v/>
      </c>
      <c r="G157" s="32" t="str">
        <f>IF(COUNTIFS(IA!B:B,B157,IA!Q:Q,"Yes")&gt;0,"Yes",
IF(COUNTIFS(IA!B:B,B157,IA!Q:Q,"No")&gt;0,"No",
IF(COUNTIFS(IA!B:B,B157,IA!Q:Q,"None")&gt;0,"None",
"")))</f>
        <v/>
      </c>
      <c r="H157" s="32" t="str">
        <f>IF(COUNTIFS(IA!B:B,B157,IA!T:T,"Other Than Satisfied")&gt;0,"Other Than Satisfied","")</f>
        <v/>
      </c>
      <c r="I157" s="32" t="str">
        <f>IF(COUNTIFS(IA!B:B,B157,IA!U:U,"High")&gt;0,"High",
IF(COUNTIFS(IA!B:B,B157,IA!U:U,"Moderate")&gt;0,"Moderate",
IF(COUNTIFS(IA!B:B,B157,IA!U:U,"Low")&gt;0,"Low",
"")))</f>
        <v/>
      </c>
    </row>
    <row r="158" spans="1:9" s="1" customFormat="1" ht="14.1" customHeight="1" x14ac:dyDescent="0.25">
      <c r="A158" s="27" t="s">
        <v>558</v>
      </c>
      <c r="B158" s="7" t="s">
        <v>697</v>
      </c>
      <c r="C158" s="7" t="s">
        <v>243</v>
      </c>
      <c r="D158" s="32" t="str">
        <f>IF(COUNTIFS(IA!B:B,B158)=COUNTIFS(IA!B:B,B158,IA!I:I,"Not Applicable"),"Not Applicable",
IF(COUNTIFS(IA!B:B,B158)=COUNTIFS(IA!B:B,B158,IA!I:I,"Planned"),"Planned",
IF(COUNTIFS(IA!B:B,B158)=COUNTIFS(IA!B:B,B158,IA!I:I,"Alternative Implementation"),"Alternative Implementation",
IF(COUNTIFS(IA!B:B,B158,IA!I:I,"Partially Implemented")&gt;0,"Partially Implemented",
IF(COUNTIFS(IA!B:B,B158,IA!I:I,"Planned")&gt;0,"Planned",
IF(COUNTIFS(IA!B:B,B158,IA!I:I,"Alternative Implementation")&gt;0,"Alternative Implementation",
IF(COUNTIFS(IA!B:B,B158,IA!I:I,"Implemented")&gt;0,"Implemented",
"")))))))</f>
        <v/>
      </c>
      <c r="E158" s="33" t="str">
        <f>IF(COUNTIFS(IA!B:B,B158,IA!J:J,"Other Than Satisfied")&gt;0,"Other Than Satisfied",
IF(COUNTIFS(IA!B:B,B158,IA!J:J,"Satisfied")=COUNTIFS(IA!B:B,B158),"Satisfied",""))</f>
        <v/>
      </c>
      <c r="F158" s="32" t="str">
        <f>IF(COUNTIFS(IA!B:B,B158,IA!N:N,"High")&gt;0,"High",
IF(COUNTIFS(IA!B:B,B158,IA!N:N,"Moderate")&gt;0,"Moderate",
IF(COUNTIFS(IA!B:B,B158,IA!N:N,"Low")&gt;0,"Low",
"")))</f>
        <v/>
      </c>
      <c r="G158" s="32" t="str">
        <f>IF(COUNTIFS(IA!B:B,B158,IA!Q:Q,"Yes")&gt;0,"Yes",
IF(COUNTIFS(IA!B:B,B158,IA!Q:Q,"No")&gt;0,"No",
IF(COUNTIFS(IA!B:B,B158,IA!Q:Q,"None")&gt;0,"None",
"")))</f>
        <v/>
      </c>
      <c r="H158" s="32" t="str">
        <f>IF(COUNTIFS(IA!B:B,B158,IA!T:T,"Other Than Satisfied")&gt;0,"Other Than Satisfied","")</f>
        <v/>
      </c>
      <c r="I158" s="32" t="str">
        <f>IF(COUNTIFS(IA!B:B,B158,IA!U:U,"High")&gt;0,"High",
IF(COUNTIFS(IA!B:B,B158,IA!U:U,"Moderate")&gt;0,"Moderate",
IF(COUNTIFS(IA!B:B,B158,IA!U:U,"Low")&gt;0,"Low",
"")))</f>
        <v/>
      </c>
    </row>
    <row r="159" spans="1:9" s="1" customFormat="1" ht="14.1" customHeight="1" x14ac:dyDescent="0.25">
      <c r="A159" s="27" t="s">
        <v>558</v>
      </c>
      <c r="B159" s="7" t="s">
        <v>698</v>
      </c>
      <c r="C159" s="7" t="s">
        <v>244</v>
      </c>
      <c r="D159" s="32" t="str">
        <f>IF(COUNTIFS(IA!B:B,B159)=COUNTIFS(IA!B:B,B159,IA!I:I,"Not Applicable"),"Not Applicable",
IF(COUNTIFS(IA!B:B,B159)=COUNTIFS(IA!B:B,B159,IA!I:I,"Planned"),"Planned",
IF(COUNTIFS(IA!B:B,B159)=COUNTIFS(IA!B:B,B159,IA!I:I,"Alternative Implementation"),"Alternative Implementation",
IF(COUNTIFS(IA!B:B,B159,IA!I:I,"Partially Implemented")&gt;0,"Partially Implemented",
IF(COUNTIFS(IA!B:B,B159,IA!I:I,"Planned")&gt;0,"Planned",
IF(COUNTIFS(IA!B:B,B159,IA!I:I,"Alternative Implementation")&gt;0,"Alternative Implementation",
IF(COUNTIFS(IA!B:B,B159,IA!I:I,"Implemented")&gt;0,"Implemented",
"")))))))</f>
        <v/>
      </c>
      <c r="E159" s="33" t="str">
        <f>IF(COUNTIFS(IA!B:B,B159,IA!J:J,"Other Than Satisfied")&gt;0,"Other Than Satisfied",
IF(COUNTIFS(IA!B:B,B159,IA!J:J,"Satisfied")=COUNTIFS(IA!B:B,B159),"Satisfied",""))</f>
        <v/>
      </c>
      <c r="F159" s="32" t="str">
        <f>IF(COUNTIFS(IA!B:B,B159,IA!N:N,"High")&gt;0,"High",
IF(COUNTIFS(IA!B:B,B159,IA!N:N,"Moderate")&gt;0,"Moderate",
IF(COUNTIFS(IA!B:B,B159,IA!N:N,"Low")&gt;0,"Low",
"")))</f>
        <v/>
      </c>
      <c r="G159" s="32" t="str">
        <f>IF(COUNTIFS(IA!B:B,B159,IA!Q:Q,"Yes")&gt;0,"Yes",
IF(COUNTIFS(IA!B:B,B159,IA!Q:Q,"No")&gt;0,"No",
IF(COUNTIFS(IA!B:B,B159,IA!Q:Q,"None")&gt;0,"None",
"")))</f>
        <v/>
      </c>
      <c r="H159" s="32" t="str">
        <f>IF(COUNTIFS(IA!B:B,B159,IA!T:T,"Other Than Satisfied")&gt;0,"Other Than Satisfied","")</f>
        <v/>
      </c>
      <c r="I159" s="32" t="str">
        <f>IF(COUNTIFS(IA!B:B,B159,IA!U:U,"High")&gt;0,"High",
IF(COUNTIFS(IA!B:B,B159,IA!U:U,"Moderate")&gt;0,"Moderate",
IF(COUNTIFS(IA!B:B,B159,IA!U:U,"Low")&gt;0,"Low",
"")))</f>
        <v/>
      </c>
    </row>
    <row r="160" spans="1:9" s="9" customFormat="1" ht="14.1" customHeight="1" x14ac:dyDescent="0.25">
      <c r="A160" s="27" t="s">
        <v>558</v>
      </c>
      <c r="B160" s="7" t="s">
        <v>699</v>
      </c>
      <c r="C160" s="7" t="s">
        <v>245</v>
      </c>
      <c r="D160" s="32" t="str">
        <f>IF(COUNTIFS(IA!B:B,B160)=COUNTIFS(IA!B:B,B160,IA!I:I,"Not Applicable"),"Not Applicable",
IF(COUNTIFS(IA!B:B,B160)=COUNTIFS(IA!B:B,B160,IA!I:I,"Planned"),"Planned",
IF(COUNTIFS(IA!B:B,B160)=COUNTIFS(IA!B:B,B160,IA!I:I,"Alternative Implementation"),"Alternative Implementation",
IF(COUNTIFS(IA!B:B,B160,IA!I:I,"Partially Implemented")&gt;0,"Partially Implemented",
IF(COUNTIFS(IA!B:B,B160,IA!I:I,"Planned")&gt;0,"Planned",
IF(COUNTIFS(IA!B:B,B160,IA!I:I,"Alternative Implementation")&gt;0,"Alternative Implementation",
IF(COUNTIFS(IA!B:B,B160,IA!I:I,"Implemented")&gt;0,"Implemented",
"")))))))</f>
        <v/>
      </c>
      <c r="E160" s="33" t="str">
        <f>IF(COUNTIFS(IA!B:B,B160,IA!J:J,"Other Than Satisfied")&gt;0,"Other Than Satisfied",
IF(COUNTIFS(IA!B:B,B160,IA!J:J,"Satisfied")=COUNTIFS(IA!B:B,B160),"Satisfied",""))</f>
        <v/>
      </c>
      <c r="F160" s="32" t="str">
        <f>IF(COUNTIFS(IA!B:B,B160,IA!N:N,"High")&gt;0,"High",
IF(COUNTIFS(IA!B:B,B160,IA!N:N,"Moderate")&gt;0,"Moderate",
IF(COUNTIFS(IA!B:B,B160,IA!N:N,"Low")&gt;0,"Low",
"")))</f>
        <v/>
      </c>
      <c r="G160" s="32" t="str">
        <f>IF(COUNTIFS(IA!B:B,B160,IA!Q:Q,"Yes")&gt;0,"Yes",
IF(COUNTIFS(IA!B:B,B160,IA!Q:Q,"No")&gt;0,"No",
IF(COUNTIFS(IA!B:B,B160,IA!Q:Q,"None")&gt;0,"None",
"")))</f>
        <v/>
      </c>
      <c r="H160" s="32" t="str">
        <f>IF(COUNTIFS(IA!B:B,B160,IA!T:T,"Other Than Satisfied")&gt;0,"Other Than Satisfied","")</f>
        <v/>
      </c>
      <c r="I160" s="32" t="str">
        <f>IF(COUNTIFS(IA!B:B,B160,IA!U:U,"High")&gt;0,"High",
IF(COUNTIFS(IA!B:B,B160,IA!U:U,"Moderate")&gt;0,"Moderate",
IF(COUNTIFS(IA!B:B,B160,IA!U:U,"Low")&gt;0,"Low",
"")))</f>
        <v/>
      </c>
    </row>
    <row r="161" spans="1:9" s="1" customFormat="1" ht="14.1" customHeight="1" x14ac:dyDescent="0.25">
      <c r="A161" s="26" t="s">
        <v>558</v>
      </c>
      <c r="B161" s="5" t="s">
        <v>246</v>
      </c>
      <c r="C161" s="5" t="s">
        <v>247</v>
      </c>
      <c r="D161" s="32" t="str">
        <f>IF(COUNTIFS(IA!B:B,B161)=COUNTIFS(IA!B:B,B161,IA!I:I,"Not Applicable"),"Not Applicable",
IF(COUNTIFS(IA!B:B,B161)=COUNTIFS(IA!B:B,B161,IA!I:I,"Planned"),"Planned",
IF(COUNTIFS(IA!B:B,B161)=COUNTIFS(IA!B:B,B161,IA!I:I,"Alternative Implementation"),"Alternative Implementation",
IF(COUNTIFS(IA!B:B,B161,IA!I:I,"Partially Implemented")&gt;0,"Partially Implemented",
IF(COUNTIFS(IA!B:B,B161,IA!I:I,"Planned")&gt;0,"Planned",
IF(COUNTIFS(IA!B:B,B161,IA!I:I,"Alternative Implementation")&gt;0,"Alternative Implementation",
IF(COUNTIFS(IA!B:B,B161,IA!I:I,"Implemented")&gt;0,"Implemented",
"")))))))</f>
        <v/>
      </c>
      <c r="E161" s="33" t="str">
        <f>IF(COUNTIFS(IA!B:B,B161,IA!J:J,"Other Than Satisfied")&gt;0,"Other Than Satisfied",
IF(COUNTIFS(IA!B:B,B161,IA!J:J,"Satisfied")=COUNTIFS(IA!B:B,B161),"Satisfied",""))</f>
        <v/>
      </c>
      <c r="F161" s="32" t="str">
        <f>IF(COUNTIFS(IA!B:B,B161,IA!N:N,"High")&gt;0,"High",
IF(COUNTIFS(IA!B:B,B161,IA!N:N,"Moderate")&gt;0,"Moderate",
IF(COUNTIFS(IA!B:B,B161,IA!N:N,"Low")&gt;0,"Low",
"")))</f>
        <v/>
      </c>
      <c r="G161" s="32" t="str">
        <f>IF(COUNTIFS(IA!B:B,B161,IA!Q:Q,"Yes")&gt;0,"Yes",
IF(COUNTIFS(IA!B:B,B161,IA!Q:Q,"No")&gt;0,"No",
IF(COUNTIFS(IA!B:B,B161,IA!Q:Q,"None")&gt;0,"None",
"")))</f>
        <v/>
      </c>
      <c r="H161" s="32" t="str">
        <f>IF(COUNTIFS(IA!B:B,B161,IA!T:T,"Other Than Satisfied")&gt;0,"Other Than Satisfied","")</f>
        <v/>
      </c>
      <c r="I161" s="32" t="str">
        <f>IF(COUNTIFS(IA!B:B,B161,IA!U:U,"High")&gt;0,"High",
IF(COUNTIFS(IA!B:B,B161,IA!U:U,"Moderate")&gt;0,"Moderate",
IF(COUNTIFS(IA!B:B,B161,IA!U:U,"Low")&gt;0,"Low",
"")))</f>
        <v/>
      </c>
    </row>
    <row r="162" spans="1:9" s="1" customFormat="1" ht="14.1" customHeight="1" x14ac:dyDescent="0.25">
      <c r="A162" s="26" t="s">
        <v>558</v>
      </c>
      <c r="B162" s="5" t="s">
        <v>248</v>
      </c>
      <c r="C162" s="5" t="s">
        <v>249</v>
      </c>
      <c r="D162" s="32" t="str">
        <f>IF(COUNTIFS(IA!B:B,B162)=COUNTIFS(IA!B:B,B162,IA!I:I,"Not Applicable"),"Not Applicable",
IF(COUNTIFS(IA!B:B,B162)=COUNTIFS(IA!B:B,B162,IA!I:I,"Planned"),"Planned",
IF(COUNTIFS(IA!B:B,B162)=COUNTIFS(IA!B:B,B162,IA!I:I,"Alternative Implementation"),"Alternative Implementation",
IF(COUNTIFS(IA!B:B,B162,IA!I:I,"Partially Implemented")&gt;0,"Partially Implemented",
IF(COUNTIFS(IA!B:B,B162,IA!I:I,"Planned")&gt;0,"Planned",
IF(COUNTIFS(IA!B:B,B162,IA!I:I,"Alternative Implementation")&gt;0,"Alternative Implementation",
IF(COUNTIFS(IA!B:B,B162,IA!I:I,"Implemented")&gt;0,"Implemented",
"")))))))</f>
        <v/>
      </c>
      <c r="E162" s="33" t="str">
        <f>IF(COUNTIFS(IA!B:B,B162,IA!J:J,"Other Than Satisfied")&gt;0,"Other Than Satisfied",
IF(COUNTIFS(IA!B:B,B162,IA!J:J,"Satisfied")=COUNTIFS(IA!B:B,B162),"Satisfied",""))</f>
        <v/>
      </c>
      <c r="F162" s="32" t="str">
        <f>IF(COUNTIFS(IA!B:B,B162,IA!N:N,"High")&gt;0,"High",
IF(COUNTIFS(IA!B:B,B162,IA!N:N,"Moderate")&gt;0,"Moderate",
IF(COUNTIFS(IA!B:B,B162,IA!N:N,"Low")&gt;0,"Low",
"")))</f>
        <v/>
      </c>
      <c r="G162" s="32" t="str">
        <f>IF(COUNTIFS(IA!B:B,B162,IA!Q:Q,"Yes")&gt;0,"Yes",
IF(COUNTIFS(IA!B:B,B162,IA!Q:Q,"No")&gt;0,"No",
IF(COUNTIFS(IA!B:B,B162,IA!Q:Q,"None")&gt;0,"None",
"")))</f>
        <v/>
      </c>
      <c r="H162" s="32" t="str">
        <f>IF(COUNTIFS(IA!B:B,B162,IA!T:T,"Other Than Satisfied")&gt;0,"Other Than Satisfied","")</f>
        <v/>
      </c>
      <c r="I162" s="32" t="str">
        <f>IF(COUNTIFS(IA!B:B,B162,IA!U:U,"High")&gt;0,"High",
IF(COUNTIFS(IA!B:B,B162,IA!U:U,"Moderate")&gt;0,"Moderate",
IF(COUNTIFS(IA!B:B,B162,IA!U:U,"Low")&gt;0,"Low",
"")))</f>
        <v/>
      </c>
    </row>
    <row r="163" spans="1:9" s="1" customFormat="1" ht="14.1" customHeight="1" x14ac:dyDescent="0.25">
      <c r="A163" s="26" t="s">
        <v>558</v>
      </c>
      <c r="B163" s="5" t="s">
        <v>250</v>
      </c>
      <c r="C163" s="5" t="s">
        <v>251</v>
      </c>
      <c r="D163" s="32" t="str">
        <f>IF(COUNTIFS(IA!B:B,B163)=COUNTIFS(IA!B:B,B163,IA!I:I,"Not Applicable"),"Not Applicable",
IF(COUNTIFS(IA!B:B,B163)=COUNTIFS(IA!B:B,B163,IA!I:I,"Planned"),"Planned",
IF(COUNTIFS(IA!B:B,B163)=COUNTIFS(IA!B:B,B163,IA!I:I,"Alternative Implementation"),"Alternative Implementation",
IF(COUNTIFS(IA!B:B,B163,IA!I:I,"Partially Implemented")&gt;0,"Partially Implemented",
IF(COUNTIFS(IA!B:B,B163,IA!I:I,"Planned")&gt;0,"Planned",
IF(COUNTIFS(IA!B:B,B163,IA!I:I,"Alternative Implementation")&gt;0,"Alternative Implementation",
IF(COUNTIFS(IA!B:B,B163,IA!I:I,"Implemented")&gt;0,"Implemented",
"")))))))</f>
        <v/>
      </c>
      <c r="E163" s="33" t="str">
        <f>IF(COUNTIFS(IA!B:B,B163,IA!J:J,"Other Than Satisfied")&gt;0,"Other Than Satisfied",
IF(COUNTIFS(IA!B:B,B163,IA!J:J,"Satisfied")=COUNTIFS(IA!B:B,B163),"Satisfied",""))</f>
        <v/>
      </c>
      <c r="F163" s="32" t="str">
        <f>IF(COUNTIFS(IA!B:B,B163,IA!N:N,"High")&gt;0,"High",
IF(COUNTIFS(IA!B:B,B163,IA!N:N,"Moderate")&gt;0,"Moderate",
IF(COUNTIFS(IA!B:B,B163,IA!N:N,"Low")&gt;0,"Low",
"")))</f>
        <v/>
      </c>
      <c r="G163" s="32" t="str">
        <f>IF(COUNTIFS(IA!B:B,B163,IA!Q:Q,"Yes")&gt;0,"Yes",
IF(COUNTIFS(IA!B:B,B163,IA!Q:Q,"No")&gt;0,"No",
IF(COUNTIFS(IA!B:B,B163,IA!Q:Q,"None")&gt;0,"None",
"")))</f>
        <v/>
      </c>
      <c r="H163" s="32" t="str">
        <f>IF(COUNTIFS(IA!B:B,B163,IA!T:T,"Other Than Satisfied")&gt;0,"Other Than Satisfied","")</f>
        <v/>
      </c>
      <c r="I163" s="32" t="str">
        <f>IF(COUNTIFS(IA!B:B,B163,IA!U:U,"High")&gt;0,"High",
IF(COUNTIFS(IA!B:B,B163,IA!U:U,"Moderate")&gt;0,"Moderate",
IF(COUNTIFS(IA!B:B,B163,IA!U:U,"Low")&gt;0,"Low",
"")))</f>
        <v/>
      </c>
    </row>
    <row r="164" spans="1:9" s="1" customFormat="1" ht="14.1" customHeight="1" x14ac:dyDescent="0.25">
      <c r="A164" s="27" t="s">
        <v>558</v>
      </c>
      <c r="B164" s="7" t="s">
        <v>700</v>
      </c>
      <c r="C164" s="7" t="s">
        <v>252</v>
      </c>
      <c r="D164" s="32" t="str">
        <f>IF(COUNTIFS(IA!B:B,B164)=COUNTIFS(IA!B:B,B164,IA!I:I,"Not Applicable"),"Not Applicable",
IF(COUNTIFS(IA!B:B,B164)=COUNTIFS(IA!B:B,B164,IA!I:I,"Planned"),"Planned",
IF(COUNTIFS(IA!B:B,B164)=COUNTIFS(IA!B:B,B164,IA!I:I,"Alternative Implementation"),"Alternative Implementation",
IF(COUNTIFS(IA!B:B,B164,IA!I:I,"Partially Implemented")&gt;0,"Partially Implemented",
IF(COUNTIFS(IA!B:B,B164,IA!I:I,"Planned")&gt;0,"Planned",
IF(COUNTIFS(IA!B:B,B164,IA!I:I,"Alternative Implementation")&gt;0,"Alternative Implementation",
IF(COUNTIFS(IA!B:B,B164,IA!I:I,"Implemented")&gt;0,"Implemented",
"")))))))</f>
        <v/>
      </c>
      <c r="E164" s="33" t="str">
        <f>IF(COUNTIFS(IA!B:B,B164,IA!J:J,"Other Than Satisfied")&gt;0,"Other Than Satisfied",
IF(COUNTIFS(IA!B:B,B164,IA!J:J,"Satisfied")=COUNTIFS(IA!B:B,B164),"Satisfied",""))</f>
        <v/>
      </c>
      <c r="F164" s="32" t="str">
        <f>IF(COUNTIFS(IA!B:B,B164,IA!N:N,"High")&gt;0,"High",
IF(COUNTIFS(IA!B:B,B164,IA!N:N,"Moderate")&gt;0,"Moderate",
IF(COUNTIFS(IA!B:B,B164,IA!N:N,"Low")&gt;0,"Low",
"")))</f>
        <v/>
      </c>
      <c r="G164" s="32" t="str">
        <f>IF(COUNTIFS(IA!B:B,B164,IA!Q:Q,"Yes")&gt;0,"Yes",
IF(COUNTIFS(IA!B:B,B164,IA!Q:Q,"No")&gt;0,"No",
IF(COUNTIFS(IA!B:B,B164,IA!Q:Q,"None")&gt;0,"None",
"")))</f>
        <v/>
      </c>
      <c r="H164" s="32" t="str">
        <f>IF(COUNTIFS(IA!B:B,B164,IA!T:T,"Other Than Satisfied")&gt;0,"Other Than Satisfied","")</f>
        <v/>
      </c>
      <c r="I164" s="32" t="str">
        <f>IF(COUNTIFS(IA!B:B,B164,IA!U:U,"High")&gt;0,"High",
IF(COUNTIFS(IA!B:B,B164,IA!U:U,"Moderate")&gt;0,"Moderate",
IF(COUNTIFS(IA!B:B,B164,IA!U:U,"Low")&gt;0,"Low",
"")))</f>
        <v/>
      </c>
    </row>
    <row r="165" spans="1:9" s="1" customFormat="1" ht="14.1" customHeight="1" x14ac:dyDescent="0.25">
      <c r="A165" s="27" t="s">
        <v>558</v>
      </c>
      <c r="B165" s="7" t="s">
        <v>701</v>
      </c>
      <c r="C165" s="7" t="s">
        <v>253</v>
      </c>
      <c r="D165" s="32" t="str">
        <f>IF(COUNTIFS(IA!B:B,B165)=COUNTIFS(IA!B:B,B165,IA!I:I,"Not Applicable"),"Not Applicable",
IF(COUNTIFS(IA!B:B,B165)=COUNTIFS(IA!B:B,B165,IA!I:I,"Planned"),"Planned",
IF(COUNTIFS(IA!B:B,B165)=COUNTIFS(IA!B:B,B165,IA!I:I,"Alternative Implementation"),"Alternative Implementation",
IF(COUNTIFS(IA!B:B,B165,IA!I:I,"Partially Implemented")&gt;0,"Partially Implemented",
IF(COUNTIFS(IA!B:B,B165,IA!I:I,"Planned")&gt;0,"Planned",
IF(COUNTIFS(IA!B:B,B165,IA!I:I,"Alternative Implementation")&gt;0,"Alternative Implementation",
IF(COUNTIFS(IA!B:B,B165,IA!I:I,"Implemented")&gt;0,"Implemented",
"")))))))</f>
        <v/>
      </c>
      <c r="E165" s="33" t="str">
        <f>IF(COUNTIFS(IA!B:B,B165,IA!J:J,"Other Than Satisfied")&gt;0,"Other Than Satisfied",
IF(COUNTIFS(IA!B:B,B165,IA!J:J,"Satisfied")=COUNTIFS(IA!B:B,B165),"Satisfied",""))</f>
        <v/>
      </c>
      <c r="F165" s="32" t="str">
        <f>IF(COUNTIFS(IA!B:B,B165,IA!N:N,"High")&gt;0,"High",
IF(COUNTIFS(IA!B:B,B165,IA!N:N,"Moderate")&gt;0,"Moderate",
IF(COUNTIFS(IA!B:B,B165,IA!N:N,"Low")&gt;0,"Low",
"")))</f>
        <v/>
      </c>
      <c r="G165" s="32" t="str">
        <f>IF(COUNTIFS(IA!B:B,B165,IA!Q:Q,"Yes")&gt;0,"Yes",
IF(COUNTIFS(IA!B:B,B165,IA!Q:Q,"No")&gt;0,"No",
IF(COUNTIFS(IA!B:B,B165,IA!Q:Q,"None")&gt;0,"None",
"")))</f>
        <v/>
      </c>
      <c r="H165" s="32" t="str">
        <f>IF(COUNTIFS(IA!B:B,B165,IA!T:T,"Other Than Satisfied")&gt;0,"Other Than Satisfied","")</f>
        <v/>
      </c>
      <c r="I165" s="32" t="str">
        <f>IF(COUNTIFS(IA!B:B,B165,IA!U:U,"High")&gt;0,"High",
IF(COUNTIFS(IA!B:B,B165,IA!U:U,"Moderate")&gt;0,"Moderate",
IF(COUNTIFS(IA!B:B,B165,IA!U:U,"Low")&gt;0,"Low",
"")))</f>
        <v/>
      </c>
    </row>
    <row r="166" spans="1:9" s="1" customFormat="1" ht="14.1" customHeight="1" x14ac:dyDescent="0.25">
      <c r="A166" s="27" t="s">
        <v>558</v>
      </c>
      <c r="B166" s="7" t="s">
        <v>702</v>
      </c>
      <c r="C166" s="7" t="s">
        <v>254</v>
      </c>
      <c r="D166" s="32" t="str">
        <f>IF(COUNTIFS(IA!B:B,B166)=COUNTIFS(IA!B:B,B166,IA!I:I,"Not Applicable"),"Not Applicable",
IF(COUNTIFS(IA!B:B,B166)=COUNTIFS(IA!B:B,B166,IA!I:I,"Planned"),"Planned",
IF(COUNTIFS(IA!B:B,B166)=COUNTIFS(IA!B:B,B166,IA!I:I,"Alternative Implementation"),"Alternative Implementation",
IF(COUNTIFS(IA!B:B,B166,IA!I:I,"Partially Implemented")&gt;0,"Partially Implemented",
IF(COUNTIFS(IA!B:B,B166,IA!I:I,"Planned")&gt;0,"Planned",
IF(COUNTIFS(IA!B:B,B166,IA!I:I,"Alternative Implementation")&gt;0,"Alternative Implementation",
IF(COUNTIFS(IA!B:B,B166,IA!I:I,"Implemented")&gt;0,"Implemented",
"")))))))</f>
        <v/>
      </c>
      <c r="E166" s="33" t="str">
        <f>IF(COUNTIFS(IA!B:B,B166,IA!J:J,"Other Than Satisfied")&gt;0,"Other Than Satisfied",
IF(COUNTIFS(IA!B:B,B166,IA!J:J,"Satisfied")=COUNTIFS(IA!B:B,B166),"Satisfied",""))</f>
        <v/>
      </c>
      <c r="F166" s="32" t="str">
        <f>IF(COUNTIFS(IA!B:B,B166,IA!N:N,"High")&gt;0,"High",
IF(COUNTIFS(IA!B:B,B166,IA!N:N,"Moderate")&gt;0,"Moderate",
IF(COUNTIFS(IA!B:B,B166,IA!N:N,"Low")&gt;0,"Low",
"")))</f>
        <v/>
      </c>
      <c r="G166" s="32" t="str">
        <f>IF(COUNTIFS(IA!B:B,B166,IA!Q:Q,"Yes")&gt;0,"Yes",
IF(COUNTIFS(IA!B:B,B166,IA!Q:Q,"No")&gt;0,"No",
IF(COUNTIFS(IA!B:B,B166,IA!Q:Q,"None")&gt;0,"None",
"")))</f>
        <v/>
      </c>
      <c r="H166" s="32" t="str">
        <f>IF(COUNTIFS(IA!B:B,B166,IA!T:T,"Other Than Satisfied")&gt;0,"Other Than Satisfied","")</f>
        <v/>
      </c>
      <c r="I166" s="32" t="str">
        <f>IF(COUNTIFS(IA!B:B,B166,IA!U:U,"High")&gt;0,"High",
IF(COUNTIFS(IA!B:B,B166,IA!U:U,"Moderate")&gt;0,"Moderate",
IF(COUNTIFS(IA!B:B,B166,IA!U:U,"Low")&gt;0,"Low",
"")))</f>
        <v/>
      </c>
    </row>
    <row r="167" spans="1:9" s="1" customFormat="1" ht="14.1" customHeight="1" x14ac:dyDescent="0.25">
      <c r="A167" s="27" t="s">
        <v>558</v>
      </c>
      <c r="B167" s="7" t="s">
        <v>703</v>
      </c>
      <c r="C167" s="7" t="s">
        <v>255</v>
      </c>
      <c r="D167" s="32" t="str">
        <f>IF(COUNTIFS(IA!B:B,B167)=COUNTIFS(IA!B:B,B167,IA!I:I,"Not Applicable"),"Not Applicable",
IF(COUNTIFS(IA!B:B,B167)=COUNTIFS(IA!B:B,B167,IA!I:I,"Planned"),"Planned",
IF(COUNTIFS(IA!B:B,B167)=COUNTIFS(IA!B:B,B167,IA!I:I,"Alternative Implementation"),"Alternative Implementation",
IF(COUNTIFS(IA!B:B,B167,IA!I:I,"Partially Implemented")&gt;0,"Partially Implemented",
IF(COUNTIFS(IA!B:B,B167,IA!I:I,"Planned")&gt;0,"Planned",
IF(COUNTIFS(IA!B:B,B167,IA!I:I,"Alternative Implementation")&gt;0,"Alternative Implementation",
IF(COUNTIFS(IA!B:B,B167,IA!I:I,"Implemented")&gt;0,"Implemented",
"")))))))</f>
        <v/>
      </c>
      <c r="E167" s="33" t="str">
        <f>IF(COUNTIFS(IA!B:B,B167,IA!J:J,"Other Than Satisfied")&gt;0,"Other Than Satisfied",
IF(COUNTIFS(IA!B:B,B167,IA!J:J,"Satisfied")=COUNTIFS(IA!B:B,B167),"Satisfied",""))</f>
        <v/>
      </c>
      <c r="F167" s="32" t="str">
        <f>IF(COUNTIFS(IA!B:B,B167,IA!N:N,"High")&gt;0,"High",
IF(COUNTIFS(IA!B:B,B167,IA!N:N,"Moderate")&gt;0,"Moderate",
IF(COUNTIFS(IA!B:B,B167,IA!N:N,"Low")&gt;0,"Low",
"")))</f>
        <v/>
      </c>
      <c r="G167" s="32" t="str">
        <f>IF(COUNTIFS(IA!B:B,B167,IA!Q:Q,"Yes")&gt;0,"Yes",
IF(COUNTIFS(IA!B:B,B167,IA!Q:Q,"No")&gt;0,"No",
IF(COUNTIFS(IA!B:B,B167,IA!Q:Q,"None")&gt;0,"None",
"")))</f>
        <v/>
      </c>
      <c r="H167" s="32" t="str">
        <f>IF(COUNTIFS(IA!B:B,B167,IA!T:T,"Other Than Satisfied")&gt;0,"Other Than Satisfied","")</f>
        <v/>
      </c>
      <c r="I167" s="32" t="str">
        <f>IF(COUNTIFS(IA!B:B,B167,IA!U:U,"High")&gt;0,"High",
IF(COUNTIFS(IA!B:B,B167,IA!U:U,"Moderate")&gt;0,"Moderate",
IF(COUNTIFS(IA!B:B,B167,IA!U:U,"Low")&gt;0,"Low",
"")))</f>
        <v/>
      </c>
    </row>
    <row r="168" spans="1:9" s="1" customFormat="1" ht="14.1" customHeight="1" x14ac:dyDescent="0.25">
      <c r="A168" s="10"/>
      <c r="B168" s="3"/>
      <c r="C168" s="3" t="s">
        <v>256</v>
      </c>
      <c r="D168" s="31"/>
      <c r="E168" s="31"/>
      <c r="F168" s="31"/>
      <c r="G168" s="31"/>
      <c r="H168" s="31"/>
      <c r="I168" s="31"/>
    </row>
    <row r="169" spans="1:9" s="1" customFormat="1" ht="14.1" customHeight="1" x14ac:dyDescent="0.25">
      <c r="A169" s="26" t="s">
        <v>559</v>
      </c>
      <c r="B169" s="5" t="s">
        <v>257</v>
      </c>
      <c r="C169" s="5" t="s">
        <v>258</v>
      </c>
      <c r="D169" s="32" t="str">
        <f>IF(COUNTIFS(IR!B:B,B169)=COUNTIFS(IR!B:B,B169,IR!I:I,"Not Applicable"),"Not Applicable",
IF(COUNTIFS(IR!B:B,B169)=COUNTIFS(IR!B:B,B169,IR!I:I,"Planned"),"Planned",
IF(COUNTIFS(IR!B:B,B169)=COUNTIFS(IR!B:B,B169,IR!I:I,"Alternative Implementation"),"Alternative Implementation",
IF(COUNTIFS(IR!B:B,B169,IR!I:I,"Partially Implemented")&gt;0,"Partially Implemented",
IF(COUNTIFS(IR!B:B,B169,IR!I:I,"Planned")&gt;0,"Planned",
IF(COUNTIFS(IR!B:B,B169,IR!I:I,"Alternative Implementation")&gt;0,"Alternative Implementation",
IF(COUNTIFS(IR!B:B,B169,IR!I:I,"Implemented")&gt;0,"Implemented",
"")))))))</f>
        <v/>
      </c>
      <c r="E169" s="33" t="str">
        <f>IF(COUNTIFS(IR!B:B,B169,IR!J:J,"Other Than Satisfied")&gt;0,"Other Than Satisfied",
IF(COUNTIFS(IR!B:B,B169,IR!J:J,"Satisfied")=COUNTIFS(IR!B:B,B169),"Satisfied",""))</f>
        <v/>
      </c>
      <c r="F169" s="32" t="str">
        <f>IF(COUNTIFS(IR!B:B,B169,IR!N:N,"High")&gt;0,"High",
IF(COUNTIFS(IR!B:B,B169,IR!N:N,"Moderate")&gt;0,"Moderate",
IF(COUNTIFS(IR!B:B,B169,IR!N:N,"Low")&gt;0,"Low",
"")))</f>
        <v/>
      </c>
      <c r="G169" s="32" t="str">
        <f>IF(COUNTIFS(IR!B:B,B169,IR!Q:Q,"Yes")&gt;0,"Yes",
IF(COUNTIFS(IR!B:B,B169,IR!Q:Q,"No")&gt;0,"No",
IF(COUNTIFS(IR!B:B,B169,IR!Q:Q,"None")&gt;0,"None",
"")))</f>
        <v/>
      </c>
      <c r="H169" s="32" t="str">
        <f>IF(COUNTIFS(IR!B:B,B169,IR!T:T,"Other Than Satisfied")&gt;0,"Other Than Satisfied","")</f>
        <v/>
      </c>
      <c r="I169" s="32" t="str">
        <f>IF(COUNTIFS(IR!B:B,B169,IR!U:U,"High")&gt;0,"High",
IF(COUNTIFS(IR!B:B,B169,IR!U:U,"Moderate")&gt;0,"Moderate",
IF(COUNTIFS(IR!B:B,B169,IR!U:U,"Low")&gt;0,"Low",
"")))</f>
        <v/>
      </c>
    </row>
    <row r="170" spans="1:9" s="1" customFormat="1" ht="14.1" customHeight="1" x14ac:dyDescent="0.25">
      <c r="A170" s="26" t="s">
        <v>559</v>
      </c>
      <c r="B170" s="5" t="s">
        <v>259</v>
      </c>
      <c r="C170" s="5" t="s">
        <v>260</v>
      </c>
      <c r="D170" s="32" t="str">
        <f>IF(COUNTIFS(IR!B:B,B170)=COUNTIFS(IR!B:B,B170,IR!I:I,"Not Applicable"),"Not Applicable",
IF(COUNTIFS(IR!B:B,B170)=COUNTIFS(IR!B:B,B170,IR!I:I,"Planned"),"Planned",
IF(COUNTIFS(IR!B:B,B170)=COUNTIFS(IR!B:B,B170,IR!I:I,"Alternative Implementation"),"Alternative Implementation",
IF(COUNTIFS(IR!B:B,B170,IR!I:I,"Partially Implemented")&gt;0,"Partially Implemented",
IF(COUNTIFS(IR!B:B,B170,IR!I:I,"Planned")&gt;0,"Planned",
IF(COUNTIFS(IR!B:B,B170,IR!I:I,"Alternative Implementation")&gt;0,"Alternative Implementation",
IF(COUNTIFS(IR!B:B,B170,IR!I:I,"Implemented")&gt;0,"Implemented",
"")))))))</f>
        <v/>
      </c>
      <c r="E170" s="33" t="str">
        <f>IF(COUNTIFS(IR!B:B,B170,IR!J:J,"Other Than Satisfied")&gt;0,"Other Than Satisfied",
IF(COUNTIFS(IR!B:B,B170,IR!J:J,"Satisfied")=COUNTIFS(IR!B:B,B170),"Satisfied",""))</f>
        <v/>
      </c>
      <c r="F170" s="32" t="str">
        <f>IF(COUNTIFS(IR!B:B,B170,IR!N:N,"High")&gt;0,"High",
IF(COUNTIFS(IR!B:B,B170,IR!N:N,"Moderate")&gt;0,"Moderate",
IF(COUNTIFS(IR!B:B,B170,IR!N:N,"Low")&gt;0,"Low",
"")))</f>
        <v/>
      </c>
      <c r="G170" s="32" t="str">
        <f>IF(COUNTIFS(IR!B:B,B170,IR!Q:Q,"Yes")&gt;0,"Yes",
IF(COUNTIFS(IR!B:B,B170,IR!Q:Q,"No")&gt;0,"No",
IF(COUNTIFS(IR!B:B,B170,IR!Q:Q,"None")&gt;0,"None",
"")))</f>
        <v/>
      </c>
      <c r="H170" s="32" t="str">
        <f>IF(COUNTIFS(IR!B:B,B170,IR!T:T,"Other Than Satisfied")&gt;0,"Other Than Satisfied","")</f>
        <v/>
      </c>
      <c r="I170" s="32" t="str">
        <f>IF(COUNTIFS(IR!B:B,B170,IR!U:U,"High")&gt;0,"High",
IF(COUNTIFS(IR!B:B,B170,IR!U:U,"Moderate")&gt;0,"Moderate",
IF(COUNTIFS(IR!B:B,B170,IR!U:U,"Low")&gt;0,"Low",
"")))</f>
        <v/>
      </c>
    </row>
    <row r="171" spans="1:9" s="1" customFormat="1" ht="14.1" customHeight="1" x14ac:dyDescent="0.25">
      <c r="A171" s="26" t="s">
        <v>559</v>
      </c>
      <c r="B171" s="5" t="s">
        <v>261</v>
      </c>
      <c r="C171" s="5" t="s">
        <v>262</v>
      </c>
      <c r="D171" s="32" t="str">
        <f>IF(COUNTIFS(IR!B:B,B171)=COUNTIFS(IR!B:B,B171,IR!I:I,"Not Applicable"),"Not Applicable",
IF(COUNTIFS(IR!B:B,B171)=COUNTIFS(IR!B:B,B171,IR!I:I,"Planned"),"Planned",
IF(COUNTIFS(IR!B:B,B171)=COUNTIFS(IR!B:B,B171,IR!I:I,"Alternative Implementation"),"Alternative Implementation",
IF(COUNTIFS(IR!B:B,B171,IR!I:I,"Partially Implemented")&gt;0,"Partially Implemented",
IF(COUNTIFS(IR!B:B,B171,IR!I:I,"Planned")&gt;0,"Planned",
IF(COUNTIFS(IR!B:B,B171,IR!I:I,"Alternative Implementation")&gt;0,"Alternative Implementation",
IF(COUNTIFS(IR!B:B,B171,IR!I:I,"Implemented")&gt;0,"Implemented",
"")))))))</f>
        <v/>
      </c>
      <c r="E171" s="33" t="str">
        <f>IF(COUNTIFS(IR!B:B,B171,IR!J:J,"Other Than Satisfied")&gt;0,"Other Than Satisfied",
IF(COUNTIFS(IR!B:B,B171,IR!J:J,"Satisfied")=COUNTIFS(IR!B:B,B171),"Satisfied",""))</f>
        <v/>
      </c>
      <c r="F171" s="32" t="str">
        <f>IF(COUNTIFS(IR!B:B,B171,IR!N:N,"High")&gt;0,"High",
IF(COUNTIFS(IR!B:B,B171,IR!N:N,"Moderate")&gt;0,"Moderate",
IF(COUNTIFS(IR!B:B,B171,IR!N:N,"Low")&gt;0,"Low",
"")))</f>
        <v/>
      </c>
      <c r="G171" s="32" t="str">
        <f>IF(COUNTIFS(IR!B:B,B171,IR!Q:Q,"Yes")&gt;0,"Yes",
IF(COUNTIFS(IR!B:B,B171,IR!Q:Q,"No")&gt;0,"No",
IF(COUNTIFS(IR!B:B,B171,IR!Q:Q,"None")&gt;0,"None",
"")))</f>
        <v/>
      </c>
      <c r="H171" s="32" t="str">
        <f>IF(COUNTIFS(IR!B:B,B171,IR!T:T,"Other Than Satisfied")&gt;0,"Other Than Satisfied","")</f>
        <v/>
      </c>
      <c r="I171" s="32" t="str">
        <f>IF(COUNTIFS(IR!B:B,B171,IR!U:U,"High")&gt;0,"High",
IF(COUNTIFS(IR!B:B,B171,IR!U:U,"Moderate")&gt;0,"Moderate",
IF(COUNTIFS(IR!B:B,B171,IR!U:U,"Low")&gt;0,"Low",
"")))</f>
        <v/>
      </c>
    </row>
    <row r="172" spans="1:9" s="1" customFormat="1" ht="14.1" customHeight="1" x14ac:dyDescent="0.25">
      <c r="A172" s="27" t="s">
        <v>559</v>
      </c>
      <c r="B172" s="7" t="s">
        <v>704</v>
      </c>
      <c r="C172" s="7" t="s">
        <v>713</v>
      </c>
      <c r="D172" s="32" t="str">
        <f>IF(COUNTIFS(IR!B:B,B172)=COUNTIFS(IR!B:B,B172,IR!I:I,"Not Applicable"),"Not Applicable",
IF(COUNTIFS(IR!B:B,B172)=COUNTIFS(IR!B:B,B172,IR!I:I,"Planned"),"Planned",
IF(COUNTIFS(IR!B:B,B172)=COUNTIFS(IR!B:B,B172,IR!I:I,"Alternative Implementation"),"Alternative Implementation",
IF(COUNTIFS(IR!B:B,B172,IR!I:I,"Partially Implemented")&gt;0,"Partially Implemented",
IF(COUNTIFS(IR!B:B,B172,IR!I:I,"Planned")&gt;0,"Planned",
IF(COUNTIFS(IR!B:B,B172,IR!I:I,"Alternative Implementation")&gt;0,"Alternative Implementation",
IF(COUNTIFS(IR!B:B,B172,IR!I:I,"Implemented")&gt;0,"Implemented",
"")))))))</f>
        <v/>
      </c>
      <c r="E172" s="33" t="str">
        <f>IF(COUNTIFS(IR!B:B,B172,IR!J:J,"Other Than Satisfied")&gt;0,"Other Than Satisfied",
IF(COUNTIFS(IR!B:B,B172,IR!J:J,"Satisfied")=COUNTIFS(IR!B:B,B172),"Satisfied",""))</f>
        <v/>
      </c>
      <c r="F172" s="32" t="str">
        <f>IF(COUNTIFS(IR!B:B,B172,IR!N:N,"High")&gt;0,"High",
IF(COUNTIFS(IR!B:B,B172,IR!N:N,"Moderate")&gt;0,"Moderate",
IF(COUNTIFS(IR!B:B,B172,IR!N:N,"Low")&gt;0,"Low",
"")))</f>
        <v/>
      </c>
      <c r="G172" s="32" t="str">
        <f>IF(COUNTIFS(IR!B:B,B172,IR!Q:Q,"Yes")&gt;0,"Yes",
IF(COUNTIFS(IR!B:B,B172,IR!Q:Q,"No")&gt;0,"No",
IF(COUNTIFS(IR!B:B,B172,IR!Q:Q,"None")&gt;0,"None",
"")))</f>
        <v/>
      </c>
      <c r="H172" s="32" t="str">
        <f>IF(COUNTIFS(IR!B:B,B172,IR!T:T,"Other Than Satisfied")&gt;0,"Other Than Satisfied","")</f>
        <v/>
      </c>
      <c r="I172" s="32" t="str">
        <f>IF(COUNTIFS(IR!B:B,B172,IR!U:U,"High")&gt;0,"High",
IF(COUNTIFS(IR!B:B,B172,IR!U:U,"Moderate")&gt;0,"Moderate",
IF(COUNTIFS(IR!B:B,B172,IR!U:U,"Low")&gt;0,"Low",
"")))</f>
        <v/>
      </c>
    </row>
    <row r="173" spans="1:9" s="1" customFormat="1" ht="14.1" customHeight="1" x14ac:dyDescent="0.25">
      <c r="A173" s="26" t="s">
        <v>559</v>
      </c>
      <c r="B173" s="5" t="s">
        <v>263</v>
      </c>
      <c r="C173" s="5" t="s">
        <v>264</v>
      </c>
      <c r="D173" s="32" t="str">
        <f>IF(COUNTIFS(IR!B:B,B173)=COUNTIFS(IR!B:B,B173,IR!I:I,"Not Applicable"),"Not Applicable",
IF(COUNTIFS(IR!B:B,B173)=COUNTIFS(IR!B:B,B173,IR!I:I,"Planned"),"Planned",
IF(COUNTIFS(IR!B:B,B173)=COUNTIFS(IR!B:B,B173,IR!I:I,"Alternative Implementation"),"Alternative Implementation",
IF(COUNTIFS(IR!B:B,B173,IR!I:I,"Partially Implemented")&gt;0,"Partially Implemented",
IF(COUNTIFS(IR!B:B,B173,IR!I:I,"Planned")&gt;0,"Planned",
IF(COUNTIFS(IR!B:B,B173,IR!I:I,"Alternative Implementation")&gt;0,"Alternative Implementation",
IF(COUNTIFS(IR!B:B,B173,IR!I:I,"Implemented")&gt;0,"Implemented",
"")))))))</f>
        <v/>
      </c>
      <c r="E173" s="33" t="str">
        <f>IF(COUNTIFS(IR!B:B,B173,IR!J:J,"Other Than Satisfied")&gt;0,"Other Than Satisfied",
IF(COUNTIFS(IR!B:B,B173,IR!J:J,"Satisfied")=COUNTIFS(IR!B:B,B173),"Satisfied",""))</f>
        <v/>
      </c>
      <c r="F173" s="32" t="str">
        <f>IF(COUNTIFS(IR!B:B,B173,IR!N:N,"High")&gt;0,"High",
IF(COUNTIFS(IR!B:B,B173,IR!N:N,"Moderate")&gt;0,"Moderate",
IF(COUNTIFS(IR!B:B,B173,IR!N:N,"Low")&gt;0,"Low",
"")))</f>
        <v/>
      </c>
      <c r="G173" s="32" t="str">
        <f>IF(COUNTIFS(IR!B:B,B173,IR!Q:Q,"Yes")&gt;0,"Yes",
IF(COUNTIFS(IR!B:B,B173,IR!Q:Q,"No")&gt;0,"No",
IF(COUNTIFS(IR!B:B,B173,IR!Q:Q,"None")&gt;0,"None",
"")))</f>
        <v/>
      </c>
      <c r="H173" s="32" t="str">
        <f>IF(COUNTIFS(IR!B:B,B173,IR!T:T,"Other Than Satisfied")&gt;0,"Other Than Satisfied","")</f>
        <v/>
      </c>
      <c r="I173" s="32" t="str">
        <f>IF(COUNTIFS(IR!B:B,B173,IR!U:U,"High")&gt;0,"High",
IF(COUNTIFS(IR!B:B,B173,IR!U:U,"Moderate")&gt;0,"Moderate",
IF(COUNTIFS(IR!B:B,B173,IR!U:U,"Low")&gt;0,"Low",
"")))</f>
        <v/>
      </c>
    </row>
    <row r="174" spans="1:9" s="9" customFormat="1" ht="14.1" customHeight="1" x14ac:dyDescent="0.25">
      <c r="A174" s="27" t="s">
        <v>559</v>
      </c>
      <c r="B174" s="7" t="s">
        <v>705</v>
      </c>
      <c r="C174" s="7" t="s">
        <v>265</v>
      </c>
      <c r="D174" s="32" t="str">
        <f>IF(COUNTIFS(IR!B:B,B174)=COUNTIFS(IR!B:B,B174,IR!I:I,"Not Applicable"),"Not Applicable",
IF(COUNTIFS(IR!B:B,B174)=COUNTIFS(IR!B:B,B174,IR!I:I,"Planned"),"Planned",
IF(COUNTIFS(IR!B:B,B174)=COUNTIFS(IR!B:B,B174,IR!I:I,"Alternative Implementation"),"Alternative Implementation",
IF(COUNTIFS(IR!B:B,B174,IR!I:I,"Partially Implemented")&gt;0,"Partially Implemented",
IF(COUNTIFS(IR!B:B,B174,IR!I:I,"Planned")&gt;0,"Planned",
IF(COUNTIFS(IR!B:B,B174,IR!I:I,"Alternative Implementation")&gt;0,"Alternative Implementation",
IF(COUNTIFS(IR!B:B,B174,IR!I:I,"Implemented")&gt;0,"Implemented",
"")))))))</f>
        <v/>
      </c>
      <c r="E174" s="33" t="str">
        <f>IF(COUNTIFS(IR!B:B,B174,IR!J:J,"Other Than Satisfied")&gt;0,"Other Than Satisfied",
IF(COUNTIFS(IR!B:B,B174,IR!J:J,"Satisfied")=COUNTIFS(IR!B:B,B174),"Satisfied",""))</f>
        <v/>
      </c>
      <c r="F174" s="32" t="str">
        <f>IF(COUNTIFS(IR!B:B,B174,IR!N:N,"High")&gt;0,"High",
IF(COUNTIFS(IR!B:B,B174,IR!N:N,"Moderate")&gt;0,"Moderate",
IF(COUNTIFS(IR!B:B,B174,IR!N:N,"Low")&gt;0,"Low",
"")))</f>
        <v/>
      </c>
      <c r="G174" s="32" t="str">
        <f>IF(COUNTIFS(IR!B:B,B174,IR!Q:Q,"Yes")&gt;0,"Yes",
IF(COUNTIFS(IR!B:B,B174,IR!Q:Q,"No")&gt;0,"No",
IF(COUNTIFS(IR!B:B,B174,IR!Q:Q,"None")&gt;0,"None",
"")))</f>
        <v/>
      </c>
      <c r="H174" s="32" t="str">
        <f>IF(COUNTIFS(IR!B:B,B174,IR!T:T,"Other Than Satisfied")&gt;0,"Other Than Satisfied","")</f>
        <v/>
      </c>
      <c r="I174" s="32" t="str">
        <f>IF(COUNTIFS(IR!B:B,B174,IR!U:U,"High")&gt;0,"High",
IF(COUNTIFS(IR!B:B,B174,IR!U:U,"Moderate")&gt;0,"Moderate",
IF(COUNTIFS(IR!B:B,B174,IR!U:U,"Low")&gt;0,"Low",
"")))</f>
        <v/>
      </c>
    </row>
    <row r="175" spans="1:9" s="9" customFormat="1" ht="14.1" customHeight="1" x14ac:dyDescent="0.25">
      <c r="A175" s="26" t="s">
        <v>559</v>
      </c>
      <c r="B175" s="5" t="s">
        <v>266</v>
      </c>
      <c r="C175" s="5" t="s">
        <v>267</v>
      </c>
      <c r="D175" s="32" t="str">
        <f>IF(COUNTIFS(IR!B:B,B175)=COUNTIFS(IR!B:B,B175,IR!I:I,"Not Applicable"),"Not Applicable",
IF(COUNTIFS(IR!B:B,B175)=COUNTIFS(IR!B:B,B175,IR!I:I,"Planned"),"Planned",
IF(COUNTIFS(IR!B:B,B175)=COUNTIFS(IR!B:B,B175,IR!I:I,"Alternative Implementation"),"Alternative Implementation",
IF(COUNTIFS(IR!B:B,B175,IR!I:I,"Partially Implemented")&gt;0,"Partially Implemented",
IF(COUNTIFS(IR!B:B,B175,IR!I:I,"Planned")&gt;0,"Planned",
IF(COUNTIFS(IR!B:B,B175,IR!I:I,"Alternative Implementation")&gt;0,"Alternative Implementation",
IF(COUNTIFS(IR!B:B,B175,IR!I:I,"Implemented")&gt;0,"Implemented",
"")))))))</f>
        <v/>
      </c>
      <c r="E175" s="33" t="str">
        <f>IF(COUNTIFS(IR!B:B,B175,IR!J:J,"Other Than Satisfied")&gt;0,"Other Than Satisfied",
IF(COUNTIFS(IR!B:B,B175,IR!J:J,"Satisfied")=COUNTIFS(IR!B:B,B175),"Satisfied",""))</f>
        <v/>
      </c>
      <c r="F175" s="32" t="str">
        <f>IF(COUNTIFS(IR!B:B,B175,IR!N:N,"High")&gt;0,"High",
IF(COUNTIFS(IR!B:B,B175,IR!N:N,"Moderate")&gt;0,"Moderate",
IF(COUNTIFS(IR!B:B,B175,IR!N:N,"Low")&gt;0,"Low",
"")))</f>
        <v/>
      </c>
      <c r="G175" s="32" t="str">
        <f>IF(COUNTIFS(IR!B:B,B175,IR!Q:Q,"Yes")&gt;0,"Yes",
IF(COUNTIFS(IR!B:B,B175,IR!Q:Q,"No")&gt;0,"No",
IF(COUNTIFS(IR!B:B,B175,IR!Q:Q,"None")&gt;0,"None",
"")))</f>
        <v/>
      </c>
      <c r="H175" s="32" t="str">
        <f>IF(COUNTIFS(IR!B:B,B175,IR!T:T,"Other Than Satisfied")&gt;0,"Other Than Satisfied","")</f>
        <v/>
      </c>
      <c r="I175" s="32" t="str">
        <f>IF(COUNTIFS(IR!B:B,B175,IR!U:U,"High")&gt;0,"High",
IF(COUNTIFS(IR!B:B,B175,IR!U:U,"Moderate")&gt;0,"Moderate",
IF(COUNTIFS(IR!B:B,B175,IR!U:U,"Low")&gt;0,"Low",
"")))</f>
        <v/>
      </c>
    </row>
    <row r="176" spans="1:9" s="1" customFormat="1" ht="14.1" customHeight="1" x14ac:dyDescent="0.25">
      <c r="A176" s="26" t="s">
        <v>559</v>
      </c>
      <c r="B176" s="5" t="s">
        <v>268</v>
      </c>
      <c r="C176" s="5" t="s">
        <v>269</v>
      </c>
      <c r="D176" s="32" t="str">
        <f>IF(COUNTIFS(IR!B:B,B176)=COUNTIFS(IR!B:B,B176,IR!I:I,"Not Applicable"),"Not Applicable",
IF(COUNTIFS(IR!B:B,B176)=COUNTIFS(IR!B:B,B176,IR!I:I,"Planned"),"Planned",
IF(COUNTIFS(IR!B:B,B176)=COUNTIFS(IR!B:B,B176,IR!I:I,"Alternative Implementation"),"Alternative Implementation",
IF(COUNTIFS(IR!B:B,B176,IR!I:I,"Partially Implemented")&gt;0,"Partially Implemented",
IF(COUNTIFS(IR!B:B,B176,IR!I:I,"Planned")&gt;0,"Planned",
IF(COUNTIFS(IR!B:B,B176,IR!I:I,"Alternative Implementation")&gt;0,"Alternative Implementation",
IF(COUNTIFS(IR!B:B,B176,IR!I:I,"Implemented")&gt;0,"Implemented",
"")))))))</f>
        <v/>
      </c>
      <c r="E176" s="33" t="str">
        <f>IF(COUNTIFS(IR!B:B,B176,IR!J:J,"Other Than Satisfied")&gt;0,"Other Than Satisfied",
IF(COUNTIFS(IR!B:B,B176,IR!J:J,"Satisfied")=COUNTIFS(IR!B:B,B176),"Satisfied",""))</f>
        <v/>
      </c>
      <c r="F176" s="32" t="str">
        <f>IF(COUNTIFS(IR!B:B,B176,IR!N:N,"High")&gt;0,"High",
IF(COUNTIFS(IR!B:B,B176,IR!N:N,"Moderate")&gt;0,"Moderate",
IF(COUNTIFS(IR!B:B,B176,IR!N:N,"Low")&gt;0,"Low",
"")))</f>
        <v/>
      </c>
      <c r="G176" s="32" t="str">
        <f>IF(COUNTIFS(IR!B:B,B176,IR!Q:Q,"Yes")&gt;0,"Yes",
IF(COUNTIFS(IR!B:B,B176,IR!Q:Q,"No")&gt;0,"No",
IF(COUNTIFS(IR!B:B,B176,IR!Q:Q,"None")&gt;0,"None",
"")))</f>
        <v/>
      </c>
      <c r="H176" s="32" t="str">
        <f>IF(COUNTIFS(IR!B:B,B176,IR!T:T,"Other Than Satisfied")&gt;0,"Other Than Satisfied","")</f>
        <v/>
      </c>
      <c r="I176" s="32" t="str">
        <f>IF(COUNTIFS(IR!B:B,B176,IR!U:U,"High")&gt;0,"High",
IF(COUNTIFS(IR!B:B,B176,IR!U:U,"Moderate")&gt;0,"Moderate",
IF(COUNTIFS(IR!B:B,B176,IR!U:U,"Low")&gt;0,"Low",
"")))</f>
        <v/>
      </c>
    </row>
    <row r="177" spans="1:9" s="1" customFormat="1" ht="14.1" customHeight="1" x14ac:dyDescent="0.25">
      <c r="A177" s="27" t="s">
        <v>559</v>
      </c>
      <c r="B177" s="7" t="s">
        <v>706</v>
      </c>
      <c r="C177" s="7" t="s">
        <v>270</v>
      </c>
      <c r="D177" s="32" t="str">
        <f>IF(COUNTIFS(IR!B:B,B177)=COUNTIFS(IR!B:B,B177,IR!I:I,"Not Applicable"),"Not Applicable",
IF(COUNTIFS(IR!B:B,B177)=COUNTIFS(IR!B:B,B177,IR!I:I,"Planned"),"Planned",
IF(COUNTIFS(IR!B:B,B177)=COUNTIFS(IR!B:B,B177,IR!I:I,"Alternative Implementation"),"Alternative Implementation",
IF(COUNTIFS(IR!B:B,B177,IR!I:I,"Partially Implemented")&gt;0,"Partially Implemented",
IF(COUNTIFS(IR!B:B,B177,IR!I:I,"Planned")&gt;0,"Planned",
IF(COUNTIFS(IR!B:B,B177,IR!I:I,"Alternative Implementation")&gt;0,"Alternative Implementation",
IF(COUNTIFS(IR!B:B,B177,IR!I:I,"Implemented")&gt;0,"Implemented",
"")))))))</f>
        <v/>
      </c>
      <c r="E177" s="33" t="str">
        <f>IF(COUNTIFS(IR!B:B,B177,IR!J:J,"Other Than Satisfied")&gt;0,"Other Than Satisfied",
IF(COUNTIFS(IR!B:B,B177,IR!J:J,"Satisfied")=COUNTIFS(IR!B:B,B177),"Satisfied",""))</f>
        <v/>
      </c>
      <c r="F177" s="32" t="str">
        <f>IF(COUNTIFS(IR!B:B,B177,IR!N:N,"High")&gt;0,"High",
IF(COUNTIFS(IR!B:B,B177,IR!N:N,"Moderate")&gt;0,"Moderate",
IF(COUNTIFS(IR!B:B,B177,IR!N:N,"Low")&gt;0,"Low",
"")))</f>
        <v/>
      </c>
      <c r="G177" s="32" t="str">
        <f>IF(COUNTIFS(IR!B:B,B177,IR!Q:Q,"Yes")&gt;0,"Yes",
IF(COUNTIFS(IR!B:B,B177,IR!Q:Q,"No")&gt;0,"No",
IF(COUNTIFS(IR!B:B,B177,IR!Q:Q,"None")&gt;0,"None",
"")))</f>
        <v/>
      </c>
      <c r="H177" s="32" t="str">
        <f>IF(COUNTIFS(IR!B:B,B177,IR!T:T,"Other Than Satisfied")&gt;0,"Other Than Satisfied","")</f>
        <v/>
      </c>
      <c r="I177" s="32" t="str">
        <f>IF(COUNTIFS(IR!B:B,B177,IR!U:U,"High")&gt;0,"High",
IF(COUNTIFS(IR!B:B,B177,IR!U:U,"Moderate")&gt;0,"Moderate",
IF(COUNTIFS(IR!B:B,B177,IR!U:U,"Low")&gt;0,"Low",
"")))</f>
        <v/>
      </c>
    </row>
    <row r="178" spans="1:9" s="1" customFormat="1" ht="14.1" customHeight="1" x14ac:dyDescent="0.25">
      <c r="A178" s="26" t="s">
        <v>559</v>
      </c>
      <c r="B178" s="5" t="s">
        <v>271</v>
      </c>
      <c r="C178" s="5" t="s">
        <v>272</v>
      </c>
      <c r="D178" s="32" t="str">
        <f>IF(COUNTIFS(IR!B:B,B178)=COUNTIFS(IR!B:B,B178,IR!I:I,"Not Applicable"),"Not Applicable",
IF(COUNTIFS(IR!B:B,B178)=COUNTIFS(IR!B:B,B178,IR!I:I,"Planned"),"Planned",
IF(COUNTIFS(IR!B:B,B178)=COUNTIFS(IR!B:B,B178,IR!I:I,"Alternative Implementation"),"Alternative Implementation",
IF(COUNTIFS(IR!B:B,B178,IR!I:I,"Partially Implemented")&gt;0,"Partially Implemented",
IF(COUNTIFS(IR!B:B,B178,IR!I:I,"Planned")&gt;0,"Planned",
IF(COUNTIFS(IR!B:B,B178,IR!I:I,"Alternative Implementation")&gt;0,"Alternative Implementation",
IF(COUNTIFS(IR!B:B,B178,IR!I:I,"Implemented")&gt;0,"Implemented",
"")))))))</f>
        <v/>
      </c>
      <c r="E178" s="33" t="str">
        <f>IF(COUNTIFS(IR!B:B,B178,IR!J:J,"Other Than Satisfied")&gt;0,"Other Than Satisfied",
IF(COUNTIFS(IR!B:B,B178,IR!J:J,"Satisfied")=COUNTIFS(IR!B:B,B178),"Satisfied",""))</f>
        <v/>
      </c>
      <c r="F178" s="32" t="str">
        <f>IF(COUNTIFS(IR!B:B,B178,IR!N:N,"High")&gt;0,"High",
IF(COUNTIFS(IR!B:B,B178,IR!N:N,"Moderate")&gt;0,"Moderate",
IF(COUNTIFS(IR!B:B,B178,IR!N:N,"Low")&gt;0,"Low",
"")))</f>
        <v/>
      </c>
      <c r="G178" s="32" t="str">
        <f>IF(COUNTIFS(IR!B:B,B178,IR!Q:Q,"Yes")&gt;0,"Yes",
IF(COUNTIFS(IR!B:B,B178,IR!Q:Q,"No")&gt;0,"No",
IF(COUNTIFS(IR!B:B,B178,IR!Q:Q,"None")&gt;0,"None",
"")))</f>
        <v/>
      </c>
      <c r="H178" s="32" t="str">
        <f>IF(COUNTIFS(IR!B:B,B178,IR!T:T,"Other Than Satisfied")&gt;0,"Other Than Satisfied","")</f>
        <v/>
      </c>
      <c r="I178" s="32" t="str">
        <f>IF(COUNTIFS(IR!B:B,B178,IR!U:U,"High")&gt;0,"High",
IF(COUNTIFS(IR!B:B,B178,IR!U:U,"Moderate")&gt;0,"Moderate",
IF(COUNTIFS(IR!B:B,B178,IR!U:U,"Low")&gt;0,"Low",
"")))</f>
        <v/>
      </c>
    </row>
    <row r="179" spans="1:9" s="1" customFormat="1" ht="14.1" customHeight="1" x14ac:dyDescent="0.25">
      <c r="A179" s="27" t="s">
        <v>559</v>
      </c>
      <c r="B179" s="7" t="s">
        <v>707</v>
      </c>
      <c r="C179" s="7" t="s">
        <v>714</v>
      </c>
      <c r="D179" s="32" t="str">
        <f>IF(COUNTIFS(IR!B:B,B179)=COUNTIFS(IR!B:B,B179,IR!I:I,"Not Applicable"),"Not Applicable",
IF(COUNTIFS(IR!B:B,B179)=COUNTIFS(IR!B:B,B179,IR!I:I,"Planned"),"Planned",
IF(COUNTIFS(IR!B:B,B179)=COUNTIFS(IR!B:B,B179,IR!I:I,"Alternative Implementation"),"Alternative Implementation",
IF(COUNTIFS(IR!B:B,B179,IR!I:I,"Partially Implemented")&gt;0,"Partially Implemented",
IF(COUNTIFS(IR!B:B,B179,IR!I:I,"Planned")&gt;0,"Planned",
IF(COUNTIFS(IR!B:B,B179,IR!I:I,"Alternative Implementation")&gt;0,"Alternative Implementation",
IF(COUNTIFS(IR!B:B,B179,IR!I:I,"Implemented")&gt;0,"Implemented",
"")))))))</f>
        <v/>
      </c>
      <c r="E179" s="33" t="str">
        <f>IF(COUNTIFS(IR!B:B,B179,IR!J:J,"Other Than Satisfied")&gt;0,"Other Than Satisfied",
IF(COUNTIFS(IR!B:B,B179,IR!J:J,"Satisfied")=COUNTIFS(IR!B:B,B179),"Satisfied",""))</f>
        <v/>
      </c>
      <c r="F179" s="32" t="str">
        <f>IF(COUNTIFS(IR!B:B,B179,IR!N:N,"High")&gt;0,"High",
IF(COUNTIFS(IR!B:B,B179,IR!N:N,"Moderate")&gt;0,"Moderate",
IF(COUNTIFS(IR!B:B,B179,IR!N:N,"Low")&gt;0,"Low",
"")))</f>
        <v/>
      </c>
      <c r="G179" s="32" t="str">
        <f>IF(COUNTIFS(IR!B:B,B179,IR!Q:Q,"Yes")&gt;0,"Yes",
IF(COUNTIFS(IR!B:B,B179,IR!Q:Q,"No")&gt;0,"No",
IF(COUNTIFS(IR!B:B,B179,IR!Q:Q,"None")&gt;0,"None",
"")))</f>
        <v/>
      </c>
      <c r="H179" s="32" t="str">
        <f>IF(COUNTIFS(IR!B:B,B179,IR!T:T,"Other Than Satisfied")&gt;0,"Other Than Satisfied","")</f>
        <v/>
      </c>
      <c r="I179" s="32" t="str">
        <f>IF(COUNTIFS(IR!B:B,B179,IR!U:U,"High")&gt;0,"High",
IF(COUNTIFS(IR!B:B,B179,IR!U:U,"Moderate")&gt;0,"Moderate",
IF(COUNTIFS(IR!B:B,B179,IR!U:U,"Low")&gt;0,"Low",
"")))</f>
        <v/>
      </c>
    </row>
    <row r="180" spans="1:9" s="1" customFormat="1" ht="14.1" customHeight="1" x14ac:dyDescent="0.25">
      <c r="A180" s="27" t="s">
        <v>559</v>
      </c>
      <c r="B180" s="7" t="s">
        <v>708</v>
      </c>
      <c r="C180" s="7" t="s">
        <v>273</v>
      </c>
      <c r="D180" s="32" t="str">
        <f>IF(COUNTIFS(IR!B:B,B180)=COUNTIFS(IR!B:B,B180,IR!I:I,"Not Applicable"),"Not Applicable",
IF(COUNTIFS(IR!B:B,B180)=COUNTIFS(IR!B:B,B180,IR!I:I,"Planned"),"Planned",
IF(COUNTIFS(IR!B:B,B180)=COUNTIFS(IR!B:B,B180,IR!I:I,"Alternative Implementation"),"Alternative Implementation",
IF(COUNTIFS(IR!B:B,B180,IR!I:I,"Partially Implemented")&gt;0,"Partially Implemented",
IF(COUNTIFS(IR!B:B,B180,IR!I:I,"Planned")&gt;0,"Planned",
IF(COUNTIFS(IR!B:B,B180,IR!I:I,"Alternative Implementation")&gt;0,"Alternative Implementation",
IF(COUNTIFS(IR!B:B,B180,IR!I:I,"Implemented")&gt;0,"Implemented",
"")))))))</f>
        <v/>
      </c>
      <c r="E180" s="33" t="str">
        <f>IF(COUNTIFS(IR!B:B,B180,IR!J:J,"Other Than Satisfied")&gt;0,"Other Than Satisfied",
IF(COUNTIFS(IR!B:B,B180,IR!J:J,"Satisfied")=COUNTIFS(IR!B:B,B180),"Satisfied",""))</f>
        <v/>
      </c>
      <c r="F180" s="32" t="str">
        <f>IF(COUNTIFS(IR!B:B,B180,IR!N:N,"High")&gt;0,"High",
IF(COUNTIFS(IR!B:B,B180,IR!N:N,"Moderate")&gt;0,"Moderate",
IF(COUNTIFS(IR!B:B,B180,IR!N:N,"Low")&gt;0,"Low",
"")))</f>
        <v/>
      </c>
      <c r="G180" s="32" t="str">
        <f>IF(COUNTIFS(IR!B:B,B180,IR!Q:Q,"Yes")&gt;0,"Yes",
IF(COUNTIFS(IR!B:B,B180,IR!Q:Q,"No")&gt;0,"No",
IF(COUNTIFS(IR!B:B,B180,IR!Q:Q,"None")&gt;0,"None",
"")))</f>
        <v/>
      </c>
      <c r="H180" s="32" t="str">
        <f>IF(COUNTIFS(IR!B:B,B180,IR!T:T,"Other Than Satisfied")&gt;0,"Other Than Satisfied","")</f>
        <v/>
      </c>
      <c r="I180" s="32" t="str">
        <f>IF(COUNTIFS(IR!B:B,B180,IR!U:U,"High")&gt;0,"High",
IF(COUNTIFS(IR!B:B,B180,IR!U:U,"Moderate")&gt;0,"Moderate",
IF(COUNTIFS(IR!B:B,B180,IR!U:U,"Low")&gt;0,"Low",
"")))</f>
        <v/>
      </c>
    </row>
    <row r="181" spans="1:9" s="1" customFormat="1" ht="14.1" customHeight="1" x14ac:dyDescent="0.25">
      <c r="A181" s="26" t="s">
        <v>559</v>
      </c>
      <c r="B181" s="5" t="s">
        <v>274</v>
      </c>
      <c r="C181" s="5" t="s">
        <v>275</v>
      </c>
      <c r="D181" s="32" t="str">
        <f>IF(COUNTIFS(IR!B:B,B181)=COUNTIFS(IR!B:B,B181,IR!I:I,"Not Applicable"),"Not Applicable",
IF(COUNTIFS(IR!B:B,B181)=COUNTIFS(IR!B:B,B181,IR!I:I,"Planned"),"Planned",
IF(COUNTIFS(IR!B:B,B181)=COUNTIFS(IR!B:B,B181,IR!I:I,"Alternative Implementation"),"Alternative Implementation",
IF(COUNTIFS(IR!B:B,B181,IR!I:I,"Partially Implemented")&gt;0,"Partially Implemented",
IF(COUNTIFS(IR!B:B,B181,IR!I:I,"Planned")&gt;0,"Planned",
IF(COUNTIFS(IR!B:B,B181,IR!I:I,"Alternative Implementation")&gt;0,"Alternative Implementation",
IF(COUNTIFS(IR!B:B,B181,IR!I:I,"Implemented")&gt;0,"Implemented",
"")))))))</f>
        <v/>
      </c>
      <c r="E181" s="33" t="str">
        <f>IF(COUNTIFS(IR!B:B,B181,IR!J:J,"Other Than Satisfied")&gt;0,"Other Than Satisfied",
IF(COUNTIFS(IR!B:B,B181,IR!J:J,"Satisfied")=COUNTIFS(IR!B:B,B181),"Satisfied",""))</f>
        <v/>
      </c>
      <c r="F181" s="32" t="str">
        <f>IF(COUNTIFS(IR!B:B,B181,IR!N:N,"High")&gt;0,"High",
IF(COUNTIFS(IR!B:B,B181,IR!N:N,"Moderate")&gt;0,"Moderate",
IF(COUNTIFS(IR!B:B,B181,IR!N:N,"Low")&gt;0,"Low",
"")))</f>
        <v/>
      </c>
      <c r="G181" s="32" t="str">
        <f>IF(COUNTIFS(IR!B:B,B181,IR!Q:Q,"Yes")&gt;0,"Yes",
IF(COUNTIFS(IR!B:B,B181,IR!Q:Q,"No")&gt;0,"No",
IF(COUNTIFS(IR!B:B,B181,IR!Q:Q,"None")&gt;0,"None",
"")))</f>
        <v/>
      </c>
      <c r="H181" s="32" t="str">
        <f>IF(COUNTIFS(IR!B:B,B181,IR!T:T,"Other Than Satisfied")&gt;0,"Other Than Satisfied","")</f>
        <v/>
      </c>
      <c r="I181" s="32" t="str">
        <f>IF(COUNTIFS(IR!B:B,B181,IR!U:U,"High")&gt;0,"High",
IF(COUNTIFS(IR!B:B,B181,IR!U:U,"Moderate")&gt;0,"Moderate",
IF(COUNTIFS(IR!B:B,B181,IR!U:U,"Low")&gt;0,"Low",
"")))</f>
        <v/>
      </c>
    </row>
    <row r="182" spans="1:9" s="1" customFormat="1" ht="14.1" customHeight="1" x14ac:dyDescent="0.25">
      <c r="A182" s="26" t="s">
        <v>559</v>
      </c>
      <c r="B182" s="5" t="s">
        <v>276</v>
      </c>
      <c r="C182" s="5" t="s">
        <v>277</v>
      </c>
      <c r="D182" s="32" t="str">
        <f>IF(COUNTIFS(IR!B:B,B182)=COUNTIFS(IR!B:B,B182,IR!I:I,"Not Applicable"),"Not Applicable",
IF(COUNTIFS(IR!B:B,B182)=COUNTIFS(IR!B:B,B182,IR!I:I,"Planned"),"Planned",
IF(COUNTIFS(IR!B:B,B182)=COUNTIFS(IR!B:B,B182,IR!I:I,"Alternative Implementation"),"Alternative Implementation",
IF(COUNTIFS(IR!B:B,B182,IR!I:I,"Partially Implemented")&gt;0,"Partially Implemented",
IF(COUNTIFS(IR!B:B,B182,IR!I:I,"Planned")&gt;0,"Planned",
IF(COUNTIFS(IR!B:B,B182,IR!I:I,"Alternative Implementation")&gt;0,"Alternative Implementation",
IF(COUNTIFS(IR!B:B,B182,IR!I:I,"Implemented")&gt;0,"Implemented",
"")))))))</f>
        <v/>
      </c>
      <c r="E182" s="33" t="str">
        <f>IF(COUNTIFS(IR!B:B,B182,IR!J:J,"Other Than Satisfied")&gt;0,"Other Than Satisfied",
IF(COUNTIFS(IR!B:B,B182,IR!J:J,"Satisfied")=COUNTIFS(IR!B:B,B182),"Satisfied",""))</f>
        <v/>
      </c>
      <c r="F182" s="32" t="str">
        <f>IF(COUNTIFS(IR!B:B,B182,IR!N:N,"High")&gt;0,"High",
IF(COUNTIFS(IR!B:B,B182,IR!N:N,"Moderate")&gt;0,"Moderate",
IF(COUNTIFS(IR!B:B,B182,IR!N:N,"Low")&gt;0,"Low",
"")))</f>
        <v/>
      </c>
      <c r="G182" s="32" t="str">
        <f>IF(COUNTIFS(IR!B:B,B182,IR!Q:Q,"Yes")&gt;0,"Yes",
IF(COUNTIFS(IR!B:B,B182,IR!Q:Q,"No")&gt;0,"No",
IF(COUNTIFS(IR!B:B,B182,IR!Q:Q,"None")&gt;0,"None",
"")))</f>
        <v/>
      </c>
      <c r="H182" s="32" t="str">
        <f>IF(COUNTIFS(IR!B:B,B182,IR!T:T,"Other Than Satisfied")&gt;0,"Other Than Satisfied","")</f>
        <v/>
      </c>
      <c r="I182" s="32" t="str">
        <f>IF(COUNTIFS(IR!B:B,B182,IR!U:U,"High")&gt;0,"High",
IF(COUNTIFS(IR!B:B,B182,IR!U:U,"Moderate")&gt;0,"Moderate",
IF(COUNTIFS(IR!B:B,B182,IR!U:U,"Low")&gt;0,"Low",
"")))</f>
        <v/>
      </c>
    </row>
    <row r="183" spans="1:9" s="1" customFormat="1" ht="14.1" customHeight="1" x14ac:dyDescent="0.25">
      <c r="A183" s="27" t="s">
        <v>559</v>
      </c>
      <c r="B183" s="7" t="s">
        <v>709</v>
      </c>
      <c r="C183" s="7" t="s">
        <v>278</v>
      </c>
      <c r="D183" s="32" t="str">
        <f>IF(COUNTIFS(IR!B:B,B183)=COUNTIFS(IR!B:B,B183,IR!I:I,"Not Applicable"),"Not Applicable",
IF(COUNTIFS(IR!B:B,B183)=COUNTIFS(IR!B:B,B183,IR!I:I,"Planned"),"Planned",
IF(COUNTIFS(IR!B:B,B183)=COUNTIFS(IR!B:B,B183,IR!I:I,"Alternative Implementation"),"Alternative Implementation",
IF(COUNTIFS(IR!B:B,B183,IR!I:I,"Partially Implemented")&gt;0,"Partially Implemented",
IF(COUNTIFS(IR!B:B,B183,IR!I:I,"Planned")&gt;0,"Planned",
IF(COUNTIFS(IR!B:B,B183,IR!I:I,"Alternative Implementation")&gt;0,"Alternative Implementation",
IF(COUNTIFS(IR!B:B,B183,IR!I:I,"Implemented")&gt;0,"Implemented",
"")))))))</f>
        <v/>
      </c>
      <c r="E183" s="33" t="str">
        <f>IF(COUNTIFS(IR!B:B,B183,IR!J:J,"Other Than Satisfied")&gt;0,"Other Than Satisfied",
IF(COUNTIFS(IR!B:B,B183,IR!J:J,"Satisfied")=COUNTIFS(IR!B:B,B183),"Satisfied",""))</f>
        <v/>
      </c>
      <c r="F183" s="32" t="str">
        <f>IF(COUNTIFS(IR!B:B,B183,IR!N:N,"High")&gt;0,"High",
IF(COUNTIFS(IR!B:B,B183,IR!N:N,"Moderate")&gt;0,"Moderate",
IF(COUNTIFS(IR!B:B,B183,IR!N:N,"Low")&gt;0,"Low",
"")))</f>
        <v/>
      </c>
      <c r="G183" s="32" t="str">
        <f>IF(COUNTIFS(IR!B:B,B183,IR!Q:Q,"Yes")&gt;0,"Yes",
IF(COUNTIFS(IR!B:B,B183,IR!Q:Q,"No")&gt;0,"No",
IF(COUNTIFS(IR!B:B,B183,IR!Q:Q,"None")&gt;0,"None",
"")))</f>
        <v/>
      </c>
      <c r="H183" s="32" t="str">
        <f>IF(COUNTIFS(IR!B:B,B183,IR!T:T,"Other Than Satisfied")&gt;0,"Other Than Satisfied","")</f>
        <v/>
      </c>
      <c r="I183" s="32" t="str">
        <f>IF(COUNTIFS(IR!B:B,B183,IR!U:U,"High")&gt;0,"High",
IF(COUNTIFS(IR!B:B,B183,IR!U:U,"Moderate")&gt;0,"Moderate",
IF(COUNTIFS(IR!B:B,B183,IR!U:U,"Low")&gt;0,"Low",
"")))</f>
        <v/>
      </c>
    </row>
    <row r="184" spans="1:9" s="1" customFormat="1" ht="14.1" customHeight="1" x14ac:dyDescent="0.25">
      <c r="A184" s="27" t="s">
        <v>559</v>
      </c>
      <c r="B184" s="7" t="s">
        <v>710</v>
      </c>
      <c r="C184" s="7" t="s">
        <v>279</v>
      </c>
      <c r="D184" s="32" t="str">
        <f>IF(COUNTIFS(IR!B:B,B184)=COUNTIFS(IR!B:B,B184,IR!I:I,"Not Applicable"),"Not Applicable",
IF(COUNTIFS(IR!B:B,B184)=COUNTIFS(IR!B:B,B184,IR!I:I,"Planned"),"Planned",
IF(COUNTIFS(IR!B:B,B184)=COUNTIFS(IR!B:B,B184,IR!I:I,"Alternative Implementation"),"Alternative Implementation",
IF(COUNTIFS(IR!B:B,B184,IR!I:I,"Partially Implemented")&gt;0,"Partially Implemented",
IF(COUNTIFS(IR!B:B,B184,IR!I:I,"Planned")&gt;0,"Planned",
IF(COUNTIFS(IR!B:B,B184,IR!I:I,"Alternative Implementation")&gt;0,"Alternative Implementation",
IF(COUNTIFS(IR!B:B,B184,IR!I:I,"Implemented")&gt;0,"Implemented",
"")))))))</f>
        <v/>
      </c>
      <c r="E184" s="33" t="str">
        <f>IF(COUNTIFS(IR!B:B,B184,IR!J:J,"Other Than Satisfied")&gt;0,"Other Than Satisfied",
IF(COUNTIFS(IR!B:B,B184,IR!J:J,"Satisfied")=COUNTIFS(IR!B:B,B184),"Satisfied",""))</f>
        <v/>
      </c>
      <c r="F184" s="32" t="str">
        <f>IF(COUNTIFS(IR!B:B,B184,IR!N:N,"High")&gt;0,"High",
IF(COUNTIFS(IR!B:B,B184,IR!N:N,"Moderate")&gt;0,"Moderate",
IF(COUNTIFS(IR!B:B,B184,IR!N:N,"Low")&gt;0,"Low",
"")))</f>
        <v/>
      </c>
      <c r="G184" s="32" t="str">
        <f>IF(COUNTIFS(IR!B:B,B184,IR!Q:Q,"Yes")&gt;0,"Yes",
IF(COUNTIFS(IR!B:B,B184,IR!Q:Q,"No")&gt;0,"No",
IF(COUNTIFS(IR!B:B,B184,IR!Q:Q,"None")&gt;0,"None",
"")))</f>
        <v/>
      </c>
      <c r="H184" s="32" t="str">
        <f>IF(COUNTIFS(IR!B:B,B184,IR!T:T,"Other Than Satisfied")&gt;0,"Other Than Satisfied","")</f>
        <v/>
      </c>
      <c r="I184" s="32" t="str">
        <f>IF(COUNTIFS(IR!B:B,B184,IR!U:U,"High")&gt;0,"High",
IF(COUNTIFS(IR!B:B,B184,IR!U:U,"Moderate")&gt;0,"Moderate",
IF(COUNTIFS(IR!B:B,B184,IR!U:U,"Low")&gt;0,"Low",
"")))</f>
        <v/>
      </c>
    </row>
    <row r="185" spans="1:9" s="1" customFormat="1" ht="14.1" customHeight="1" x14ac:dyDescent="0.25">
      <c r="A185" s="27" t="s">
        <v>559</v>
      </c>
      <c r="B185" s="7" t="s">
        <v>711</v>
      </c>
      <c r="C185" s="7" t="s">
        <v>280</v>
      </c>
      <c r="D185" s="32" t="str">
        <f>IF(COUNTIFS(IR!B:B,B185)=COUNTIFS(IR!B:B,B185,IR!I:I,"Not Applicable"),"Not Applicable",
IF(COUNTIFS(IR!B:B,B185)=COUNTIFS(IR!B:B,B185,IR!I:I,"Planned"),"Planned",
IF(COUNTIFS(IR!B:B,B185)=COUNTIFS(IR!B:B,B185,IR!I:I,"Alternative Implementation"),"Alternative Implementation",
IF(COUNTIFS(IR!B:B,B185,IR!I:I,"Partially Implemented")&gt;0,"Partially Implemented",
IF(COUNTIFS(IR!B:B,B185,IR!I:I,"Planned")&gt;0,"Planned",
IF(COUNTIFS(IR!B:B,B185,IR!I:I,"Alternative Implementation")&gt;0,"Alternative Implementation",
IF(COUNTIFS(IR!B:B,B185,IR!I:I,"Implemented")&gt;0,"Implemented",
"")))))))</f>
        <v/>
      </c>
      <c r="E185" s="33" t="str">
        <f>IF(COUNTIFS(IR!B:B,B185,IR!J:J,"Other Than Satisfied")&gt;0,"Other Than Satisfied",
IF(COUNTIFS(IR!B:B,B185,IR!J:J,"Satisfied")=COUNTIFS(IR!B:B,B185),"Satisfied",""))</f>
        <v/>
      </c>
      <c r="F185" s="32" t="str">
        <f>IF(COUNTIFS(IR!B:B,B185,IR!N:N,"High")&gt;0,"High",
IF(COUNTIFS(IR!B:B,B185,IR!N:N,"Moderate")&gt;0,"Moderate",
IF(COUNTIFS(IR!B:B,B185,IR!N:N,"Low")&gt;0,"Low",
"")))</f>
        <v/>
      </c>
      <c r="G185" s="32" t="str">
        <f>IF(COUNTIFS(IR!B:B,B185,IR!Q:Q,"Yes")&gt;0,"Yes",
IF(COUNTIFS(IR!B:B,B185,IR!Q:Q,"No")&gt;0,"No",
IF(COUNTIFS(IR!B:B,B185,IR!Q:Q,"None")&gt;0,"None",
"")))</f>
        <v/>
      </c>
      <c r="H185" s="32" t="str">
        <f>IF(COUNTIFS(IR!B:B,B185,IR!T:T,"Other Than Satisfied")&gt;0,"Other Than Satisfied","")</f>
        <v/>
      </c>
      <c r="I185" s="32" t="str">
        <f>IF(COUNTIFS(IR!B:B,B185,IR!U:U,"High")&gt;0,"High",
IF(COUNTIFS(IR!B:B,B185,IR!U:U,"Moderate")&gt;0,"Moderate",
IF(COUNTIFS(IR!B:B,B185,IR!U:U,"Low")&gt;0,"Low",
"")))</f>
        <v/>
      </c>
    </row>
    <row r="186" spans="1:9" s="1" customFormat="1" ht="14.1" customHeight="1" x14ac:dyDescent="0.25">
      <c r="A186" s="27" t="s">
        <v>559</v>
      </c>
      <c r="B186" s="7" t="s">
        <v>712</v>
      </c>
      <c r="C186" s="7" t="s">
        <v>281</v>
      </c>
      <c r="D186" s="32" t="str">
        <f>IF(COUNTIFS(IR!B:B,B186)=COUNTIFS(IR!B:B,B186,IR!I:I,"Not Applicable"),"Not Applicable",
IF(COUNTIFS(IR!B:B,B186)=COUNTIFS(IR!B:B,B186,IR!I:I,"Planned"),"Planned",
IF(COUNTIFS(IR!B:B,B186)=COUNTIFS(IR!B:B,B186,IR!I:I,"Alternative Implementation"),"Alternative Implementation",
IF(COUNTIFS(IR!B:B,B186,IR!I:I,"Partially Implemented")&gt;0,"Partially Implemented",
IF(COUNTIFS(IR!B:B,B186,IR!I:I,"Planned")&gt;0,"Planned",
IF(COUNTIFS(IR!B:B,B186,IR!I:I,"Alternative Implementation")&gt;0,"Alternative Implementation",
IF(COUNTIFS(IR!B:B,B186,IR!I:I,"Implemented")&gt;0,"Implemented",
"")))))))</f>
        <v/>
      </c>
      <c r="E186" s="33" t="str">
        <f>IF(COUNTIFS(IR!B:B,B186,IR!J:J,"Other Than Satisfied")&gt;0,"Other Than Satisfied",
IF(COUNTIFS(IR!B:B,B186,IR!J:J,"Satisfied")=COUNTIFS(IR!B:B,B186),"Satisfied",""))</f>
        <v/>
      </c>
      <c r="F186" s="32" t="str">
        <f>IF(COUNTIFS(IR!B:B,B186,IR!N:N,"High")&gt;0,"High",
IF(COUNTIFS(IR!B:B,B186,IR!N:N,"Moderate")&gt;0,"Moderate",
IF(COUNTIFS(IR!B:B,B186,IR!N:N,"Low")&gt;0,"Low",
"")))</f>
        <v/>
      </c>
      <c r="G186" s="32" t="str">
        <f>IF(COUNTIFS(IR!B:B,B186,IR!Q:Q,"Yes")&gt;0,"Yes",
IF(COUNTIFS(IR!B:B,B186,IR!Q:Q,"No")&gt;0,"No",
IF(COUNTIFS(IR!B:B,B186,IR!Q:Q,"None")&gt;0,"None",
"")))</f>
        <v/>
      </c>
      <c r="H186" s="32" t="str">
        <f>IF(COUNTIFS(IR!B:B,B186,IR!T:T,"Other Than Satisfied")&gt;0,"Other Than Satisfied","")</f>
        <v/>
      </c>
      <c r="I186" s="32" t="str">
        <f>IF(COUNTIFS(IR!B:B,B186,IR!U:U,"High")&gt;0,"High",
IF(COUNTIFS(IR!B:B,B186,IR!U:U,"Moderate")&gt;0,"Moderate",
IF(COUNTIFS(IR!B:B,B186,IR!U:U,"Low")&gt;0,"Low",
"")))</f>
        <v/>
      </c>
    </row>
    <row r="187" spans="1:9" s="1" customFormat="1" ht="14.1" customHeight="1" x14ac:dyDescent="0.25">
      <c r="A187" s="10"/>
      <c r="B187" s="3"/>
      <c r="C187" s="3" t="s">
        <v>282</v>
      </c>
      <c r="D187" s="31"/>
      <c r="E187" s="31"/>
      <c r="F187" s="31"/>
      <c r="G187" s="31"/>
      <c r="H187" s="31"/>
      <c r="I187" s="31"/>
    </row>
    <row r="188" spans="1:9" s="1" customFormat="1" ht="14.1" customHeight="1" x14ac:dyDescent="0.25">
      <c r="A188" s="26" t="s">
        <v>565</v>
      </c>
      <c r="B188" s="5" t="s">
        <v>283</v>
      </c>
      <c r="C188" s="5" t="s">
        <v>284</v>
      </c>
      <c r="D188" s="32" t="str">
        <f>IF(COUNTIFS(MA!B:B,B188)=COUNTIFS(MA!B:B,B188,MA!I:I,"Not Applicable"),"Not Applicable",
IF(COUNTIFS(MA!B:B,B188)=COUNTIFS(MA!B:B,B188,MA!I:I,"Planned"),"Planned",
IF(COUNTIFS(MA!B:B,B188)=COUNTIFS(MA!B:B,B188,MA!I:I,"Alternative Implementation"),"Alternative Implementation",
IF(COUNTIFS(MA!B:B,B188,MA!I:I,"Partially Implemented")&gt;0,"Partially Implemented",
IF(COUNTIFS(MA!B:B,B188,MA!I:I,"Planned")&gt;0,"Planned",
IF(COUNTIFS(MA!B:B,B188,MA!I:I,"Alternative Implementation")&gt;0,"Alternative Implementation",
IF(COUNTIFS(MA!B:B,B188,MA!I:I,"Implemented")&gt;0,"Implemented",
"")))))))</f>
        <v/>
      </c>
      <c r="E188" s="33" t="str">
        <f>IF(COUNTIFS(MA!B:B,B188,MA!J:J,"Other Than Satisfied")&gt;0,"Other Than Satisfied",
IF(COUNTIFS(MA!B:B,B188,MA!J:J,"Satisfied")=COUNTIFS(MA!B:B,B188),"Satisfied",""))</f>
        <v/>
      </c>
      <c r="F188" s="32" t="str">
        <f>IF(COUNTIFS(MA!B:B,B188,MA!N:N,"High")&gt;0,"High",
IF(COUNTIFS(MA!B:B,B188,MA!N:N,"Moderate")&gt;0,"Moderate",
IF(COUNTIFS(MA!B:B,B188,MA!N:N,"Low")&gt;0,"Low",
"")))</f>
        <v/>
      </c>
      <c r="G188" s="32" t="str">
        <f>IF(COUNTIFS(MA!B:B,B188,MA!Q:Q,"Yes")&gt;0,"Yes",
IF(COUNTIFS(MA!B:B,B188,MA!Q:Q,"No")&gt;0,"No",
IF(COUNTIFS(MA!B:B,B188,MA!Q:Q,"None")&gt;0,"None",
"")))</f>
        <v/>
      </c>
      <c r="H188" s="32" t="str">
        <f>IF(COUNTIFS(MA!B:B,B188,MA!T:T,"Other Than Satisfied")&gt;0,"Other Than Satisfied","")</f>
        <v/>
      </c>
      <c r="I188" s="32" t="str">
        <f>IF(COUNTIFS(MA!B:B,B188,MA!U:U,"High")&gt;0,"High",
IF(COUNTIFS(MA!B:B,B188,MA!U:U,"Moderate")&gt;0,"Moderate",
IF(COUNTIFS(MA!B:B,B188,MA!U:U,"Low")&gt;0,"Low",
"")))</f>
        <v/>
      </c>
    </row>
    <row r="189" spans="1:9" s="1" customFormat="1" ht="14.1" customHeight="1" x14ac:dyDescent="0.25">
      <c r="A189" s="26" t="s">
        <v>565</v>
      </c>
      <c r="B189" s="5" t="s">
        <v>285</v>
      </c>
      <c r="C189" s="5" t="s">
        <v>286</v>
      </c>
      <c r="D189" s="32" t="str">
        <f>IF(COUNTIFS(MA!B:B,B189)=COUNTIFS(MA!B:B,B189,MA!I:I,"Not Applicable"),"Not Applicable",
IF(COUNTIFS(MA!B:B,B189)=COUNTIFS(MA!B:B,B189,MA!I:I,"Planned"),"Planned",
IF(COUNTIFS(MA!B:B,B189)=COUNTIFS(MA!B:B,B189,MA!I:I,"Alternative Implementation"),"Alternative Implementation",
IF(COUNTIFS(MA!B:B,B189,MA!I:I,"Partially Implemented")&gt;0,"Partially Implemented",
IF(COUNTIFS(MA!B:B,B189,MA!I:I,"Planned")&gt;0,"Planned",
IF(COUNTIFS(MA!B:B,B189,MA!I:I,"Alternative Implementation")&gt;0,"Alternative Implementation",
IF(COUNTIFS(MA!B:B,B189,MA!I:I,"Implemented")&gt;0,"Implemented",
"")))))))</f>
        <v/>
      </c>
      <c r="E189" s="33" t="str">
        <f>IF(COUNTIFS(MA!B:B,B189,MA!J:J,"Other Than Satisfied")&gt;0,"Other Than Satisfied",
IF(COUNTIFS(MA!B:B,B189,MA!J:J,"Satisfied")=COUNTIFS(MA!B:B,B189),"Satisfied",""))</f>
        <v/>
      </c>
      <c r="F189" s="32" t="str">
        <f>IF(COUNTIFS(MA!B:B,B189,MA!N:N,"High")&gt;0,"High",
IF(COUNTIFS(MA!B:B,B189,MA!N:N,"Moderate")&gt;0,"Moderate",
IF(COUNTIFS(MA!B:B,B189,MA!N:N,"Low")&gt;0,"Low",
"")))</f>
        <v/>
      </c>
      <c r="G189" s="32" t="str">
        <f>IF(COUNTIFS(MA!B:B,B189,MA!Q:Q,"Yes")&gt;0,"Yes",
IF(COUNTIFS(MA!B:B,B189,MA!Q:Q,"No")&gt;0,"No",
IF(COUNTIFS(MA!B:B,B189,MA!Q:Q,"None")&gt;0,"None",
"")))</f>
        <v/>
      </c>
      <c r="H189" s="32" t="str">
        <f>IF(COUNTIFS(MA!B:B,B189,MA!T:T,"Other Than Satisfied")&gt;0,"Other Than Satisfied","")</f>
        <v/>
      </c>
      <c r="I189" s="32" t="str">
        <f>IF(COUNTIFS(MA!B:B,B189,MA!U:U,"High")&gt;0,"High",
IF(COUNTIFS(MA!B:B,B189,MA!U:U,"Moderate")&gt;0,"Moderate",
IF(COUNTIFS(MA!B:B,B189,MA!U:U,"Low")&gt;0,"Low",
"")))</f>
        <v/>
      </c>
    </row>
    <row r="190" spans="1:9" s="1" customFormat="1" ht="14.1" customHeight="1" x14ac:dyDescent="0.25">
      <c r="A190" s="26" t="s">
        <v>565</v>
      </c>
      <c r="B190" s="5" t="s">
        <v>287</v>
      </c>
      <c r="C190" s="5" t="s">
        <v>288</v>
      </c>
      <c r="D190" s="32" t="str">
        <f>IF(COUNTIFS(MA!B:B,B190)=COUNTIFS(MA!B:B,B190,MA!I:I,"Not Applicable"),"Not Applicable",
IF(COUNTIFS(MA!B:B,B190)=COUNTIFS(MA!B:B,B190,MA!I:I,"Planned"),"Planned",
IF(COUNTIFS(MA!B:B,B190)=COUNTIFS(MA!B:B,B190,MA!I:I,"Alternative Implementation"),"Alternative Implementation",
IF(COUNTIFS(MA!B:B,B190,MA!I:I,"Partially Implemented")&gt;0,"Partially Implemented",
IF(COUNTIFS(MA!B:B,B190,MA!I:I,"Planned")&gt;0,"Planned",
IF(COUNTIFS(MA!B:B,B190,MA!I:I,"Alternative Implementation")&gt;0,"Alternative Implementation",
IF(COUNTIFS(MA!B:B,B190,MA!I:I,"Implemented")&gt;0,"Implemented",
"")))))))</f>
        <v/>
      </c>
      <c r="E190" s="33" t="str">
        <f>IF(COUNTIFS(MA!B:B,B190,MA!J:J,"Other Than Satisfied")&gt;0,"Other Than Satisfied",
IF(COUNTIFS(MA!B:B,B190,MA!J:J,"Satisfied")=COUNTIFS(MA!B:B,B190),"Satisfied",""))</f>
        <v/>
      </c>
      <c r="F190" s="32" t="str">
        <f>IF(COUNTIFS(MA!B:B,B190,MA!N:N,"High")&gt;0,"High",
IF(COUNTIFS(MA!B:B,B190,MA!N:N,"Moderate")&gt;0,"Moderate",
IF(COUNTIFS(MA!B:B,B190,MA!N:N,"Low")&gt;0,"Low",
"")))</f>
        <v/>
      </c>
      <c r="G190" s="32" t="str">
        <f>IF(COUNTIFS(MA!B:B,B190,MA!Q:Q,"Yes")&gt;0,"Yes",
IF(COUNTIFS(MA!B:B,B190,MA!Q:Q,"No")&gt;0,"No",
IF(COUNTIFS(MA!B:B,B190,MA!Q:Q,"None")&gt;0,"None",
"")))</f>
        <v/>
      </c>
      <c r="H190" s="32" t="str">
        <f>IF(COUNTIFS(MA!B:B,B190,MA!T:T,"Other Than Satisfied")&gt;0,"Other Than Satisfied","")</f>
        <v/>
      </c>
      <c r="I190" s="32" t="str">
        <f>IF(COUNTIFS(MA!B:B,B190,MA!U:U,"High")&gt;0,"High",
IF(COUNTIFS(MA!B:B,B190,MA!U:U,"Moderate")&gt;0,"Moderate",
IF(COUNTIFS(MA!B:B,B190,MA!U:U,"Low")&gt;0,"Low",
"")))</f>
        <v/>
      </c>
    </row>
    <row r="191" spans="1:9" s="1" customFormat="1" ht="14.1" customHeight="1" x14ac:dyDescent="0.25">
      <c r="A191" s="27" t="s">
        <v>565</v>
      </c>
      <c r="B191" s="7" t="s">
        <v>715</v>
      </c>
      <c r="C191" s="7" t="s">
        <v>289</v>
      </c>
      <c r="D191" s="32" t="str">
        <f>IF(COUNTIFS(MA!B:B,B191)=COUNTIFS(MA!B:B,B191,MA!I:I,"Not Applicable"),"Not Applicable",
IF(COUNTIFS(MA!B:B,B191)=COUNTIFS(MA!B:B,B191,MA!I:I,"Planned"),"Planned",
IF(COUNTIFS(MA!B:B,B191)=COUNTIFS(MA!B:B,B191,MA!I:I,"Alternative Implementation"),"Alternative Implementation",
IF(COUNTIFS(MA!B:B,B191,MA!I:I,"Partially Implemented")&gt;0,"Partially Implemented",
IF(COUNTIFS(MA!B:B,B191,MA!I:I,"Planned")&gt;0,"Planned",
IF(COUNTIFS(MA!B:B,B191,MA!I:I,"Alternative Implementation")&gt;0,"Alternative Implementation",
IF(COUNTIFS(MA!B:B,B191,MA!I:I,"Implemented")&gt;0,"Implemented",
"")))))))</f>
        <v/>
      </c>
      <c r="E191" s="33" t="str">
        <f>IF(COUNTIFS(MA!B:B,B191,MA!J:J,"Other Than Satisfied")&gt;0,"Other Than Satisfied",
IF(COUNTIFS(MA!B:B,B191,MA!J:J,"Satisfied")=COUNTIFS(MA!B:B,B191),"Satisfied",""))</f>
        <v/>
      </c>
      <c r="F191" s="32" t="str">
        <f>IF(COUNTIFS(MA!B:B,B191,MA!N:N,"High")&gt;0,"High",
IF(COUNTIFS(MA!B:B,B191,MA!N:N,"Moderate")&gt;0,"Moderate",
IF(COUNTIFS(MA!B:B,B191,MA!N:N,"Low")&gt;0,"Low",
"")))</f>
        <v/>
      </c>
      <c r="G191" s="32" t="str">
        <f>IF(COUNTIFS(MA!B:B,B191,MA!Q:Q,"Yes")&gt;0,"Yes",
IF(COUNTIFS(MA!B:B,B191,MA!Q:Q,"No")&gt;0,"No",
IF(COUNTIFS(MA!B:B,B191,MA!Q:Q,"None")&gt;0,"None",
"")))</f>
        <v/>
      </c>
      <c r="H191" s="32" t="str">
        <f>IF(COUNTIFS(MA!B:B,B191,MA!T:T,"Other Than Satisfied")&gt;0,"Other Than Satisfied","")</f>
        <v/>
      </c>
      <c r="I191" s="32" t="str">
        <f>IF(COUNTIFS(MA!B:B,B191,MA!U:U,"High")&gt;0,"High",
IF(COUNTIFS(MA!B:B,B191,MA!U:U,"Moderate")&gt;0,"Moderate",
IF(COUNTIFS(MA!B:B,B191,MA!U:U,"Low")&gt;0,"Low",
"")))</f>
        <v/>
      </c>
    </row>
    <row r="192" spans="1:9" s="1" customFormat="1" ht="14.1" customHeight="1" x14ac:dyDescent="0.25">
      <c r="A192" s="27" t="s">
        <v>565</v>
      </c>
      <c r="B192" s="7" t="s">
        <v>716</v>
      </c>
      <c r="C192" s="7" t="s">
        <v>290</v>
      </c>
      <c r="D192" s="32" t="str">
        <f>IF(COUNTIFS(MA!B:B,B192)=COUNTIFS(MA!B:B,B192,MA!I:I,"Not Applicable"),"Not Applicable",
IF(COUNTIFS(MA!B:B,B192)=COUNTIFS(MA!B:B,B192,MA!I:I,"Planned"),"Planned",
IF(COUNTIFS(MA!B:B,B192)=COUNTIFS(MA!B:B,B192,MA!I:I,"Alternative Implementation"),"Alternative Implementation",
IF(COUNTIFS(MA!B:B,B192,MA!I:I,"Partially Implemented")&gt;0,"Partially Implemented",
IF(COUNTIFS(MA!B:B,B192,MA!I:I,"Planned")&gt;0,"Planned",
IF(COUNTIFS(MA!B:B,B192,MA!I:I,"Alternative Implementation")&gt;0,"Alternative Implementation",
IF(COUNTIFS(MA!B:B,B192,MA!I:I,"Implemented")&gt;0,"Implemented",
"")))))))</f>
        <v/>
      </c>
      <c r="E192" s="33" t="str">
        <f>IF(COUNTIFS(MA!B:B,B192,MA!J:J,"Other Than Satisfied")&gt;0,"Other Than Satisfied",
IF(COUNTIFS(MA!B:B,B192,MA!J:J,"Satisfied")=COUNTIFS(MA!B:B,B192),"Satisfied",""))</f>
        <v/>
      </c>
      <c r="F192" s="32" t="str">
        <f>IF(COUNTIFS(MA!B:B,B192,MA!N:N,"High")&gt;0,"High",
IF(COUNTIFS(MA!B:B,B192,MA!N:N,"Moderate")&gt;0,"Moderate",
IF(COUNTIFS(MA!B:B,B192,MA!N:N,"Low")&gt;0,"Low",
"")))</f>
        <v/>
      </c>
      <c r="G192" s="32" t="str">
        <f>IF(COUNTIFS(MA!B:B,B192,MA!Q:Q,"Yes")&gt;0,"Yes",
IF(COUNTIFS(MA!B:B,B192,MA!Q:Q,"No")&gt;0,"No",
IF(COUNTIFS(MA!B:B,B192,MA!Q:Q,"None")&gt;0,"None",
"")))</f>
        <v/>
      </c>
      <c r="H192" s="32" t="str">
        <f>IF(COUNTIFS(MA!B:B,B192,MA!T:T,"Other Than Satisfied")&gt;0,"Other Than Satisfied","")</f>
        <v/>
      </c>
      <c r="I192" s="32" t="str">
        <f>IF(COUNTIFS(MA!B:B,B192,MA!U:U,"High")&gt;0,"High",
IF(COUNTIFS(MA!B:B,B192,MA!U:U,"Moderate")&gt;0,"Moderate",
IF(COUNTIFS(MA!B:B,B192,MA!U:U,"Low")&gt;0,"Low",
"")))</f>
        <v/>
      </c>
    </row>
    <row r="193" spans="1:9" s="1" customFormat="1" ht="14.1" customHeight="1" x14ac:dyDescent="0.25">
      <c r="A193" s="27" t="s">
        <v>565</v>
      </c>
      <c r="B193" s="7" t="s">
        <v>717</v>
      </c>
      <c r="C193" s="7" t="s">
        <v>291</v>
      </c>
      <c r="D193" s="32" t="str">
        <f>IF(COUNTIFS(MA!B:B,B193)=COUNTIFS(MA!B:B,B193,MA!I:I,"Not Applicable"),"Not Applicable",
IF(COUNTIFS(MA!B:B,B193)=COUNTIFS(MA!B:B,B193,MA!I:I,"Planned"),"Planned",
IF(COUNTIFS(MA!B:B,B193)=COUNTIFS(MA!B:B,B193,MA!I:I,"Alternative Implementation"),"Alternative Implementation",
IF(COUNTIFS(MA!B:B,B193,MA!I:I,"Partially Implemented")&gt;0,"Partially Implemented",
IF(COUNTIFS(MA!B:B,B193,MA!I:I,"Planned")&gt;0,"Planned",
IF(COUNTIFS(MA!B:B,B193,MA!I:I,"Alternative Implementation")&gt;0,"Alternative Implementation",
IF(COUNTIFS(MA!B:B,B193,MA!I:I,"Implemented")&gt;0,"Implemented",
"")))))))</f>
        <v/>
      </c>
      <c r="E193" s="33" t="str">
        <f>IF(COUNTIFS(MA!B:B,B193,MA!J:J,"Other Than Satisfied")&gt;0,"Other Than Satisfied",
IF(COUNTIFS(MA!B:B,B193,MA!J:J,"Satisfied")=COUNTIFS(MA!B:B,B193),"Satisfied",""))</f>
        <v/>
      </c>
      <c r="F193" s="32" t="str">
        <f>IF(COUNTIFS(MA!B:B,B193,MA!N:N,"High")&gt;0,"High",
IF(COUNTIFS(MA!B:B,B193,MA!N:N,"Moderate")&gt;0,"Moderate",
IF(COUNTIFS(MA!B:B,B193,MA!N:N,"Low")&gt;0,"Low",
"")))</f>
        <v/>
      </c>
      <c r="G193" s="32" t="str">
        <f>IF(COUNTIFS(MA!B:B,B193,MA!Q:Q,"Yes")&gt;0,"Yes",
IF(COUNTIFS(MA!B:B,B193,MA!Q:Q,"No")&gt;0,"No",
IF(COUNTIFS(MA!B:B,B193,MA!Q:Q,"None")&gt;0,"None",
"")))</f>
        <v/>
      </c>
      <c r="H193" s="32" t="str">
        <f>IF(COUNTIFS(MA!B:B,B193,MA!T:T,"Other Than Satisfied")&gt;0,"Other Than Satisfied","")</f>
        <v/>
      </c>
      <c r="I193" s="32" t="str">
        <f>IF(COUNTIFS(MA!B:B,B193,MA!U:U,"High")&gt;0,"High",
IF(COUNTIFS(MA!B:B,B193,MA!U:U,"Moderate")&gt;0,"Moderate",
IF(COUNTIFS(MA!B:B,B193,MA!U:U,"Low")&gt;0,"Low",
"")))</f>
        <v/>
      </c>
    </row>
    <row r="194" spans="1:9" s="1" customFormat="1" ht="14.1" customHeight="1" x14ac:dyDescent="0.25">
      <c r="A194" s="26" t="s">
        <v>565</v>
      </c>
      <c r="B194" s="5" t="s">
        <v>292</v>
      </c>
      <c r="C194" s="5" t="s">
        <v>293</v>
      </c>
      <c r="D194" s="32" t="str">
        <f>IF(COUNTIFS(MA!B:B,B194)=COUNTIFS(MA!B:B,B194,MA!I:I,"Not Applicable"),"Not Applicable",
IF(COUNTIFS(MA!B:B,B194)=COUNTIFS(MA!B:B,B194,MA!I:I,"Planned"),"Planned",
IF(COUNTIFS(MA!B:B,B194)=COUNTIFS(MA!B:B,B194,MA!I:I,"Alternative Implementation"),"Alternative Implementation",
IF(COUNTIFS(MA!B:B,B194,MA!I:I,"Partially Implemented")&gt;0,"Partially Implemented",
IF(COUNTIFS(MA!B:B,B194,MA!I:I,"Planned")&gt;0,"Planned",
IF(COUNTIFS(MA!B:B,B194,MA!I:I,"Alternative Implementation")&gt;0,"Alternative Implementation",
IF(COUNTIFS(MA!B:B,B194,MA!I:I,"Implemented")&gt;0,"Implemented",
"")))))))</f>
        <v/>
      </c>
      <c r="E194" s="33" t="str">
        <f>IF(COUNTIFS(MA!B:B,B194,MA!J:J,"Other Than Satisfied")&gt;0,"Other Than Satisfied",
IF(COUNTIFS(MA!B:B,B194,MA!J:J,"Satisfied")=COUNTIFS(MA!B:B,B194),"Satisfied",""))</f>
        <v/>
      </c>
      <c r="F194" s="32" t="str">
        <f>IF(COUNTIFS(MA!B:B,B194,MA!N:N,"High")&gt;0,"High",
IF(COUNTIFS(MA!B:B,B194,MA!N:N,"Moderate")&gt;0,"Moderate",
IF(COUNTIFS(MA!B:B,B194,MA!N:N,"Low")&gt;0,"Low",
"")))</f>
        <v/>
      </c>
      <c r="G194" s="32" t="str">
        <f>IF(COUNTIFS(MA!B:B,B194,MA!Q:Q,"Yes")&gt;0,"Yes",
IF(COUNTIFS(MA!B:B,B194,MA!Q:Q,"No")&gt;0,"No",
IF(COUNTIFS(MA!B:B,B194,MA!Q:Q,"None")&gt;0,"None",
"")))</f>
        <v/>
      </c>
      <c r="H194" s="32" t="str">
        <f>IF(COUNTIFS(MA!B:B,B194,MA!T:T,"Other Than Satisfied")&gt;0,"Other Than Satisfied","")</f>
        <v/>
      </c>
      <c r="I194" s="32" t="str">
        <f>IF(COUNTIFS(MA!B:B,B194,MA!U:U,"High")&gt;0,"High",
IF(COUNTIFS(MA!B:B,B194,MA!U:U,"Moderate")&gt;0,"Moderate",
IF(COUNTIFS(MA!B:B,B194,MA!U:U,"Low")&gt;0,"Low",
"")))</f>
        <v/>
      </c>
    </row>
    <row r="195" spans="1:9" s="1" customFormat="1" ht="14.1" customHeight="1" x14ac:dyDescent="0.25">
      <c r="A195" s="27" t="s">
        <v>565</v>
      </c>
      <c r="B195" s="7" t="s">
        <v>718</v>
      </c>
      <c r="C195" s="7" t="s">
        <v>294</v>
      </c>
      <c r="D195" s="32" t="str">
        <f>IF(COUNTIFS(MA!B:B,B195)=COUNTIFS(MA!B:B,B195,MA!I:I,"Not Applicable"),"Not Applicable",
IF(COUNTIFS(MA!B:B,B195)=COUNTIFS(MA!B:B,B195,MA!I:I,"Planned"),"Planned",
IF(COUNTIFS(MA!B:B,B195)=COUNTIFS(MA!B:B,B195,MA!I:I,"Alternative Implementation"),"Alternative Implementation",
IF(COUNTIFS(MA!B:B,B195,MA!I:I,"Partially Implemented")&gt;0,"Partially Implemented",
IF(COUNTIFS(MA!B:B,B195,MA!I:I,"Planned")&gt;0,"Planned",
IF(COUNTIFS(MA!B:B,B195,MA!I:I,"Alternative Implementation")&gt;0,"Alternative Implementation",
IF(COUNTIFS(MA!B:B,B195,MA!I:I,"Implemented")&gt;0,"Implemented",
"")))))))</f>
        <v/>
      </c>
      <c r="E195" s="33" t="str">
        <f>IF(COUNTIFS(MA!B:B,B195,MA!J:J,"Other Than Satisfied")&gt;0,"Other Than Satisfied",
IF(COUNTIFS(MA!B:B,B195,MA!J:J,"Satisfied")=COUNTIFS(MA!B:B,B195),"Satisfied",""))</f>
        <v/>
      </c>
      <c r="F195" s="32" t="str">
        <f>IF(COUNTIFS(MA!B:B,B195,MA!N:N,"High")&gt;0,"High",
IF(COUNTIFS(MA!B:B,B195,MA!N:N,"Moderate")&gt;0,"Moderate",
IF(COUNTIFS(MA!B:B,B195,MA!N:N,"Low")&gt;0,"Low",
"")))</f>
        <v/>
      </c>
      <c r="G195" s="32" t="str">
        <f>IF(COUNTIFS(MA!B:B,B195,MA!Q:Q,"Yes")&gt;0,"Yes",
IF(COUNTIFS(MA!B:B,B195,MA!Q:Q,"No")&gt;0,"No",
IF(COUNTIFS(MA!B:B,B195,MA!Q:Q,"None")&gt;0,"None",
"")))</f>
        <v/>
      </c>
      <c r="H195" s="32" t="str">
        <f>IF(COUNTIFS(MA!B:B,B195,MA!T:T,"Other Than Satisfied")&gt;0,"Other Than Satisfied","")</f>
        <v/>
      </c>
      <c r="I195" s="32" t="str">
        <f>IF(COUNTIFS(MA!B:B,B195,MA!U:U,"High")&gt;0,"High",
IF(COUNTIFS(MA!B:B,B195,MA!U:U,"Moderate")&gt;0,"Moderate",
IF(COUNTIFS(MA!B:B,B195,MA!U:U,"Low")&gt;0,"Low",
"")))</f>
        <v/>
      </c>
    </row>
    <row r="196" spans="1:9" s="1" customFormat="1" ht="14.1" customHeight="1" x14ac:dyDescent="0.25">
      <c r="A196" s="26" t="s">
        <v>565</v>
      </c>
      <c r="B196" s="5" t="s">
        <v>295</v>
      </c>
      <c r="C196" s="5" t="s">
        <v>296</v>
      </c>
      <c r="D196" s="32" t="str">
        <f>IF(COUNTIFS(MA!B:B,B196)=COUNTIFS(MA!B:B,B196,MA!I:I,"Not Applicable"),"Not Applicable",
IF(COUNTIFS(MA!B:B,B196)=COUNTIFS(MA!B:B,B196,MA!I:I,"Planned"),"Planned",
IF(COUNTIFS(MA!B:B,B196)=COUNTIFS(MA!B:B,B196,MA!I:I,"Alternative Implementation"),"Alternative Implementation",
IF(COUNTIFS(MA!B:B,B196,MA!I:I,"Partially Implemented")&gt;0,"Partially Implemented",
IF(COUNTIFS(MA!B:B,B196,MA!I:I,"Planned")&gt;0,"Planned",
IF(COUNTIFS(MA!B:B,B196,MA!I:I,"Alternative Implementation")&gt;0,"Alternative Implementation",
IF(COUNTIFS(MA!B:B,B196,MA!I:I,"Implemented")&gt;0,"Implemented",
"")))))))</f>
        <v/>
      </c>
      <c r="E196" s="33" t="str">
        <f>IF(COUNTIFS(MA!B:B,B196,MA!J:J,"Other Than Satisfied")&gt;0,"Other Than Satisfied",
IF(COUNTIFS(MA!B:B,B196,MA!J:J,"Satisfied")=COUNTIFS(MA!B:B,B196),"Satisfied",""))</f>
        <v/>
      </c>
      <c r="F196" s="32" t="str">
        <f>IF(COUNTIFS(MA!B:B,B196,MA!N:N,"High")&gt;0,"High",
IF(COUNTIFS(MA!B:B,B196,MA!N:N,"Moderate")&gt;0,"Moderate",
IF(COUNTIFS(MA!B:B,B196,MA!N:N,"Low")&gt;0,"Low",
"")))</f>
        <v/>
      </c>
      <c r="G196" s="32" t="str">
        <f>IF(COUNTIFS(MA!B:B,B196,MA!Q:Q,"Yes")&gt;0,"Yes",
IF(COUNTIFS(MA!B:B,B196,MA!Q:Q,"No")&gt;0,"No",
IF(COUNTIFS(MA!B:B,B196,MA!Q:Q,"None")&gt;0,"None",
"")))</f>
        <v/>
      </c>
      <c r="H196" s="32" t="str">
        <f>IF(COUNTIFS(MA!B:B,B196,MA!T:T,"Other Than Satisfied")&gt;0,"Other Than Satisfied","")</f>
        <v/>
      </c>
      <c r="I196" s="32" t="str">
        <f>IF(COUNTIFS(MA!B:B,B196,MA!U:U,"High")&gt;0,"High",
IF(COUNTIFS(MA!B:B,B196,MA!U:U,"Moderate")&gt;0,"Moderate",
IF(COUNTIFS(MA!B:B,B196,MA!U:U,"Low")&gt;0,"Low",
"")))</f>
        <v/>
      </c>
    </row>
    <row r="197" spans="1:9" s="1" customFormat="1" ht="14.1" customHeight="1" x14ac:dyDescent="0.25">
      <c r="A197" s="27" t="s">
        <v>565</v>
      </c>
      <c r="B197" s="7" t="s">
        <v>719</v>
      </c>
      <c r="C197" s="7" t="s">
        <v>720</v>
      </c>
      <c r="D197" s="32" t="str">
        <f>IF(COUNTIFS(MA!B:B,B197)=COUNTIFS(MA!B:B,B197,MA!I:I,"Not Applicable"),"Not Applicable",
IF(COUNTIFS(MA!B:B,B197)=COUNTIFS(MA!B:B,B197,MA!I:I,"Planned"),"Planned",
IF(COUNTIFS(MA!B:B,B197)=COUNTIFS(MA!B:B,B197,MA!I:I,"Alternative Implementation"),"Alternative Implementation",
IF(COUNTIFS(MA!B:B,B197,MA!I:I,"Partially Implemented")&gt;0,"Partially Implemented",
IF(COUNTIFS(MA!B:B,B197,MA!I:I,"Planned")&gt;0,"Planned",
IF(COUNTIFS(MA!B:B,B197,MA!I:I,"Alternative Implementation")&gt;0,"Alternative Implementation",
IF(COUNTIFS(MA!B:B,B197,MA!I:I,"Implemented")&gt;0,"Implemented",
"")))))))</f>
        <v/>
      </c>
      <c r="E197" s="33" t="str">
        <f>IF(COUNTIFS(MA!B:B,B197,MA!J:J,"Other Than Satisfied")&gt;0,"Other Than Satisfied",
IF(COUNTIFS(MA!B:B,B197,MA!J:J,"Satisfied")=COUNTIFS(MA!B:B,B197),"Satisfied",""))</f>
        <v/>
      </c>
      <c r="F197" s="32" t="str">
        <f>IF(COUNTIFS(MA!B:B,B197,MA!N:N,"High")&gt;0,"High",
IF(COUNTIFS(MA!B:B,B197,MA!N:N,"Moderate")&gt;0,"Moderate",
IF(COUNTIFS(MA!B:B,B197,MA!N:N,"Low")&gt;0,"Low",
"")))</f>
        <v/>
      </c>
      <c r="G197" s="32" t="str">
        <f>IF(COUNTIFS(MA!B:B,B197,MA!Q:Q,"Yes")&gt;0,"Yes",
IF(COUNTIFS(MA!B:B,B197,MA!Q:Q,"No")&gt;0,"No",
IF(COUNTIFS(MA!B:B,B197,MA!Q:Q,"None")&gt;0,"None",
"")))</f>
        <v/>
      </c>
      <c r="H197" s="32" t="str">
        <f>IF(COUNTIFS(MA!B:B,B197,MA!T:T,"Other Than Satisfied")&gt;0,"Other Than Satisfied","")</f>
        <v/>
      </c>
      <c r="I197" s="32" t="str">
        <f>IF(COUNTIFS(MA!B:B,B197,MA!U:U,"High")&gt;0,"High",
IF(COUNTIFS(MA!B:B,B197,MA!U:U,"Moderate")&gt;0,"Moderate",
IF(COUNTIFS(MA!B:B,B197,MA!U:U,"Low")&gt;0,"Low",
"")))</f>
        <v/>
      </c>
    </row>
    <row r="198" spans="1:9" s="1" customFormat="1" ht="14.1" customHeight="1" x14ac:dyDescent="0.25">
      <c r="A198" s="26" t="s">
        <v>565</v>
      </c>
      <c r="B198" s="5" t="s">
        <v>297</v>
      </c>
      <c r="C198" s="5" t="s">
        <v>298</v>
      </c>
      <c r="D198" s="32" t="str">
        <f>IF(COUNTIFS(MA!B:B,B198)=COUNTIFS(MA!B:B,B198,MA!I:I,"Not Applicable"),"Not Applicable",
IF(COUNTIFS(MA!B:B,B198)=COUNTIFS(MA!B:B,B198,MA!I:I,"Planned"),"Planned",
IF(COUNTIFS(MA!B:B,B198)=COUNTIFS(MA!B:B,B198,MA!I:I,"Alternative Implementation"),"Alternative Implementation",
IF(COUNTIFS(MA!B:B,B198,MA!I:I,"Partially Implemented")&gt;0,"Partially Implemented",
IF(COUNTIFS(MA!B:B,B198,MA!I:I,"Planned")&gt;0,"Planned",
IF(COUNTIFS(MA!B:B,B198,MA!I:I,"Alternative Implementation")&gt;0,"Alternative Implementation",
IF(COUNTIFS(MA!B:B,B198,MA!I:I,"Implemented")&gt;0,"Implemented",
"")))))))</f>
        <v/>
      </c>
      <c r="E198" s="33" t="str">
        <f>IF(COUNTIFS(MA!B:B,B198,MA!J:J,"Other Than Satisfied")&gt;0,"Other Than Satisfied",
IF(COUNTIFS(MA!B:B,B198,MA!J:J,"Satisfied")=COUNTIFS(MA!B:B,B198),"Satisfied",""))</f>
        <v/>
      </c>
      <c r="F198" s="32" t="str">
        <f>IF(COUNTIFS(MA!B:B,B198,MA!N:N,"High")&gt;0,"High",
IF(COUNTIFS(MA!B:B,B198,MA!N:N,"Moderate")&gt;0,"Moderate",
IF(COUNTIFS(MA!B:B,B198,MA!N:N,"Low")&gt;0,"Low",
"")))</f>
        <v/>
      </c>
      <c r="G198" s="32" t="str">
        <f>IF(COUNTIFS(MA!B:B,B198,MA!Q:Q,"Yes")&gt;0,"Yes",
IF(COUNTIFS(MA!B:B,B198,MA!Q:Q,"No")&gt;0,"No",
IF(COUNTIFS(MA!B:B,B198,MA!Q:Q,"None")&gt;0,"None",
"")))</f>
        <v/>
      </c>
      <c r="H198" s="32" t="str">
        <f>IF(COUNTIFS(MA!B:B,B198,MA!T:T,"Other Than Satisfied")&gt;0,"Other Than Satisfied","")</f>
        <v/>
      </c>
      <c r="I198" s="32" t="str">
        <f>IF(COUNTIFS(MA!B:B,B198,MA!U:U,"High")&gt;0,"High",
IF(COUNTIFS(MA!B:B,B198,MA!U:U,"Moderate")&gt;0,"Moderate",
IF(COUNTIFS(MA!B:B,B198,MA!U:U,"Low")&gt;0,"Low",
"")))</f>
        <v/>
      </c>
    </row>
    <row r="199" spans="1:9" s="1" customFormat="1" ht="14.1" customHeight="1" x14ac:dyDescent="0.25">
      <c r="A199" s="35"/>
      <c r="B199" s="3"/>
      <c r="C199" s="3" t="s">
        <v>299</v>
      </c>
      <c r="D199" s="31"/>
      <c r="E199" s="31"/>
      <c r="F199" s="31"/>
      <c r="G199" s="31"/>
      <c r="H199" s="31"/>
      <c r="I199" s="31"/>
    </row>
    <row r="200" spans="1:9" s="1" customFormat="1" ht="14.1" customHeight="1" x14ac:dyDescent="0.25">
      <c r="A200" s="26" t="s">
        <v>560</v>
      </c>
      <c r="B200" s="5" t="s">
        <v>300</v>
      </c>
      <c r="C200" s="5" t="s">
        <v>301</v>
      </c>
      <c r="D200" s="32" t="str">
        <f>IF(COUNTIFS(MP!B:B,B200)=COUNTIFS(MP!B:B,B200,MP!I:I,"Not Applicable"),"Not Applicable",
IF(COUNTIFS(MP!B:B,B200)=COUNTIFS(MP!B:B,B200,MP!I:I,"Planned"),"Planned",
IF(COUNTIFS(MP!B:B,B200)=COUNTIFS(MP!B:B,B200,MP!I:I,"Alternative Implementation"),"Alternative Implementation",
IF(COUNTIFS(MP!B:B,B200,MP!I:I,"Partially Implemented")&gt;0,"Partially Implemented",
IF(COUNTIFS(MP!B:B,B200,MP!I:I,"Planned")&gt;0,"Planned",
IF(COUNTIFS(MP!B:B,B200,MP!I:I,"Alternative Implementation")&gt;0,"Alternative Implementation",
IF(COUNTIFS(MP!B:B,B200,MP!I:I,"Implemented")&gt;0,"Implemented",
"")))))))</f>
        <v/>
      </c>
      <c r="E200" s="33" t="str">
        <f>IF(COUNTIFS(MP!B:B,B200,MP!J:J,"Other Than Satisfied")&gt;0,"Other Than Satisfied",
IF(COUNTIFS(MP!B:B,B200,MP!J:J,"Satisfied")=COUNTIFS(MP!B:B,B200),"Satisfied",""))</f>
        <v/>
      </c>
      <c r="F200" s="32" t="str">
        <f>IF(COUNTIFS(MP!B:B,B200,MP!N:N,"High")&gt;0,"High",
IF(COUNTIFS(MP!B:B,B200,MP!N:N,"Moderate")&gt;0,"Moderate",
IF(COUNTIFS(MP!B:B,B200,MP!N:N,"Low")&gt;0,"Low",
"")))</f>
        <v/>
      </c>
      <c r="G200" s="32" t="str">
        <f>IF(COUNTIFS(MP!B:B,B200,MP!Q:Q,"Yes")&gt;0,"Yes",
IF(COUNTIFS(MP!B:B,B200,MP!Q:Q,"No")&gt;0,"No",
IF(COUNTIFS(MP!B:B,B200,MP!Q:Q,"None")&gt;0,"None",
"")))</f>
        <v/>
      </c>
      <c r="H200" s="32" t="str">
        <f>IF(COUNTIFS(MP!B:B,B200,MP!T:T,"Other Than Satisfied")&gt;0,"Other Than Satisfied","")</f>
        <v/>
      </c>
      <c r="I200" s="32" t="str">
        <f>IF(COUNTIFS(MP!B:B,B200,MP!U:U,"High")&gt;0,"High",
IF(COUNTIFS(MP!B:B,B200,MP!U:U,"Moderate")&gt;0,"Moderate",
IF(COUNTIFS(MP!B:B,B200,MP!U:U,"Low")&gt;0,"Low",
"")))</f>
        <v/>
      </c>
    </row>
    <row r="201" spans="1:9" s="1" customFormat="1" ht="14.1" customHeight="1" x14ac:dyDescent="0.25">
      <c r="A201" s="26" t="s">
        <v>560</v>
      </c>
      <c r="B201" s="5" t="s">
        <v>302</v>
      </c>
      <c r="C201" s="5" t="s">
        <v>303</v>
      </c>
      <c r="D201" s="32" t="str">
        <f>IF(COUNTIFS(MP!B:B,B201)=COUNTIFS(MP!B:B,B201,MP!I:I,"Not Applicable"),"Not Applicable",
IF(COUNTIFS(MP!B:B,B201)=COUNTIFS(MP!B:B,B201,MP!I:I,"Planned"),"Planned",
IF(COUNTIFS(MP!B:B,B201)=COUNTIFS(MP!B:B,B201,MP!I:I,"Alternative Implementation"),"Alternative Implementation",
IF(COUNTIFS(MP!B:B,B201,MP!I:I,"Partially Implemented")&gt;0,"Partially Implemented",
IF(COUNTIFS(MP!B:B,B201,MP!I:I,"Planned")&gt;0,"Planned",
IF(COUNTIFS(MP!B:B,B201,MP!I:I,"Alternative Implementation")&gt;0,"Alternative Implementation",
IF(COUNTIFS(MP!B:B,B201,MP!I:I,"Implemented")&gt;0,"Implemented",
"")))))))</f>
        <v/>
      </c>
      <c r="E201" s="33" t="str">
        <f>IF(COUNTIFS(MP!B:B,B201,MP!J:J,"Other Than Satisfied")&gt;0,"Other Than Satisfied",
IF(COUNTIFS(MP!B:B,B201,MP!J:J,"Satisfied")=COUNTIFS(MP!B:B,B201),"Satisfied",""))</f>
        <v/>
      </c>
      <c r="F201" s="32" t="str">
        <f>IF(COUNTIFS(MP!B:B,B201,MP!N:N,"High")&gt;0,"High",
IF(COUNTIFS(MP!B:B,B201,MP!N:N,"Moderate")&gt;0,"Moderate",
IF(COUNTIFS(MP!B:B,B201,MP!N:N,"Low")&gt;0,"Low",
"")))</f>
        <v/>
      </c>
      <c r="G201" s="32" t="str">
        <f>IF(COUNTIFS(MP!B:B,B201,MP!Q:Q,"Yes")&gt;0,"Yes",
IF(COUNTIFS(MP!B:B,B201,MP!Q:Q,"No")&gt;0,"No",
IF(COUNTIFS(MP!B:B,B201,MP!Q:Q,"None")&gt;0,"None",
"")))</f>
        <v/>
      </c>
      <c r="H201" s="32" t="str">
        <f>IF(COUNTIFS(MP!B:B,B201,MP!T:T,"Other Than Satisfied")&gt;0,"Other Than Satisfied","")</f>
        <v/>
      </c>
      <c r="I201" s="32" t="str">
        <f>IF(COUNTIFS(MP!B:B,B201,MP!U:U,"High")&gt;0,"High",
IF(COUNTIFS(MP!B:B,B201,MP!U:U,"Moderate")&gt;0,"Moderate",
IF(COUNTIFS(MP!B:B,B201,MP!U:U,"Low")&gt;0,"Low",
"")))</f>
        <v/>
      </c>
    </row>
    <row r="202" spans="1:9" s="1" customFormat="1" ht="14.1" customHeight="1" x14ac:dyDescent="0.25">
      <c r="A202" s="26" t="s">
        <v>560</v>
      </c>
      <c r="B202" s="5" t="s">
        <v>304</v>
      </c>
      <c r="C202" s="5" t="s">
        <v>305</v>
      </c>
      <c r="D202" s="32" t="str">
        <f>IF(COUNTIFS(MP!B:B,B202)=COUNTIFS(MP!B:B,B202,MP!I:I,"Not Applicable"),"Not Applicable",
IF(COUNTIFS(MP!B:B,B202)=COUNTIFS(MP!B:B,B202,MP!I:I,"Planned"),"Planned",
IF(COUNTIFS(MP!B:B,B202)=COUNTIFS(MP!B:B,B202,MP!I:I,"Alternative Implementation"),"Alternative Implementation",
IF(COUNTIFS(MP!B:B,B202,MP!I:I,"Partially Implemented")&gt;0,"Partially Implemented",
IF(COUNTIFS(MP!B:B,B202,MP!I:I,"Planned")&gt;0,"Planned",
IF(COUNTIFS(MP!B:B,B202,MP!I:I,"Alternative Implementation")&gt;0,"Alternative Implementation",
IF(COUNTIFS(MP!B:B,B202,MP!I:I,"Implemented")&gt;0,"Implemented",
"")))))))</f>
        <v/>
      </c>
      <c r="E202" s="33" t="str">
        <f>IF(COUNTIFS(MP!B:B,B202,MP!J:J,"Other Than Satisfied")&gt;0,"Other Than Satisfied",
IF(COUNTIFS(MP!B:B,B202,MP!J:J,"Satisfied")=COUNTIFS(MP!B:B,B202),"Satisfied",""))</f>
        <v/>
      </c>
      <c r="F202" s="32" t="str">
        <f>IF(COUNTIFS(MP!B:B,B202,MP!N:N,"High")&gt;0,"High",
IF(COUNTIFS(MP!B:B,B202,MP!N:N,"Moderate")&gt;0,"Moderate",
IF(COUNTIFS(MP!B:B,B202,MP!N:N,"Low")&gt;0,"Low",
"")))</f>
        <v/>
      </c>
      <c r="G202" s="32" t="str">
        <f>IF(COUNTIFS(MP!B:B,B202,MP!Q:Q,"Yes")&gt;0,"Yes",
IF(COUNTIFS(MP!B:B,B202,MP!Q:Q,"No")&gt;0,"No",
IF(COUNTIFS(MP!B:B,B202,MP!Q:Q,"None")&gt;0,"None",
"")))</f>
        <v/>
      </c>
      <c r="H202" s="32" t="str">
        <f>IF(COUNTIFS(MP!B:B,B202,MP!T:T,"Other Than Satisfied")&gt;0,"Other Than Satisfied","")</f>
        <v/>
      </c>
      <c r="I202" s="32" t="str">
        <f>IF(COUNTIFS(MP!B:B,B202,MP!U:U,"High")&gt;0,"High",
IF(COUNTIFS(MP!B:B,B202,MP!U:U,"Moderate")&gt;0,"Moderate",
IF(COUNTIFS(MP!B:B,B202,MP!U:U,"Low")&gt;0,"Low",
"")))</f>
        <v/>
      </c>
    </row>
    <row r="203" spans="1:9" s="9" customFormat="1" ht="14.1" customHeight="1" x14ac:dyDescent="0.25">
      <c r="A203" s="26" t="s">
        <v>560</v>
      </c>
      <c r="B203" s="5" t="s">
        <v>306</v>
      </c>
      <c r="C203" s="5" t="s">
        <v>307</v>
      </c>
      <c r="D203" s="32" t="str">
        <f>IF(COUNTIFS(MP!B:B,B203)=COUNTIFS(MP!B:B,B203,MP!I:I,"Not Applicable"),"Not Applicable",
IF(COUNTIFS(MP!B:B,B203)=COUNTIFS(MP!B:B,B203,MP!I:I,"Planned"),"Planned",
IF(COUNTIFS(MP!B:B,B203)=COUNTIFS(MP!B:B,B203,MP!I:I,"Alternative Implementation"),"Alternative Implementation",
IF(COUNTIFS(MP!B:B,B203,MP!I:I,"Partially Implemented")&gt;0,"Partially Implemented",
IF(COUNTIFS(MP!B:B,B203,MP!I:I,"Planned")&gt;0,"Planned",
IF(COUNTIFS(MP!B:B,B203,MP!I:I,"Alternative Implementation")&gt;0,"Alternative Implementation",
IF(COUNTIFS(MP!B:B,B203,MP!I:I,"Implemented")&gt;0,"Implemented",
"")))))))</f>
        <v/>
      </c>
      <c r="E203" s="33" t="str">
        <f>IF(COUNTIFS(MP!B:B,B203,MP!J:J,"Other Than Satisfied")&gt;0,"Other Than Satisfied",
IF(COUNTIFS(MP!B:B,B203,MP!J:J,"Satisfied")=COUNTIFS(MP!B:B,B203),"Satisfied",""))</f>
        <v/>
      </c>
      <c r="F203" s="32" t="str">
        <f>IF(COUNTIFS(MP!B:B,B203,MP!N:N,"High")&gt;0,"High",
IF(COUNTIFS(MP!B:B,B203,MP!N:N,"Moderate")&gt;0,"Moderate",
IF(COUNTIFS(MP!B:B,B203,MP!N:N,"Low")&gt;0,"Low",
"")))</f>
        <v/>
      </c>
      <c r="G203" s="32" t="str">
        <f>IF(COUNTIFS(MP!B:B,B203,MP!Q:Q,"Yes")&gt;0,"Yes",
IF(COUNTIFS(MP!B:B,B203,MP!Q:Q,"No")&gt;0,"No",
IF(COUNTIFS(MP!B:B,B203,MP!Q:Q,"None")&gt;0,"None",
"")))</f>
        <v/>
      </c>
      <c r="H203" s="32" t="str">
        <f>IF(COUNTIFS(MP!B:B,B203,MP!T:T,"Other Than Satisfied")&gt;0,"Other Than Satisfied","")</f>
        <v/>
      </c>
      <c r="I203" s="32" t="str">
        <f>IF(COUNTIFS(MP!B:B,B203,MP!U:U,"High")&gt;0,"High",
IF(COUNTIFS(MP!B:B,B203,MP!U:U,"Moderate")&gt;0,"Moderate",
IF(COUNTIFS(MP!B:B,B203,MP!U:U,"Low")&gt;0,"Low",
"")))</f>
        <v/>
      </c>
    </row>
    <row r="204" spans="1:9" s="1" customFormat="1" ht="14.1" customHeight="1" x14ac:dyDescent="0.25">
      <c r="A204" s="26" t="s">
        <v>560</v>
      </c>
      <c r="B204" s="5" t="s">
        <v>308</v>
      </c>
      <c r="C204" s="5" t="s">
        <v>309</v>
      </c>
      <c r="D204" s="32" t="str">
        <f>IF(COUNTIFS(MP!B:B,B204)=COUNTIFS(MP!B:B,B204,MP!I:I,"Not Applicable"),"Not Applicable",
IF(COUNTIFS(MP!B:B,B204)=COUNTIFS(MP!B:B,B204,MP!I:I,"Planned"),"Planned",
IF(COUNTIFS(MP!B:B,B204)=COUNTIFS(MP!B:B,B204,MP!I:I,"Alternative Implementation"),"Alternative Implementation",
IF(COUNTIFS(MP!B:B,B204,MP!I:I,"Partially Implemented")&gt;0,"Partially Implemented",
IF(COUNTIFS(MP!B:B,B204,MP!I:I,"Planned")&gt;0,"Planned",
IF(COUNTIFS(MP!B:B,B204,MP!I:I,"Alternative Implementation")&gt;0,"Alternative Implementation",
IF(COUNTIFS(MP!B:B,B204,MP!I:I,"Implemented")&gt;0,"Implemented",
"")))))))</f>
        <v/>
      </c>
      <c r="E204" s="33" t="str">
        <f>IF(COUNTIFS(MP!B:B,B204,MP!J:J,"Other Than Satisfied")&gt;0,"Other Than Satisfied",
IF(COUNTIFS(MP!B:B,B204,MP!J:J,"Satisfied")=COUNTIFS(MP!B:B,B204),"Satisfied",""))</f>
        <v/>
      </c>
      <c r="F204" s="32" t="str">
        <f>IF(COUNTIFS(MP!B:B,B204,MP!N:N,"High")&gt;0,"High",
IF(COUNTIFS(MP!B:B,B204,MP!N:N,"Moderate")&gt;0,"Moderate",
IF(COUNTIFS(MP!B:B,B204,MP!N:N,"Low")&gt;0,"Low",
"")))</f>
        <v/>
      </c>
      <c r="G204" s="32" t="str">
        <f>IF(COUNTIFS(MP!B:B,B204,MP!Q:Q,"Yes")&gt;0,"Yes",
IF(COUNTIFS(MP!B:B,B204,MP!Q:Q,"No")&gt;0,"No",
IF(COUNTIFS(MP!B:B,B204,MP!Q:Q,"None")&gt;0,"None",
"")))</f>
        <v/>
      </c>
      <c r="H204" s="32" t="str">
        <f>IF(COUNTIFS(MP!B:B,B204,MP!T:T,"Other Than Satisfied")&gt;0,"Other Than Satisfied","")</f>
        <v/>
      </c>
      <c r="I204" s="32" t="str">
        <f>IF(COUNTIFS(MP!B:B,B204,MP!U:U,"High")&gt;0,"High",
IF(COUNTIFS(MP!B:B,B204,MP!U:U,"Moderate")&gt;0,"Moderate",
IF(COUNTIFS(MP!B:B,B204,MP!U:U,"Low")&gt;0,"Low",
"")))</f>
        <v/>
      </c>
    </row>
    <row r="205" spans="1:9" s="1" customFormat="1" ht="14.1" customHeight="1" x14ac:dyDescent="0.25">
      <c r="A205" s="27" t="s">
        <v>560</v>
      </c>
      <c r="B205" s="7" t="s">
        <v>721</v>
      </c>
      <c r="C205" s="7" t="s">
        <v>310</v>
      </c>
      <c r="D205" s="32" t="str">
        <f>IF(COUNTIFS(MP!B:B,B205)=COUNTIFS(MP!B:B,B205,MP!I:I,"Not Applicable"),"Not Applicable",
IF(COUNTIFS(MP!B:B,B205)=COUNTIFS(MP!B:B,B205,MP!I:I,"Planned"),"Planned",
IF(COUNTIFS(MP!B:B,B205)=COUNTIFS(MP!B:B,B205,MP!I:I,"Alternative Implementation"),"Alternative Implementation",
IF(COUNTIFS(MP!B:B,B205,MP!I:I,"Partially Implemented")&gt;0,"Partially Implemented",
IF(COUNTIFS(MP!B:B,B205,MP!I:I,"Planned")&gt;0,"Planned",
IF(COUNTIFS(MP!B:B,B205,MP!I:I,"Alternative Implementation")&gt;0,"Alternative Implementation",
IF(COUNTIFS(MP!B:B,B205,MP!I:I,"Implemented")&gt;0,"Implemented",
"")))))))</f>
        <v/>
      </c>
      <c r="E205" s="33" t="str">
        <f>IF(COUNTIFS(MP!B:B,B205,MP!J:J,"Other Than Satisfied")&gt;0,"Other Than Satisfied",
IF(COUNTIFS(MP!B:B,B205,MP!J:J,"Satisfied")=COUNTIFS(MP!B:B,B205),"Satisfied",""))</f>
        <v/>
      </c>
      <c r="F205" s="32" t="str">
        <f>IF(COUNTIFS(MP!B:B,B205,MP!N:N,"High")&gt;0,"High",
IF(COUNTIFS(MP!B:B,B205,MP!N:N,"Moderate")&gt;0,"Moderate",
IF(COUNTIFS(MP!B:B,B205,MP!N:N,"Low")&gt;0,"Low",
"")))</f>
        <v/>
      </c>
      <c r="G205" s="32" t="str">
        <f>IF(COUNTIFS(MP!B:B,B205,MP!Q:Q,"Yes")&gt;0,"Yes",
IF(COUNTIFS(MP!B:B,B205,MP!Q:Q,"No")&gt;0,"No",
IF(COUNTIFS(MP!B:B,B205,MP!Q:Q,"None")&gt;0,"None",
"")))</f>
        <v/>
      </c>
      <c r="H205" s="32" t="str">
        <f>IF(COUNTIFS(MP!B:B,B205,MP!T:T,"Other Than Satisfied")&gt;0,"Other Than Satisfied","")</f>
        <v/>
      </c>
      <c r="I205" s="32" t="str">
        <f>IF(COUNTIFS(MP!B:B,B205,MP!U:U,"High")&gt;0,"High",
IF(COUNTIFS(MP!B:B,B205,MP!U:U,"Moderate")&gt;0,"Moderate",
IF(COUNTIFS(MP!B:B,B205,MP!U:U,"Low")&gt;0,"Low",
"")))</f>
        <v/>
      </c>
    </row>
    <row r="206" spans="1:9" s="9" customFormat="1" ht="14.1" customHeight="1" x14ac:dyDescent="0.25">
      <c r="A206" s="26" t="s">
        <v>560</v>
      </c>
      <c r="B206" s="5" t="s">
        <v>311</v>
      </c>
      <c r="C206" s="5" t="s">
        <v>312</v>
      </c>
      <c r="D206" s="32" t="str">
        <f>IF(COUNTIFS(MP!B:B,B206)=COUNTIFS(MP!B:B,B206,MP!I:I,"Not Applicable"),"Not Applicable",
IF(COUNTIFS(MP!B:B,B206)=COUNTIFS(MP!B:B,B206,MP!I:I,"Planned"),"Planned",
IF(COUNTIFS(MP!B:B,B206)=COUNTIFS(MP!B:B,B206,MP!I:I,"Alternative Implementation"),"Alternative Implementation",
IF(COUNTIFS(MP!B:B,B206,MP!I:I,"Partially Implemented")&gt;0,"Partially Implemented",
IF(COUNTIFS(MP!B:B,B206,MP!I:I,"Planned")&gt;0,"Planned",
IF(COUNTIFS(MP!B:B,B206,MP!I:I,"Alternative Implementation")&gt;0,"Alternative Implementation",
IF(COUNTIFS(MP!B:B,B206,MP!I:I,"Implemented")&gt;0,"Implemented",
"")))))))</f>
        <v/>
      </c>
      <c r="E206" s="33" t="str">
        <f>IF(COUNTIFS(MP!B:B,B206,MP!J:J,"Other Than Satisfied")&gt;0,"Other Than Satisfied",
IF(COUNTIFS(MP!B:B,B206,MP!J:J,"Satisfied")=COUNTIFS(MP!B:B,B206),"Satisfied",""))</f>
        <v/>
      </c>
      <c r="F206" s="32" t="str">
        <f>IF(COUNTIFS(MP!B:B,B206,MP!N:N,"High")&gt;0,"High",
IF(COUNTIFS(MP!B:B,B206,MP!N:N,"Moderate")&gt;0,"Moderate",
IF(COUNTIFS(MP!B:B,B206,MP!N:N,"Low")&gt;0,"Low",
"")))</f>
        <v/>
      </c>
      <c r="G206" s="32" t="str">
        <f>IF(COUNTIFS(MP!B:B,B206,MP!Q:Q,"Yes")&gt;0,"Yes",
IF(COUNTIFS(MP!B:B,B206,MP!Q:Q,"No")&gt;0,"No",
IF(COUNTIFS(MP!B:B,B206,MP!Q:Q,"None")&gt;0,"None",
"")))</f>
        <v/>
      </c>
      <c r="H206" s="32" t="str">
        <f>IF(COUNTIFS(MP!B:B,B206,MP!T:T,"Other Than Satisfied")&gt;0,"Other Than Satisfied","")</f>
        <v/>
      </c>
      <c r="I206" s="32" t="str">
        <f>IF(COUNTIFS(MP!B:B,B206,MP!U:U,"High")&gt;0,"High",
IF(COUNTIFS(MP!B:B,B206,MP!U:U,"Moderate")&gt;0,"Moderate",
IF(COUNTIFS(MP!B:B,B206,MP!U:U,"Low")&gt;0,"Low",
"")))</f>
        <v/>
      </c>
    </row>
    <row r="207" spans="1:9" s="1" customFormat="1" ht="14.1" customHeight="1" x14ac:dyDescent="0.25">
      <c r="A207" s="27" t="s">
        <v>560</v>
      </c>
      <c r="B207" s="7" t="s">
        <v>722</v>
      </c>
      <c r="C207" s="7" t="s">
        <v>313</v>
      </c>
      <c r="D207" s="32" t="str">
        <f>IF(COUNTIFS(MP!B:B,B207)=COUNTIFS(MP!B:B,B207,MP!I:I,"Not Applicable"),"Not Applicable",
IF(COUNTIFS(MP!B:B,B207)=COUNTIFS(MP!B:B,B207,MP!I:I,"Planned"),"Planned",
IF(COUNTIFS(MP!B:B,B207)=COUNTIFS(MP!B:B,B207,MP!I:I,"Alternative Implementation"),"Alternative Implementation",
IF(COUNTIFS(MP!B:B,B207,MP!I:I,"Partially Implemented")&gt;0,"Partially Implemented",
IF(COUNTIFS(MP!B:B,B207,MP!I:I,"Planned")&gt;0,"Planned",
IF(COUNTIFS(MP!B:B,B207,MP!I:I,"Alternative Implementation")&gt;0,"Alternative Implementation",
IF(COUNTIFS(MP!B:B,B207,MP!I:I,"Implemented")&gt;0,"Implemented",
"")))))))</f>
        <v/>
      </c>
      <c r="E207" s="33" t="str">
        <f>IF(COUNTIFS(MP!B:B,B207,MP!J:J,"Other Than Satisfied")&gt;0,"Other Than Satisfied",
IF(COUNTIFS(MP!B:B,B207,MP!J:J,"Satisfied")=COUNTIFS(MP!B:B,B207),"Satisfied",""))</f>
        <v/>
      </c>
      <c r="F207" s="32" t="str">
        <f>IF(COUNTIFS(MP!B:B,B207,MP!N:N,"High")&gt;0,"High",
IF(COUNTIFS(MP!B:B,B207,MP!N:N,"Moderate")&gt;0,"Moderate",
IF(COUNTIFS(MP!B:B,B207,MP!N:N,"Low")&gt;0,"Low",
"")))</f>
        <v/>
      </c>
      <c r="G207" s="32" t="str">
        <f>IF(COUNTIFS(MP!B:B,B207,MP!Q:Q,"Yes")&gt;0,"Yes",
IF(COUNTIFS(MP!B:B,B207,MP!Q:Q,"No")&gt;0,"No",
IF(COUNTIFS(MP!B:B,B207,MP!Q:Q,"None")&gt;0,"None",
"")))</f>
        <v/>
      </c>
      <c r="H207" s="32" t="str">
        <f>IF(COUNTIFS(MP!B:B,B207,MP!T:T,"Other Than Satisfied")&gt;0,"Other Than Satisfied","")</f>
        <v/>
      </c>
      <c r="I207" s="32" t="str">
        <f>IF(COUNTIFS(MP!B:B,B207,MP!U:U,"High")&gt;0,"High",
IF(COUNTIFS(MP!B:B,B207,MP!U:U,"Moderate")&gt;0,"Moderate",
IF(COUNTIFS(MP!B:B,B207,MP!U:U,"Low")&gt;0,"Low",
"")))</f>
        <v/>
      </c>
    </row>
    <row r="208" spans="1:9" s="1" customFormat="1" ht="14.1" customHeight="1" x14ac:dyDescent="0.25">
      <c r="A208" s="26" t="s">
        <v>560</v>
      </c>
      <c r="B208" s="5" t="s">
        <v>314</v>
      </c>
      <c r="C208" s="5" t="s">
        <v>315</v>
      </c>
      <c r="D208" s="32" t="str">
        <f>IF(COUNTIFS(MP!B:B,B208)=COUNTIFS(MP!B:B,B208,MP!I:I,"Not Applicable"),"Not Applicable",
IF(COUNTIFS(MP!B:B,B208)=COUNTIFS(MP!B:B,B208,MP!I:I,"Planned"),"Planned",
IF(COUNTIFS(MP!B:B,B208)=COUNTIFS(MP!B:B,B208,MP!I:I,"Alternative Implementation"),"Alternative Implementation",
IF(COUNTIFS(MP!B:B,B208,MP!I:I,"Partially Implemented")&gt;0,"Partially Implemented",
IF(COUNTIFS(MP!B:B,B208,MP!I:I,"Planned")&gt;0,"Planned",
IF(COUNTIFS(MP!B:B,B208,MP!I:I,"Alternative Implementation")&gt;0,"Alternative Implementation",
IF(COUNTIFS(MP!B:B,B208,MP!I:I,"Implemented")&gt;0,"Implemented",
"")))))))</f>
        <v/>
      </c>
      <c r="E208" s="33" t="str">
        <f>IF(COUNTIFS(MP!B:B,B208,MP!J:J,"Other Than Satisfied")&gt;0,"Other Than Satisfied",
IF(COUNTIFS(MP!B:B,B208,MP!J:J,"Satisfied")=COUNTIFS(MP!B:B,B208),"Satisfied",""))</f>
        <v/>
      </c>
      <c r="F208" s="32" t="str">
        <f>IF(COUNTIFS(MP!B:B,B208,MP!N:N,"High")&gt;0,"High",
IF(COUNTIFS(MP!B:B,B208,MP!N:N,"Moderate")&gt;0,"Moderate",
IF(COUNTIFS(MP!B:B,B208,MP!N:N,"Low")&gt;0,"Low",
"")))</f>
        <v/>
      </c>
      <c r="G208" s="32" t="str">
        <f>IF(COUNTIFS(MP!B:B,B208,MP!Q:Q,"Yes")&gt;0,"Yes",
IF(COUNTIFS(MP!B:B,B208,MP!Q:Q,"No")&gt;0,"No",
IF(COUNTIFS(MP!B:B,B208,MP!Q:Q,"None")&gt;0,"None",
"")))</f>
        <v/>
      </c>
      <c r="H208" s="32" t="str">
        <f>IF(COUNTIFS(MP!B:B,B208,MP!T:T,"Other Than Satisfied")&gt;0,"Other Than Satisfied","")</f>
        <v/>
      </c>
      <c r="I208" s="32" t="str">
        <f>IF(COUNTIFS(MP!B:B,B208,MP!U:U,"High")&gt;0,"High",
IF(COUNTIFS(MP!B:B,B208,MP!U:U,"Moderate")&gt;0,"Moderate",
IF(COUNTIFS(MP!B:B,B208,MP!U:U,"Low")&gt;0,"Low",
"")))</f>
        <v/>
      </c>
    </row>
    <row r="209" spans="1:9" s="1" customFormat="1" ht="14.1" customHeight="1" x14ac:dyDescent="0.25">
      <c r="A209" s="27" t="s">
        <v>560</v>
      </c>
      <c r="B209" s="7" t="s">
        <v>723</v>
      </c>
      <c r="C209" s="7" t="s">
        <v>316</v>
      </c>
      <c r="D209" s="32" t="str">
        <f>IF(COUNTIFS(MP!B:B,B209)=COUNTIFS(MP!B:B,B209,MP!I:I,"Not Applicable"),"Not Applicable",
IF(COUNTIFS(MP!B:B,B209)=COUNTIFS(MP!B:B,B209,MP!I:I,"Planned"),"Planned",
IF(COUNTIFS(MP!B:B,B209)=COUNTIFS(MP!B:B,B209,MP!I:I,"Alternative Implementation"),"Alternative Implementation",
IF(COUNTIFS(MP!B:B,B209,MP!I:I,"Partially Implemented")&gt;0,"Partially Implemented",
IF(COUNTIFS(MP!B:B,B209,MP!I:I,"Planned")&gt;0,"Planned",
IF(COUNTIFS(MP!B:B,B209,MP!I:I,"Alternative Implementation")&gt;0,"Alternative Implementation",
IF(COUNTIFS(MP!B:B,B209,MP!I:I,"Implemented")&gt;0,"Implemented",
"")))))))</f>
        <v/>
      </c>
      <c r="E209" s="33" t="str">
        <f>IF(COUNTIFS(MP!B:B,B209,MP!J:J,"Other Than Satisfied")&gt;0,"Other Than Satisfied",
IF(COUNTIFS(MP!B:B,B209,MP!J:J,"Satisfied")=COUNTIFS(MP!B:B,B209),"Satisfied",""))</f>
        <v/>
      </c>
      <c r="F209" s="32" t="str">
        <f>IF(COUNTIFS(MP!B:B,B209,MP!N:N,"High")&gt;0,"High",
IF(COUNTIFS(MP!B:B,B209,MP!N:N,"Moderate")&gt;0,"Moderate",
IF(COUNTIFS(MP!B:B,B209,MP!N:N,"Low")&gt;0,"Low",
"")))</f>
        <v/>
      </c>
      <c r="G209" s="32" t="str">
        <f>IF(COUNTIFS(MP!B:B,B209,MP!Q:Q,"Yes")&gt;0,"Yes",
IF(COUNTIFS(MP!B:B,B209,MP!Q:Q,"No")&gt;0,"No",
IF(COUNTIFS(MP!B:B,B209,MP!Q:Q,"None")&gt;0,"None",
"")))</f>
        <v/>
      </c>
      <c r="H209" s="32" t="str">
        <f>IF(COUNTIFS(MP!B:B,B209,MP!T:T,"Other Than Satisfied")&gt;0,"Other Than Satisfied","")</f>
        <v/>
      </c>
      <c r="I209" s="32" t="str">
        <f>IF(COUNTIFS(MP!B:B,B209,MP!U:U,"High")&gt;0,"High",
IF(COUNTIFS(MP!B:B,B209,MP!U:U,"Moderate")&gt;0,"Moderate",
IF(COUNTIFS(MP!B:B,B209,MP!U:U,"Low")&gt;0,"Low",
"")))</f>
        <v/>
      </c>
    </row>
    <row r="210" spans="1:9" s="1" customFormat="1" ht="14.1" customHeight="1" x14ac:dyDescent="0.25">
      <c r="A210" s="35"/>
      <c r="B210" s="3"/>
      <c r="C210" s="3" t="s">
        <v>317</v>
      </c>
      <c r="D210" s="31"/>
      <c r="E210" s="31"/>
      <c r="F210" s="31"/>
      <c r="G210" s="31"/>
      <c r="H210" s="31"/>
      <c r="I210" s="31"/>
    </row>
    <row r="211" spans="1:9" s="9" customFormat="1" ht="14.1" customHeight="1" x14ac:dyDescent="0.25">
      <c r="A211" s="26" t="s">
        <v>561</v>
      </c>
      <c r="B211" s="5" t="s">
        <v>318</v>
      </c>
      <c r="C211" s="5" t="s">
        <v>319</v>
      </c>
      <c r="D211" s="32" t="str">
        <f>IF(COUNTIFS(PE!B:B,B211)=COUNTIFS(PE!B:B,B211,PE!I:I,"Not Applicable"),"Not Applicable",
IF(COUNTIFS(PE!B:B,B211)=COUNTIFS(PE!B:B,B211,PE!I:I,"Planned"),"Planned",
IF(COUNTIFS(PE!B:B,B211)=COUNTIFS(PE!B:B,B211,PE!I:I,"Alternative Implementation"),"Alternative Implementation",
IF(COUNTIFS(PE!B:B,B211,PE!I:I,"Partially Implemented")&gt;0,"Partially Implemented",
IF(COUNTIFS(PE!B:B,B211,PE!I:I,"Planned")&gt;0,"Planned",
IF(COUNTIFS(PE!B:B,B211,PE!I:I,"Alternative Implementation")&gt;0,"Alternative Implementation",
IF(COUNTIFS(PE!B:B,B211,PE!I:I,"Implemented")&gt;0,"Implemented",
"")))))))</f>
        <v/>
      </c>
      <c r="E211" s="33" t="str">
        <f>IF(COUNTIFS(PE!B:B,B211,PE!J:J,"Other Than Satisfied")&gt;0,"Other Than Satisfied",
IF(COUNTIFS(PE!B:B,B211,PE!J:J,"Satisfied")=COUNTIFS(PE!B:B,B211),"Satisfied",""))</f>
        <v/>
      </c>
      <c r="F211" s="32" t="str">
        <f>IF(COUNTIFS(PE!B:B,B211,PE!N:N,"High")&gt;0,"High",
IF(COUNTIFS(PE!B:B,B211,PE!N:N,"Moderate")&gt;0,"Moderate",
IF(COUNTIFS(PE!B:B,B211,PE!N:N,"Low")&gt;0,"Low",
"")))</f>
        <v/>
      </c>
      <c r="G211" s="32" t="str">
        <f>IF(COUNTIFS(PE!B:B,B211,PE!Q:Q,"Yes")&gt;0,"Yes",
IF(COUNTIFS(PE!B:B,B211,PE!Q:Q,"No")&gt;0,"No",
IF(COUNTIFS(PE!B:B,B211,PE!Q:Q,"None")&gt;0,"None",
"")))</f>
        <v/>
      </c>
      <c r="H211" s="32" t="str">
        <f>IF(COUNTIFS(PE!B:B,B211,PE!T:T,"Other Than Satisfied")&gt;0,"Other Than Satisfied","")</f>
        <v/>
      </c>
      <c r="I211" s="32" t="str">
        <f>IF(COUNTIFS(PE!B:B,B211,PE!U:U,"High")&gt;0,"High",
IF(COUNTIFS(PE!B:B,B211,PE!U:U,"Moderate")&gt;0,"Moderate",
IF(COUNTIFS(PE!B:B,B211,PE!U:U,"Low")&gt;0,"Low",
"")))</f>
        <v/>
      </c>
    </row>
    <row r="212" spans="1:9" s="1" customFormat="1" ht="14.1" customHeight="1" x14ac:dyDescent="0.25">
      <c r="A212" s="26" t="s">
        <v>561</v>
      </c>
      <c r="B212" s="5" t="s">
        <v>320</v>
      </c>
      <c r="C212" s="5" t="s">
        <v>321</v>
      </c>
      <c r="D212" s="32" t="str">
        <f>IF(COUNTIFS(PE!B:B,B212)=COUNTIFS(PE!B:B,B212,PE!I:I,"Not Applicable"),"Not Applicable",
IF(COUNTIFS(PE!B:B,B212)=COUNTIFS(PE!B:B,B212,PE!I:I,"Planned"),"Planned",
IF(COUNTIFS(PE!B:B,B212)=COUNTIFS(PE!B:B,B212,PE!I:I,"Alternative Implementation"),"Alternative Implementation",
IF(COUNTIFS(PE!B:B,B212,PE!I:I,"Partially Implemented")&gt;0,"Partially Implemented",
IF(COUNTIFS(PE!B:B,B212,PE!I:I,"Planned")&gt;0,"Planned",
IF(COUNTIFS(PE!B:B,B212,PE!I:I,"Alternative Implementation")&gt;0,"Alternative Implementation",
IF(COUNTIFS(PE!B:B,B212,PE!I:I,"Implemented")&gt;0,"Implemented",
"")))))))</f>
        <v/>
      </c>
      <c r="E212" s="33" t="str">
        <f>IF(COUNTIFS(PE!B:B,B212,PE!J:J,"Other Than Satisfied")&gt;0,"Other Than Satisfied",
IF(COUNTIFS(PE!B:B,B212,PE!J:J,"Satisfied")=COUNTIFS(PE!B:B,B212),"Satisfied",""))</f>
        <v/>
      </c>
      <c r="F212" s="32" t="str">
        <f>IF(COUNTIFS(PE!B:B,B212,PE!N:N,"High")&gt;0,"High",
IF(COUNTIFS(PE!B:B,B212,PE!N:N,"Moderate")&gt;0,"Moderate",
IF(COUNTIFS(PE!B:B,B212,PE!N:N,"Low")&gt;0,"Low",
"")))</f>
        <v/>
      </c>
      <c r="G212" s="32" t="str">
        <f>IF(COUNTIFS(PE!B:B,B212,PE!Q:Q,"Yes")&gt;0,"Yes",
IF(COUNTIFS(PE!B:B,B212,PE!Q:Q,"No")&gt;0,"No",
IF(COUNTIFS(PE!B:B,B212,PE!Q:Q,"None")&gt;0,"None",
"")))</f>
        <v/>
      </c>
      <c r="H212" s="32" t="str">
        <f>IF(COUNTIFS(PE!B:B,B212,PE!T:T,"Other Than Satisfied")&gt;0,"Other Than Satisfied","")</f>
        <v/>
      </c>
      <c r="I212" s="32" t="str">
        <f>IF(COUNTIFS(PE!B:B,B212,PE!U:U,"High")&gt;0,"High",
IF(COUNTIFS(PE!B:B,B212,PE!U:U,"Moderate")&gt;0,"Moderate",
IF(COUNTIFS(PE!B:B,B212,PE!U:U,"Low")&gt;0,"Low",
"")))</f>
        <v/>
      </c>
    </row>
    <row r="213" spans="1:9" s="1" customFormat="1" ht="14.1" customHeight="1" x14ac:dyDescent="0.25">
      <c r="A213" s="26" t="s">
        <v>561</v>
      </c>
      <c r="B213" s="5" t="s">
        <v>322</v>
      </c>
      <c r="C213" s="5" t="s">
        <v>323</v>
      </c>
      <c r="D213" s="32" t="str">
        <f>IF(COUNTIFS(PE!B:B,B213)=COUNTIFS(PE!B:B,B213,PE!I:I,"Not Applicable"),"Not Applicable",
IF(COUNTIFS(PE!B:B,B213)=COUNTIFS(PE!B:B,B213,PE!I:I,"Planned"),"Planned",
IF(COUNTIFS(PE!B:B,B213)=COUNTIFS(PE!B:B,B213,PE!I:I,"Alternative Implementation"),"Alternative Implementation",
IF(COUNTIFS(PE!B:B,B213,PE!I:I,"Partially Implemented")&gt;0,"Partially Implemented",
IF(COUNTIFS(PE!B:B,B213,PE!I:I,"Planned")&gt;0,"Planned",
IF(COUNTIFS(PE!B:B,B213,PE!I:I,"Alternative Implementation")&gt;0,"Alternative Implementation",
IF(COUNTIFS(PE!B:B,B213,PE!I:I,"Implemented")&gt;0,"Implemented",
"")))))))</f>
        <v/>
      </c>
      <c r="E213" s="33" t="str">
        <f>IF(COUNTIFS(PE!B:B,B213,PE!J:J,"Other Than Satisfied")&gt;0,"Other Than Satisfied",
IF(COUNTIFS(PE!B:B,B213,PE!J:J,"Satisfied")=COUNTIFS(PE!B:B,B213),"Satisfied",""))</f>
        <v/>
      </c>
      <c r="F213" s="32" t="str">
        <f>IF(COUNTIFS(PE!B:B,B213,PE!N:N,"High")&gt;0,"High",
IF(COUNTIFS(PE!B:B,B213,PE!N:N,"Moderate")&gt;0,"Moderate",
IF(COUNTIFS(PE!B:B,B213,PE!N:N,"Low")&gt;0,"Low",
"")))</f>
        <v/>
      </c>
      <c r="G213" s="32" t="str">
        <f>IF(COUNTIFS(PE!B:B,B213,PE!Q:Q,"Yes")&gt;0,"Yes",
IF(COUNTIFS(PE!B:B,B213,PE!Q:Q,"No")&gt;0,"No",
IF(COUNTIFS(PE!B:B,B213,PE!Q:Q,"None")&gt;0,"None",
"")))</f>
        <v/>
      </c>
      <c r="H213" s="32" t="str">
        <f>IF(COUNTIFS(PE!B:B,B213,PE!T:T,"Other Than Satisfied")&gt;0,"Other Than Satisfied","")</f>
        <v/>
      </c>
      <c r="I213" s="32" t="str">
        <f>IF(COUNTIFS(PE!B:B,B213,PE!U:U,"High")&gt;0,"High",
IF(COUNTIFS(PE!B:B,B213,PE!U:U,"Moderate")&gt;0,"Moderate",
IF(COUNTIFS(PE!B:B,B213,PE!U:U,"Low")&gt;0,"Low",
"")))</f>
        <v/>
      </c>
    </row>
    <row r="214" spans="1:9" s="1" customFormat="1" ht="14.1" customHeight="1" x14ac:dyDescent="0.25">
      <c r="A214" s="26" t="s">
        <v>561</v>
      </c>
      <c r="B214" s="5" t="s">
        <v>324</v>
      </c>
      <c r="C214" s="5" t="s">
        <v>728</v>
      </c>
      <c r="D214" s="32" t="str">
        <f>IF(COUNTIFS(PE!B:B,B214)=COUNTIFS(PE!B:B,B214,PE!I:I,"Not Applicable"),"Not Applicable",
IF(COUNTIFS(PE!B:B,B214)=COUNTIFS(PE!B:B,B214,PE!I:I,"Planned"),"Planned",
IF(COUNTIFS(PE!B:B,B214)=COUNTIFS(PE!B:B,B214,PE!I:I,"Alternative Implementation"),"Alternative Implementation",
IF(COUNTIFS(PE!B:B,B214,PE!I:I,"Partially Implemented")&gt;0,"Partially Implemented",
IF(COUNTIFS(PE!B:B,B214,PE!I:I,"Planned")&gt;0,"Planned",
IF(COUNTIFS(PE!B:B,B214,PE!I:I,"Alternative Implementation")&gt;0,"Alternative Implementation",
IF(COUNTIFS(PE!B:B,B214,PE!I:I,"Implemented")&gt;0,"Implemented",
"")))))))</f>
        <v/>
      </c>
      <c r="E214" s="33" t="str">
        <f>IF(COUNTIFS(PE!B:B,B214,PE!J:J,"Other Than Satisfied")&gt;0,"Other Than Satisfied",
IF(COUNTIFS(PE!B:B,B214,PE!J:J,"Satisfied")=COUNTIFS(PE!B:B,B214),"Satisfied",""))</f>
        <v/>
      </c>
      <c r="F214" s="32" t="str">
        <f>IF(COUNTIFS(PE!B:B,B214,PE!N:N,"High")&gt;0,"High",
IF(COUNTIFS(PE!B:B,B214,PE!N:N,"Moderate")&gt;0,"Moderate",
IF(COUNTIFS(PE!B:B,B214,PE!N:N,"Low")&gt;0,"Low",
"")))</f>
        <v/>
      </c>
      <c r="G214" s="32" t="str">
        <f>IF(COUNTIFS(PE!B:B,B214,PE!Q:Q,"Yes")&gt;0,"Yes",
IF(COUNTIFS(PE!B:B,B214,PE!Q:Q,"No")&gt;0,"No",
IF(COUNTIFS(PE!B:B,B214,PE!Q:Q,"None")&gt;0,"None",
"")))</f>
        <v/>
      </c>
      <c r="H214" s="32" t="str">
        <f>IF(COUNTIFS(PE!B:B,B214,PE!T:T,"Other Than Satisfied")&gt;0,"Other Than Satisfied","")</f>
        <v/>
      </c>
      <c r="I214" s="32" t="str">
        <f>IF(COUNTIFS(PE!B:B,B214,PE!U:U,"High")&gt;0,"High",
IF(COUNTIFS(PE!B:B,B214,PE!U:U,"Moderate")&gt;0,"Moderate",
IF(COUNTIFS(PE!B:B,B214,PE!U:U,"Low")&gt;0,"Low",
"")))</f>
        <v/>
      </c>
    </row>
    <row r="215" spans="1:9" s="9" customFormat="1" ht="14.1" customHeight="1" x14ac:dyDescent="0.25">
      <c r="A215" s="26" t="s">
        <v>561</v>
      </c>
      <c r="B215" s="5" t="s">
        <v>325</v>
      </c>
      <c r="C215" s="5" t="s">
        <v>729</v>
      </c>
      <c r="D215" s="32" t="str">
        <f>IF(COUNTIFS(PE!B:B,B215)=COUNTIFS(PE!B:B,B215,PE!I:I,"Not Applicable"),"Not Applicable",
IF(COUNTIFS(PE!B:B,B215)=COUNTIFS(PE!B:B,B215,PE!I:I,"Planned"),"Planned",
IF(COUNTIFS(PE!B:B,B215)=COUNTIFS(PE!B:B,B215,PE!I:I,"Alternative Implementation"),"Alternative Implementation",
IF(COUNTIFS(PE!B:B,B215,PE!I:I,"Partially Implemented")&gt;0,"Partially Implemented",
IF(COUNTIFS(PE!B:B,B215,PE!I:I,"Planned")&gt;0,"Planned",
IF(COUNTIFS(PE!B:B,B215,PE!I:I,"Alternative Implementation")&gt;0,"Alternative Implementation",
IF(COUNTIFS(PE!B:B,B215,PE!I:I,"Implemented")&gt;0,"Implemented",
"")))))))</f>
        <v/>
      </c>
      <c r="E215" s="33" t="str">
        <f>IF(COUNTIFS(PE!B:B,B215,PE!J:J,"Other Than Satisfied")&gt;0,"Other Than Satisfied",
IF(COUNTIFS(PE!B:B,B215,PE!J:J,"Satisfied")=COUNTIFS(PE!B:B,B215),"Satisfied",""))</f>
        <v/>
      </c>
      <c r="F215" s="32" t="str">
        <f>IF(COUNTIFS(PE!B:B,B215,PE!N:N,"High")&gt;0,"High",
IF(COUNTIFS(PE!B:B,B215,PE!N:N,"Moderate")&gt;0,"Moderate",
IF(COUNTIFS(PE!B:B,B215,PE!N:N,"Low")&gt;0,"Low",
"")))</f>
        <v/>
      </c>
      <c r="G215" s="32" t="str">
        <f>IF(COUNTIFS(PE!B:B,B215,PE!Q:Q,"Yes")&gt;0,"Yes",
IF(COUNTIFS(PE!B:B,B215,PE!Q:Q,"No")&gt;0,"No",
IF(COUNTIFS(PE!B:B,B215,PE!Q:Q,"None")&gt;0,"None",
"")))</f>
        <v/>
      </c>
      <c r="H215" s="32" t="str">
        <f>IF(COUNTIFS(PE!B:B,B215,PE!T:T,"Other Than Satisfied")&gt;0,"Other Than Satisfied","")</f>
        <v/>
      </c>
      <c r="I215" s="32" t="str">
        <f>IF(COUNTIFS(PE!B:B,B215,PE!U:U,"High")&gt;0,"High",
IF(COUNTIFS(PE!B:B,B215,PE!U:U,"Moderate")&gt;0,"Moderate",
IF(COUNTIFS(PE!B:B,B215,PE!U:U,"Low")&gt;0,"Low",
"")))</f>
        <v/>
      </c>
    </row>
    <row r="216" spans="1:9" s="1" customFormat="1" ht="14.1" customHeight="1" x14ac:dyDescent="0.25">
      <c r="A216" s="26" t="s">
        <v>561</v>
      </c>
      <c r="B216" s="5" t="s">
        <v>326</v>
      </c>
      <c r="C216" s="5" t="s">
        <v>327</v>
      </c>
      <c r="D216" s="32" t="str">
        <f>IF(COUNTIFS(PE!B:B,B216)=COUNTIFS(PE!B:B,B216,PE!I:I,"Not Applicable"),"Not Applicable",
IF(COUNTIFS(PE!B:B,B216)=COUNTIFS(PE!B:B,B216,PE!I:I,"Planned"),"Planned",
IF(COUNTIFS(PE!B:B,B216)=COUNTIFS(PE!B:B,B216,PE!I:I,"Alternative Implementation"),"Alternative Implementation",
IF(COUNTIFS(PE!B:B,B216,PE!I:I,"Partially Implemented")&gt;0,"Partially Implemented",
IF(COUNTIFS(PE!B:B,B216,PE!I:I,"Planned")&gt;0,"Planned",
IF(COUNTIFS(PE!B:B,B216,PE!I:I,"Alternative Implementation")&gt;0,"Alternative Implementation",
IF(COUNTIFS(PE!B:B,B216,PE!I:I,"Implemented")&gt;0,"Implemented",
"")))))))</f>
        <v/>
      </c>
      <c r="E216" s="33" t="str">
        <f>IF(COUNTIFS(PE!B:B,B216,PE!J:J,"Other Than Satisfied")&gt;0,"Other Than Satisfied",
IF(COUNTIFS(PE!B:B,B216,PE!J:J,"Satisfied")=COUNTIFS(PE!B:B,B216),"Satisfied",""))</f>
        <v/>
      </c>
      <c r="F216" s="32" t="str">
        <f>IF(COUNTIFS(PE!B:B,B216,PE!N:N,"High")&gt;0,"High",
IF(COUNTIFS(PE!B:B,B216,PE!N:N,"Moderate")&gt;0,"Moderate",
IF(COUNTIFS(PE!B:B,B216,PE!N:N,"Low")&gt;0,"Low",
"")))</f>
        <v/>
      </c>
      <c r="G216" s="32" t="str">
        <f>IF(COUNTIFS(PE!B:B,B216,PE!Q:Q,"Yes")&gt;0,"Yes",
IF(COUNTIFS(PE!B:B,B216,PE!Q:Q,"No")&gt;0,"No",
IF(COUNTIFS(PE!B:B,B216,PE!Q:Q,"None")&gt;0,"None",
"")))</f>
        <v/>
      </c>
      <c r="H216" s="32" t="str">
        <f>IF(COUNTIFS(PE!B:B,B216,PE!T:T,"Other Than Satisfied")&gt;0,"Other Than Satisfied","")</f>
        <v/>
      </c>
      <c r="I216" s="32" t="str">
        <f>IF(COUNTIFS(PE!B:B,B216,PE!U:U,"High")&gt;0,"High",
IF(COUNTIFS(PE!B:B,B216,PE!U:U,"Moderate")&gt;0,"Moderate",
IF(COUNTIFS(PE!B:B,B216,PE!U:U,"Low")&gt;0,"Low",
"")))</f>
        <v/>
      </c>
    </row>
    <row r="217" spans="1:9" s="9" customFormat="1" ht="14.1" customHeight="1" x14ac:dyDescent="0.25">
      <c r="A217" s="27" t="s">
        <v>561</v>
      </c>
      <c r="B217" s="7" t="s">
        <v>724</v>
      </c>
      <c r="C217" s="7" t="s">
        <v>328</v>
      </c>
      <c r="D217" s="32" t="str">
        <f>IF(COUNTIFS(PE!B:B,B217)=COUNTIFS(PE!B:B,B217,PE!I:I,"Not Applicable"),"Not Applicable",
IF(COUNTIFS(PE!B:B,B217)=COUNTIFS(PE!B:B,B217,PE!I:I,"Planned"),"Planned",
IF(COUNTIFS(PE!B:B,B217)=COUNTIFS(PE!B:B,B217,PE!I:I,"Alternative Implementation"),"Alternative Implementation",
IF(COUNTIFS(PE!B:B,B217,PE!I:I,"Partially Implemented")&gt;0,"Partially Implemented",
IF(COUNTIFS(PE!B:B,B217,PE!I:I,"Planned")&gt;0,"Planned",
IF(COUNTIFS(PE!B:B,B217,PE!I:I,"Alternative Implementation")&gt;0,"Alternative Implementation",
IF(COUNTIFS(PE!B:B,B217,PE!I:I,"Implemented")&gt;0,"Implemented",
"")))))))</f>
        <v/>
      </c>
      <c r="E217" s="33" t="str">
        <f>IF(COUNTIFS(PE!B:B,B217,PE!J:J,"Other Than Satisfied")&gt;0,"Other Than Satisfied",
IF(COUNTIFS(PE!B:B,B217,PE!J:J,"Satisfied")=COUNTIFS(PE!B:B,B217),"Satisfied",""))</f>
        <v/>
      </c>
      <c r="F217" s="32" t="str">
        <f>IF(COUNTIFS(PE!B:B,B217,PE!N:N,"High")&gt;0,"High",
IF(COUNTIFS(PE!B:B,B217,PE!N:N,"Moderate")&gt;0,"Moderate",
IF(COUNTIFS(PE!B:B,B217,PE!N:N,"Low")&gt;0,"Low",
"")))</f>
        <v/>
      </c>
      <c r="G217" s="32" t="str">
        <f>IF(COUNTIFS(PE!B:B,B217,PE!Q:Q,"Yes")&gt;0,"Yes",
IF(COUNTIFS(PE!B:B,B217,PE!Q:Q,"No")&gt;0,"No",
IF(COUNTIFS(PE!B:B,B217,PE!Q:Q,"None")&gt;0,"None",
"")))</f>
        <v/>
      </c>
      <c r="H217" s="32" t="str">
        <f>IF(COUNTIFS(PE!B:B,B217,PE!T:T,"Other Than Satisfied")&gt;0,"Other Than Satisfied","")</f>
        <v/>
      </c>
      <c r="I217" s="32" t="str">
        <f>IF(COUNTIFS(PE!B:B,B217,PE!U:U,"High")&gt;0,"High",
IF(COUNTIFS(PE!B:B,B217,PE!U:U,"Moderate")&gt;0,"Moderate",
IF(COUNTIFS(PE!B:B,B217,PE!U:U,"Low")&gt;0,"Low",
"")))</f>
        <v/>
      </c>
    </row>
    <row r="218" spans="1:9" s="1" customFormat="1" ht="14.1" customHeight="1" x14ac:dyDescent="0.25">
      <c r="A218" s="26" t="s">
        <v>561</v>
      </c>
      <c r="B218" s="5" t="s">
        <v>329</v>
      </c>
      <c r="C218" s="5" t="s">
        <v>330</v>
      </c>
      <c r="D218" s="32" t="str">
        <f>IF(COUNTIFS(PE!B:B,B218)=COUNTIFS(PE!B:B,B218,PE!I:I,"Not Applicable"),"Not Applicable",
IF(COUNTIFS(PE!B:B,B218)=COUNTIFS(PE!B:B,B218,PE!I:I,"Planned"),"Planned",
IF(COUNTIFS(PE!B:B,B218)=COUNTIFS(PE!B:B,B218,PE!I:I,"Alternative Implementation"),"Alternative Implementation",
IF(COUNTIFS(PE!B:B,B218,PE!I:I,"Partially Implemented")&gt;0,"Partially Implemented",
IF(COUNTIFS(PE!B:B,B218,PE!I:I,"Planned")&gt;0,"Planned",
IF(COUNTIFS(PE!B:B,B218,PE!I:I,"Alternative Implementation")&gt;0,"Alternative Implementation",
IF(COUNTIFS(PE!B:B,B218,PE!I:I,"Implemented")&gt;0,"Implemented",
"")))))))</f>
        <v/>
      </c>
      <c r="E218" s="33" t="str">
        <f>IF(COUNTIFS(PE!B:B,B218,PE!J:J,"Other Than Satisfied")&gt;0,"Other Than Satisfied",
IF(COUNTIFS(PE!B:B,B218,PE!J:J,"Satisfied")=COUNTIFS(PE!B:B,B218),"Satisfied",""))</f>
        <v/>
      </c>
      <c r="F218" s="32" t="str">
        <f>IF(COUNTIFS(PE!B:B,B218,PE!N:N,"High")&gt;0,"High",
IF(COUNTIFS(PE!B:B,B218,PE!N:N,"Moderate")&gt;0,"Moderate",
IF(COUNTIFS(PE!B:B,B218,PE!N:N,"Low")&gt;0,"Low",
"")))</f>
        <v/>
      </c>
      <c r="G218" s="32" t="str">
        <f>IF(COUNTIFS(PE!B:B,B218,PE!Q:Q,"Yes")&gt;0,"Yes",
IF(COUNTIFS(PE!B:B,B218,PE!Q:Q,"No")&gt;0,"No",
IF(COUNTIFS(PE!B:B,B218,PE!Q:Q,"None")&gt;0,"None",
"")))</f>
        <v/>
      </c>
      <c r="H218" s="32" t="str">
        <f>IF(COUNTIFS(PE!B:B,B218,PE!T:T,"Other Than Satisfied")&gt;0,"Other Than Satisfied","")</f>
        <v/>
      </c>
      <c r="I218" s="32" t="str">
        <f>IF(COUNTIFS(PE!B:B,B218,PE!U:U,"High")&gt;0,"High",
IF(COUNTIFS(PE!B:B,B218,PE!U:U,"Moderate")&gt;0,"Moderate",
IF(COUNTIFS(PE!B:B,B218,PE!U:U,"Low")&gt;0,"Low",
"")))</f>
        <v/>
      </c>
    </row>
    <row r="219" spans="1:9" s="1" customFormat="1" ht="14.1" customHeight="1" x14ac:dyDescent="0.25">
      <c r="A219" s="26" t="s">
        <v>561</v>
      </c>
      <c r="B219" s="5" t="s">
        <v>331</v>
      </c>
      <c r="C219" s="5" t="s">
        <v>332</v>
      </c>
      <c r="D219" s="32" t="str">
        <f>IF(COUNTIFS(PE!B:B,B219)=COUNTIFS(PE!B:B,B219,PE!I:I,"Not Applicable"),"Not Applicable",
IF(COUNTIFS(PE!B:B,B219)=COUNTIFS(PE!B:B,B219,PE!I:I,"Planned"),"Planned",
IF(COUNTIFS(PE!B:B,B219)=COUNTIFS(PE!B:B,B219,PE!I:I,"Alternative Implementation"),"Alternative Implementation",
IF(COUNTIFS(PE!B:B,B219,PE!I:I,"Partially Implemented")&gt;0,"Partially Implemented",
IF(COUNTIFS(PE!B:B,B219,PE!I:I,"Planned")&gt;0,"Planned",
IF(COUNTIFS(PE!B:B,B219,PE!I:I,"Alternative Implementation")&gt;0,"Alternative Implementation",
IF(COUNTIFS(PE!B:B,B219,PE!I:I,"Implemented")&gt;0,"Implemented",
"")))))))</f>
        <v/>
      </c>
      <c r="E219" s="33" t="str">
        <f>IF(COUNTIFS(PE!B:B,B219,PE!J:J,"Other Than Satisfied")&gt;0,"Other Than Satisfied",
IF(COUNTIFS(PE!B:B,B219,PE!J:J,"Satisfied")=COUNTIFS(PE!B:B,B219),"Satisfied",""))</f>
        <v/>
      </c>
      <c r="F219" s="32" t="str">
        <f>IF(COUNTIFS(PE!B:B,B219,PE!N:N,"High")&gt;0,"High",
IF(COUNTIFS(PE!B:B,B219,PE!N:N,"Moderate")&gt;0,"Moderate",
IF(COUNTIFS(PE!B:B,B219,PE!N:N,"Low")&gt;0,"Low",
"")))</f>
        <v/>
      </c>
      <c r="G219" s="32" t="str">
        <f>IF(COUNTIFS(PE!B:B,B219,PE!Q:Q,"Yes")&gt;0,"Yes",
IF(COUNTIFS(PE!B:B,B219,PE!Q:Q,"No")&gt;0,"No",
IF(COUNTIFS(PE!B:B,B219,PE!Q:Q,"None")&gt;0,"None",
"")))</f>
        <v/>
      </c>
      <c r="H219" s="32" t="str">
        <f>IF(COUNTIFS(PE!B:B,B219,PE!T:T,"Other Than Satisfied")&gt;0,"Other Than Satisfied","")</f>
        <v/>
      </c>
      <c r="I219" s="32" t="str">
        <f>IF(COUNTIFS(PE!B:B,B219,PE!U:U,"High")&gt;0,"High",
IF(COUNTIFS(PE!B:B,B219,PE!U:U,"Moderate")&gt;0,"Moderate",
IF(COUNTIFS(PE!B:B,B219,PE!U:U,"Low")&gt;0,"Low",
"")))</f>
        <v/>
      </c>
    </row>
    <row r="220" spans="1:9" s="1" customFormat="1" ht="14.1" customHeight="1" x14ac:dyDescent="0.25">
      <c r="A220" s="26" t="s">
        <v>561</v>
      </c>
      <c r="B220" s="5" t="s">
        <v>333</v>
      </c>
      <c r="C220" s="5" t="s">
        <v>334</v>
      </c>
      <c r="D220" s="32" t="str">
        <f>IF(COUNTIFS(PE!B:B,B220)=COUNTIFS(PE!B:B,B220,PE!I:I,"Not Applicable"),"Not Applicable",
IF(COUNTIFS(PE!B:B,B220)=COUNTIFS(PE!B:B,B220,PE!I:I,"Planned"),"Planned",
IF(COUNTIFS(PE!B:B,B220)=COUNTIFS(PE!B:B,B220,PE!I:I,"Alternative Implementation"),"Alternative Implementation",
IF(COUNTIFS(PE!B:B,B220,PE!I:I,"Partially Implemented")&gt;0,"Partially Implemented",
IF(COUNTIFS(PE!B:B,B220,PE!I:I,"Planned")&gt;0,"Planned",
IF(COUNTIFS(PE!B:B,B220,PE!I:I,"Alternative Implementation")&gt;0,"Alternative Implementation",
IF(COUNTIFS(PE!B:B,B220,PE!I:I,"Implemented")&gt;0,"Implemented",
"")))))))</f>
        <v/>
      </c>
      <c r="E220" s="33" t="str">
        <f>IF(COUNTIFS(PE!B:B,B220,PE!J:J,"Other Than Satisfied")&gt;0,"Other Than Satisfied",
IF(COUNTIFS(PE!B:B,B220,PE!J:J,"Satisfied")=COUNTIFS(PE!B:B,B220),"Satisfied",""))</f>
        <v/>
      </c>
      <c r="F220" s="32" t="str">
        <f>IF(COUNTIFS(PE!B:B,B220,PE!N:N,"High")&gt;0,"High",
IF(COUNTIFS(PE!B:B,B220,PE!N:N,"Moderate")&gt;0,"Moderate",
IF(COUNTIFS(PE!B:B,B220,PE!N:N,"Low")&gt;0,"Low",
"")))</f>
        <v/>
      </c>
      <c r="G220" s="32" t="str">
        <f>IF(COUNTIFS(PE!B:B,B220,PE!Q:Q,"Yes")&gt;0,"Yes",
IF(COUNTIFS(PE!B:B,B220,PE!Q:Q,"No")&gt;0,"No",
IF(COUNTIFS(PE!B:B,B220,PE!Q:Q,"None")&gt;0,"None",
"")))</f>
        <v/>
      </c>
      <c r="H220" s="32" t="str">
        <f>IF(COUNTIFS(PE!B:B,B220,PE!T:T,"Other Than Satisfied")&gt;0,"Other Than Satisfied","")</f>
        <v/>
      </c>
      <c r="I220" s="32" t="str">
        <f>IF(COUNTIFS(PE!B:B,B220,PE!U:U,"High")&gt;0,"High",
IF(COUNTIFS(PE!B:B,B220,PE!U:U,"Moderate")&gt;0,"Moderate",
IF(COUNTIFS(PE!B:B,B220,PE!U:U,"Low")&gt;0,"Low",
"")))</f>
        <v/>
      </c>
    </row>
    <row r="221" spans="1:9" s="1" customFormat="1" ht="14.1" customHeight="1" x14ac:dyDescent="0.25">
      <c r="A221" s="26" t="s">
        <v>561</v>
      </c>
      <c r="B221" s="5" t="s">
        <v>335</v>
      </c>
      <c r="C221" s="5" t="s">
        <v>336</v>
      </c>
      <c r="D221" s="32" t="str">
        <f>IF(COUNTIFS(PE!B:B,B221)=COUNTIFS(PE!B:B,B221,PE!I:I,"Not Applicable"),"Not Applicable",
IF(COUNTIFS(PE!B:B,B221)=COUNTIFS(PE!B:B,B221,PE!I:I,"Planned"),"Planned",
IF(COUNTIFS(PE!B:B,B221)=COUNTIFS(PE!B:B,B221,PE!I:I,"Alternative Implementation"),"Alternative Implementation",
IF(COUNTIFS(PE!B:B,B221,PE!I:I,"Partially Implemented")&gt;0,"Partially Implemented",
IF(COUNTIFS(PE!B:B,B221,PE!I:I,"Planned")&gt;0,"Planned",
IF(COUNTIFS(PE!B:B,B221,PE!I:I,"Alternative Implementation")&gt;0,"Alternative Implementation",
IF(COUNTIFS(PE!B:B,B221,PE!I:I,"Implemented")&gt;0,"Implemented",
"")))))))</f>
        <v/>
      </c>
      <c r="E221" s="33" t="str">
        <f>IF(COUNTIFS(PE!B:B,B221,PE!J:J,"Other Than Satisfied")&gt;0,"Other Than Satisfied",
IF(COUNTIFS(PE!B:B,B221,PE!J:J,"Satisfied")=COUNTIFS(PE!B:B,B221),"Satisfied",""))</f>
        <v/>
      </c>
      <c r="F221" s="32" t="str">
        <f>IF(COUNTIFS(PE!B:B,B221,PE!N:N,"High")&gt;0,"High",
IF(COUNTIFS(PE!B:B,B221,PE!N:N,"Moderate")&gt;0,"Moderate",
IF(COUNTIFS(PE!B:B,B221,PE!N:N,"Low")&gt;0,"Low",
"")))</f>
        <v/>
      </c>
      <c r="G221" s="32" t="str">
        <f>IF(COUNTIFS(PE!B:B,B221,PE!Q:Q,"Yes")&gt;0,"Yes",
IF(COUNTIFS(PE!B:B,B221,PE!Q:Q,"No")&gt;0,"No",
IF(COUNTIFS(PE!B:B,B221,PE!Q:Q,"None")&gt;0,"None",
"")))</f>
        <v/>
      </c>
      <c r="H221" s="32" t="str">
        <f>IF(COUNTIFS(PE!B:B,B221,PE!T:T,"Other Than Satisfied")&gt;0,"Other Than Satisfied","")</f>
        <v/>
      </c>
      <c r="I221" s="32" t="str">
        <f>IF(COUNTIFS(PE!B:B,B221,PE!U:U,"High")&gt;0,"High",
IF(COUNTIFS(PE!B:B,B221,PE!U:U,"Moderate")&gt;0,"Moderate",
IF(COUNTIFS(PE!B:B,B221,PE!U:U,"Low")&gt;0,"Low",
"")))</f>
        <v/>
      </c>
    </row>
    <row r="222" spans="1:9" s="1" customFormat="1" ht="14.1" customHeight="1" x14ac:dyDescent="0.25">
      <c r="A222" s="26" t="s">
        <v>561</v>
      </c>
      <c r="B222" s="5" t="s">
        <v>337</v>
      </c>
      <c r="C222" s="5" t="s">
        <v>338</v>
      </c>
      <c r="D222" s="32" t="str">
        <f>IF(COUNTIFS(PE!B:B,B222)=COUNTIFS(PE!B:B,B222,PE!I:I,"Not Applicable"),"Not Applicable",
IF(COUNTIFS(PE!B:B,B222)=COUNTIFS(PE!B:B,B222,PE!I:I,"Planned"),"Planned",
IF(COUNTIFS(PE!B:B,B222)=COUNTIFS(PE!B:B,B222,PE!I:I,"Alternative Implementation"),"Alternative Implementation",
IF(COUNTIFS(PE!B:B,B222,PE!I:I,"Partially Implemented")&gt;0,"Partially Implemented",
IF(COUNTIFS(PE!B:B,B222,PE!I:I,"Planned")&gt;0,"Planned",
IF(COUNTIFS(PE!B:B,B222,PE!I:I,"Alternative Implementation")&gt;0,"Alternative Implementation",
IF(COUNTIFS(PE!B:B,B222,PE!I:I,"Implemented")&gt;0,"Implemented",
"")))))))</f>
        <v/>
      </c>
      <c r="E222" s="33" t="str">
        <f>IF(COUNTIFS(PE!B:B,B222,PE!J:J,"Other Than Satisfied")&gt;0,"Other Than Satisfied",
IF(COUNTIFS(PE!B:B,B222,PE!J:J,"Satisfied")=COUNTIFS(PE!B:B,B222),"Satisfied",""))</f>
        <v/>
      </c>
      <c r="F222" s="32" t="str">
        <f>IF(COUNTIFS(PE!B:B,B222,PE!N:N,"High")&gt;0,"High",
IF(COUNTIFS(PE!B:B,B222,PE!N:N,"Moderate")&gt;0,"Moderate",
IF(COUNTIFS(PE!B:B,B222,PE!N:N,"Low")&gt;0,"Low",
"")))</f>
        <v/>
      </c>
      <c r="G222" s="32" t="str">
        <f>IF(COUNTIFS(PE!B:B,B222,PE!Q:Q,"Yes")&gt;0,"Yes",
IF(COUNTIFS(PE!B:B,B222,PE!Q:Q,"No")&gt;0,"No",
IF(COUNTIFS(PE!B:B,B222,PE!Q:Q,"None")&gt;0,"None",
"")))</f>
        <v/>
      </c>
      <c r="H222" s="32" t="str">
        <f>IF(COUNTIFS(PE!B:B,B222,PE!T:T,"Other Than Satisfied")&gt;0,"Other Than Satisfied","")</f>
        <v/>
      </c>
      <c r="I222" s="32" t="str">
        <f>IF(COUNTIFS(PE!B:B,B222,PE!U:U,"High")&gt;0,"High",
IF(COUNTIFS(PE!B:B,B222,PE!U:U,"Moderate")&gt;0,"Moderate",
IF(COUNTIFS(PE!B:B,B222,PE!U:U,"Low")&gt;0,"Low",
"")))</f>
        <v/>
      </c>
    </row>
    <row r="223" spans="1:9" s="1" customFormat="1" ht="14.1" customHeight="1" x14ac:dyDescent="0.25">
      <c r="A223" s="26" t="s">
        <v>561</v>
      </c>
      <c r="B223" s="5" t="s">
        <v>339</v>
      </c>
      <c r="C223" s="5" t="s">
        <v>340</v>
      </c>
      <c r="D223" s="32" t="str">
        <f>IF(COUNTIFS(PE!B:B,B223)=COUNTIFS(PE!B:B,B223,PE!I:I,"Not Applicable"),"Not Applicable",
IF(COUNTIFS(PE!B:B,B223)=COUNTIFS(PE!B:B,B223,PE!I:I,"Planned"),"Planned",
IF(COUNTIFS(PE!B:B,B223)=COUNTIFS(PE!B:B,B223,PE!I:I,"Alternative Implementation"),"Alternative Implementation",
IF(COUNTIFS(PE!B:B,B223,PE!I:I,"Partially Implemented")&gt;0,"Partially Implemented",
IF(COUNTIFS(PE!B:B,B223,PE!I:I,"Planned")&gt;0,"Planned",
IF(COUNTIFS(PE!B:B,B223,PE!I:I,"Alternative Implementation")&gt;0,"Alternative Implementation",
IF(COUNTIFS(PE!B:B,B223,PE!I:I,"Implemented")&gt;0,"Implemented",
"")))))))</f>
        <v/>
      </c>
      <c r="E223" s="33" t="str">
        <f>IF(COUNTIFS(PE!B:B,B223,PE!J:J,"Other Than Satisfied")&gt;0,"Other Than Satisfied",
IF(COUNTIFS(PE!B:B,B223,PE!J:J,"Satisfied")=COUNTIFS(PE!B:B,B223),"Satisfied",""))</f>
        <v/>
      </c>
      <c r="F223" s="32" t="str">
        <f>IF(COUNTIFS(PE!B:B,B223,PE!N:N,"High")&gt;0,"High",
IF(COUNTIFS(PE!B:B,B223,PE!N:N,"Moderate")&gt;0,"Moderate",
IF(COUNTIFS(PE!B:B,B223,PE!N:N,"Low")&gt;0,"Low",
"")))</f>
        <v/>
      </c>
      <c r="G223" s="32" t="str">
        <f>IF(COUNTIFS(PE!B:B,B223,PE!Q:Q,"Yes")&gt;0,"Yes",
IF(COUNTIFS(PE!B:B,B223,PE!Q:Q,"No")&gt;0,"No",
IF(COUNTIFS(PE!B:B,B223,PE!Q:Q,"None")&gt;0,"None",
"")))</f>
        <v/>
      </c>
      <c r="H223" s="32" t="str">
        <f>IF(COUNTIFS(PE!B:B,B223,PE!T:T,"Other Than Satisfied")&gt;0,"Other Than Satisfied","")</f>
        <v/>
      </c>
      <c r="I223" s="32" t="str">
        <f>IF(COUNTIFS(PE!B:B,B223,PE!U:U,"High")&gt;0,"High",
IF(COUNTIFS(PE!B:B,B223,PE!U:U,"Moderate")&gt;0,"Moderate",
IF(COUNTIFS(PE!B:B,B223,PE!U:U,"Low")&gt;0,"Low",
"")))</f>
        <v/>
      </c>
    </row>
    <row r="224" spans="1:9" s="1" customFormat="1" ht="14.1" customHeight="1" x14ac:dyDescent="0.25">
      <c r="A224" s="27" t="s">
        <v>561</v>
      </c>
      <c r="B224" s="7" t="s">
        <v>725</v>
      </c>
      <c r="C224" s="7" t="s">
        <v>341</v>
      </c>
      <c r="D224" s="32" t="str">
        <f>IF(COUNTIFS(PE!B:B,B224)=COUNTIFS(PE!B:B,B224,PE!I:I,"Not Applicable"),"Not Applicable",
IF(COUNTIFS(PE!B:B,B224)=COUNTIFS(PE!B:B,B224,PE!I:I,"Planned"),"Planned",
IF(COUNTIFS(PE!B:B,B224)=COUNTIFS(PE!B:B,B224,PE!I:I,"Alternative Implementation"),"Alternative Implementation",
IF(COUNTIFS(PE!B:B,B224,PE!I:I,"Partially Implemented")&gt;0,"Partially Implemented",
IF(COUNTIFS(PE!B:B,B224,PE!I:I,"Planned")&gt;0,"Planned",
IF(COUNTIFS(PE!B:B,B224,PE!I:I,"Alternative Implementation")&gt;0,"Alternative Implementation",
IF(COUNTIFS(PE!B:B,B224,PE!I:I,"Implemented")&gt;0,"Implemented",
"")))))))</f>
        <v/>
      </c>
      <c r="E224" s="33" t="str">
        <f>IF(COUNTIFS(PE!B:B,B224,PE!J:J,"Other Than Satisfied")&gt;0,"Other Than Satisfied",
IF(COUNTIFS(PE!B:B,B224,PE!J:J,"Satisfied")=COUNTIFS(PE!B:B,B224),"Satisfied",""))</f>
        <v/>
      </c>
      <c r="F224" s="32" t="str">
        <f>IF(COUNTIFS(PE!B:B,B224,PE!N:N,"High")&gt;0,"High",
IF(COUNTIFS(PE!B:B,B224,PE!N:N,"Moderate")&gt;0,"Moderate",
IF(COUNTIFS(PE!B:B,B224,PE!N:N,"Low")&gt;0,"Low",
"")))</f>
        <v/>
      </c>
      <c r="G224" s="32" t="str">
        <f>IF(COUNTIFS(PE!B:B,B224,PE!Q:Q,"Yes")&gt;0,"Yes",
IF(COUNTIFS(PE!B:B,B224,PE!Q:Q,"No")&gt;0,"No",
IF(COUNTIFS(PE!B:B,B224,PE!Q:Q,"None")&gt;0,"None",
"")))</f>
        <v/>
      </c>
      <c r="H224" s="32" t="str">
        <f>IF(COUNTIFS(PE!B:B,B224,PE!T:T,"Other Than Satisfied")&gt;0,"Other Than Satisfied","")</f>
        <v/>
      </c>
      <c r="I224" s="32" t="str">
        <f>IF(COUNTIFS(PE!B:B,B224,PE!U:U,"High")&gt;0,"High",
IF(COUNTIFS(PE!B:B,B224,PE!U:U,"Moderate")&gt;0,"Moderate",
IF(COUNTIFS(PE!B:B,B224,PE!U:U,"Low")&gt;0,"Low",
"")))</f>
        <v/>
      </c>
    </row>
    <row r="225" spans="1:9" s="1" customFormat="1" ht="14.1" customHeight="1" x14ac:dyDescent="0.25">
      <c r="A225" s="27" t="s">
        <v>561</v>
      </c>
      <c r="B225" s="7" t="s">
        <v>726</v>
      </c>
      <c r="C225" s="7" t="s">
        <v>342</v>
      </c>
      <c r="D225" s="32" t="str">
        <f>IF(COUNTIFS(PE!B:B,B225)=COUNTIFS(PE!B:B,B225,PE!I:I,"Not Applicable"),"Not Applicable",
IF(COUNTIFS(PE!B:B,B225)=COUNTIFS(PE!B:B,B225,PE!I:I,"Planned"),"Planned",
IF(COUNTIFS(PE!B:B,B225)=COUNTIFS(PE!B:B,B225,PE!I:I,"Alternative Implementation"),"Alternative Implementation",
IF(COUNTIFS(PE!B:B,B225,PE!I:I,"Partially Implemented")&gt;0,"Partially Implemented",
IF(COUNTIFS(PE!B:B,B225,PE!I:I,"Planned")&gt;0,"Planned",
IF(COUNTIFS(PE!B:B,B225,PE!I:I,"Alternative Implementation")&gt;0,"Alternative Implementation",
IF(COUNTIFS(PE!B:B,B225,PE!I:I,"Implemented")&gt;0,"Implemented",
"")))))))</f>
        <v/>
      </c>
      <c r="E225" s="33" t="str">
        <f>IF(COUNTIFS(PE!B:B,B225,PE!J:J,"Other Than Satisfied")&gt;0,"Other Than Satisfied",
IF(COUNTIFS(PE!B:B,B225,PE!J:J,"Satisfied")=COUNTIFS(PE!B:B,B225),"Satisfied",""))</f>
        <v/>
      </c>
      <c r="F225" s="32" t="str">
        <f>IF(COUNTIFS(PE!B:B,B225,PE!N:N,"High")&gt;0,"High",
IF(COUNTIFS(PE!B:B,B225,PE!N:N,"Moderate")&gt;0,"Moderate",
IF(COUNTIFS(PE!B:B,B225,PE!N:N,"Low")&gt;0,"Low",
"")))</f>
        <v/>
      </c>
      <c r="G225" s="32" t="str">
        <f>IF(COUNTIFS(PE!B:B,B225,PE!Q:Q,"Yes")&gt;0,"Yes",
IF(COUNTIFS(PE!B:B,B225,PE!Q:Q,"No")&gt;0,"No",
IF(COUNTIFS(PE!B:B,B225,PE!Q:Q,"None")&gt;0,"None",
"")))</f>
        <v/>
      </c>
      <c r="H225" s="32" t="str">
        <f>IF(COUNTIFS(PE!B:B,B225,PE!T:T,"Other Than Satisfied")&gt;0,"Other Than Satisfied","")</f>
        <v/>
      </c>
      <c r="I225" s="32" t="str">
        <f>IF(COUNTIFS(PE!B:B,B225,PE!U:U,"High")&gt;0,"High",
IF(COUNTIFS(PE!B:B,B225,PE!U:U,"Moderate")&gt;0,"Moderate",
IF(COUNTIFS(PE!B:B,B225,PE!U:U,"Low")&gt;0,"Low",
"")))</f>
        <v/>
      </c>
    </row>
    <row r="226" spans="1:9" s="1" customFormat="1" ht="14.1" customHeight="1" x14ac:dyDescent="0.25">
      <c r="A226" s="26" t="s">
        <v>561</v>
      </c>
      <c r="B226" s="5" t="s">
        <v>343</v>
      </c>
      <c r="C226" s="5" t="s">
        <v>344</v>
      </c>
      <c r="D226" s="32" t="str">
        <f>IF(COUNTIFS(PE!B:B,B226)=COUNTIFS(PE!B:B,B226,PE!I:I,"Not Applicable"),"Not Applicable",
IF(COUNTIFS(PE!B:B,B226)=COUNTIFS(PE!B:B,B226,PE!I:I,"Planned"),"Planned",
IF(COUNTIFS(PE!B:B,B226)=COUNTIFS(PE!B:B,B226,PE!I:I,"Alternative Implementation"),"Alternative Implementation",
IF(COUNTIFS(PE!B:B,B226,PE!I:I,"Partially Implemented")&gt;0,"Partially Implemented",
IF(COUNTIFS(PE!B:B,B226,PE!I:I,"Planned")&gt;0,"Planned",
IF(COUNTIFS(PE!B:B,B226,PE!I:I,"Alternative Implementation")&gt;0,"Alternative Implementation",
IF(COUNTIFS(PE!B:B,B226,PE!I:I,"Implemented")&gt;0,"Implemented",
"")))))))</f>
        <v/>
      </c>
      <c r="E226" s="33" t="str">
        <f>IF(COUNTIFS(PE!B:B,B226,PE!J:J,"Other Than Satisfied")&gt;0,"Other Than Satisfied",
IF(COUNTIFS(PE!B:B,B226,PE!J:J,"Satisfied")=COUNTIFS(PE!B:B,B226),"Satisfied",""))</f>
        <v/>
      </c>
      <c r="F226" s="32" t="str">
        <f>IF(COUNTIFS(PE!B:B,B226,PE!N:N,"High")&gt;0,"High",
IF(COUNTIFS(PE!B:B,B226,PE!N:N,"Moderate")&gt;0,"Moderate",
IF(COUNTIFS(PE!B:B,B226,PE!N:N,"Low")&gt;0,"Low",
"")))</f>
        <v/>
      </c>
      <c r="G226" s="32" t="str">
        <f>IF(COUNTIFS(PE!B:B,B226,PE!Q:Q,"Yes")&gt;0,"Yes",
IF(COUNTIFS(PE!B:B,B226,PE!Q:Q,"No")&gt;0,"No",
IF(COUNTIFS(PE!B:B,B226,PE!Q:Q,"None")&gt;0,"None",
"")))</f>
        <v/>
      </c>
      <c r="H226" s="32" t="str">
        <f>IF(COUNTIFS(PE!B:B,B226,PE!T:T,"Other Than Satisfied")&gt;0,"Other Than Satisfied","")</f>
        <v/>
      </c>
      <c r="I226" s="32" t="str">
        <f>IF(COUNTIFS(PE!B:B,B226,PE!U:U,"High")&gt;0,"High",
IF(COUNTIFS(PE!B:B,B226,PE!U:U,"Moderate")&gt;0,"Moderate",
IF(COUNTIFS(PE!B:B,B226,PE!U:U,"Low")&gt;0,"Low",
"")))</f>
        <v/>
      </c>
    </row>
    <row r="227" spans="1:9" s="1" customFormat="1" ht="14.1" customHeight="1" x14ac:dyDescent="0.25">
      <c r="A227" s="27" t="s">
        <v>561</v>
      </c>
      <c r="B227" s="7" t="s">
        <v>727</v>
      </c>
      <c r="C227" s="7" t="s">
        <v>730</v>
      </c>
      <c r="D227" s="32" t="str">
        <f>IF(COUNTIFS(PE!B:B,B227)=COUNTIFS(PE!B:B,B227,PE!I:I,"Not Applicable"),"Not Applicable",
IF(COUNTIFS(PE!B:B,B227)=COUNTIFS(PE!B:B,B227,PE!I:I,"Planned"),"Planned",
IF(COUNTIFS(PE!B:B,B227)=COUNTIFS(PE!B:B,B227,PE!I:I,"Alternative Implementation"),"Alternative Implementation",
IF(COUNTIFS(PE!B:B,B227,PE!I:I,"Partially Implemented")&gt;0,"Partially Implemented",
IF(COUNTIFS(PE!B:B,B227,PE!I:I,"Planned")&gt;0,"Planned",
IF(COUNTIFS(PE!B:B,B227,PE!I:I,"Alternative Implementation")&gt;0,"Alternative Implementation",
IF(COUNTIFS(PE!B:B,B227,PE!I:I,"Implemented")&gt;0,"Implemented",
"")))))))</f>
        <v/>
      </c>
      <c r="E227" s="33" t="str">
        <f>IF(COUNTIFS(PE!B:B,B227,PE!J:J,"Other Than Satisfied")&gt;0,"Other Than Satisfied",
IF(COUNTIFS(PE!B:B,B227,PE!J:J,"Satisfied")=COUNTIFS(PE!B:B,B227),"Satisfied",""))</f>
        <v/>
      </c>
      <c r="F227" s="32" t="str">
        <f>IF(COUNTIFS(PE!B:B,B227,PE!N:N,"High")&gt;0,"High",
IF(COUNTIFS(PE!B:B,B227,PE!N:N,"Moderate")&gt;0,"Moderate",
IF(COUNTIFS(PE!B:B,B227,PE!N:N,"Low")&gt;0,"Low",
"")))</f>
        <v/>
      </c>
      <c r="G227" s="32" t="str">
        <f>IF(COUNTIFS(PE!B:B,B227,PE!Q:Q,"Yes")&gt;0,"Yes",
IF(COUNTIFS(PE!B:B,B227,PE!Q:Q,"No")&gt;0,"No",
IF(COUNTIFS(PE!B:B,B227,PE!Q:Q,"None")&gt;0,"None",
"")))</f>
        <v/>
      </c>
      <c r="H227" s="32" t="str">
        <f>IF(COUNTIFS(PE!B:B,B227,PE!T:T,"Other Than Satisfied")&gt;0,"Other Than Satisfied","")</f>
        <v/>
      </c>
      <c r="I227" s="32" t="str">
        <f>IF(COUNTIFS(PE!B:B,B227,PE!U:U,"High")&gt;0,"High",
IF(COUNTIFS(PE!B:B,B227,PE!U:U,"Moderate")&gt;0,"Moderate",
IF(COUNTIFS(PE!B:B,B227,PE!U:U,"Low")&gt;0,"Low",
"")))</f>
        <v/>
      </c>
    </row>
    <row r="228" spans="1:9" s="1" customFormat="1" ht="14.1" customHeight="1" x14ac:dyDescent="0.25">
      <c r="A228" s="26" t="s">
        <v>561</v>
      </c>
      <c r="B228" s="5" t="s">
        <v>345</v>
      </c>
      <c r="C228" s="5" t="s">
        <v>346</v>
      </c>
      <c r="D228" s="32" t="str">
        <f>IF(COUNTIFS(PE!B:B,B228)=COUNTIFS(PE!B:B,B228,PE!I:I,"Not Applicable"),"Not Applicable",
IF(COUNTIFS(PE!B:B,B228)=COUNTIFS(PE!B:B,B228,PE!I:I,"Planned"),"Planned",
IF(COUNTIFS(PE!B:B,B228)=COUNTIFS(PE!B:B,B228,PE!I:I,"Alternative Implementation"),"Alternative Implementation",
IF(COUNTIFS(PE!B:B,B228,PE!I:I,"Partially Implemented")&gt;0,"Partially Implemented",
IF(COUNTIFS(PE!B:B,B228,PE!I:I,"Planned")&gt;0,"Planned",
IF(COUNTIFS(PE!B:B,B228,PE!I:I,"Alternative Implementation")&gt;0,"Alternative Implementation",
IF(COUNTIFS(PE!B:B,B228,PE!I:I,"Implemented")&gt;0,"Implemented",
"")))))))</f>
        <v/>
      </c>
      <c r="E228" s="33" t="str">
        <f>IF(COUNTIFS(PE!B:B,B228,PE!J:J,"Other Than Satisfied")&gt;0,"Other Than Satisfied",
IF(COUNTIFS(PE!B:B,B228,PE!J:J,"Satisfied")=COUNTIFS(PE!B:B,B228),"Satisfied",""))</f>
        <v/>
      </c>
      <c r="F228" s="32" t="str">
        <f>IF(COUNTIFS(PE!B:B,B228,PE!N:N,"High")&gt;0,"High",
IF(COUNTIFS(PE!B:B,B228,PE!N:N,"Moderate")&gt;0,"Moderate",
IF(COUNTIFS(PE!B:B,B228,PE!N:N,"Low")&gt;0,"Low",
"")))</f>
        <v/>
      </c>
      <c r="G228" s="32" t="str">
        <f>IF(COUNTIFS(PE!B:B,B228,PE!Q:Q,"Yes")&gt;0,"Yes",
IF(COUNTIFS(PE!B:B,B228,PE!Q:Q,"No")&gt;0,"No",
IF(COUNTIFS(PE!B:B,B228,PE!Q:Q,"None")&gt;0,"None",
"")))</f>
        <v/>
      </c>
      <c r="H228" s="32" t="str">
        <f>IF(COUNTIFS(PE!B:B,B228,PE!T:T,"Other Than Satisfied")&gt;0,"Other Than Satisfied","")</f>
        <v/>
      </c>
      <c r="I228" s="32" t="str">
        <f>IF(COUNTIFS(PE!B:B,B228,PE!U:U,"High")&gt;0,"High",
IF(COUNTIFS(PE!B:B,B228,PE!U:U,"Moderate")&gt;0,"Moderate",
IF(COUNTIFS(PE!B:B,B228,PE!U:U,"Low")&gt;0,"Low",
"")))</f>
        <v/>
      </c>
    </row>
    <row r="229" spans="1:9" s="1" customFormat="1" ht="14.1" customHeight="1" x14ac:dyDescent="0.25">
      <c r="A229" s="26" t="s">
        <v>561</v>
      </c>
      <c r="B229" s="5" t="s">
        <v>347</v>
      </c>
      <c r="C229" s="5" t="s">
        <v>348</v>
      </c>
      <c r="D229" s="32" t="str">
        <f>IF(COUNTIFS(PE!B:B,B229)=COUNTIFS(PE!B:B,B229,PE!I:I,"Not Applicable"),"Not Applicable",
IF(COUNTIFS(PE!B:B,B229)=COUNTIFS(PE!B:B,B229,PE!I:I,"Planned"),"Planned",
IF(COUNTIFS(PE!B:B,B229)=COUNTIFS(PE!B:B,B229,PE!I:I,"Alternative Implementation"),"Alternative Implementation",
IF(COUNTIFS(PE!B:B,B229,PE!I:I,"Partially Implemented")&gt;0,"Partially Implemented",
IF(COUNTIFS(PE!B:B,B229,PE!I:I,"Planned")&gt;0,"Planned",
IF(COUNTIFS(PE!B:B,B229,PE!I:I,"Alternative Implementation")&gt;0,"Alternative Implementation",
IF(COUNTIFS(PE!B:B,B229,PE!I:I,"Implemented")&gt;0,"Implemented",
"")))))))</f>
        <v/>
      </c>
      <c r="E229" s="33" t="str">
        <f>IF(COUNTIFS(PE!B:B,B229,PE!J:J,"Other Than Satisfied")&gt;0,"Other Than Satisfied",
IF(COUNTIFS(PE!B:B,B229,PE!J:J,"Satisfied")=COUNTIFS(PE!B:B,B229),"Satisfied",""))</f>
        <v/>
      </c>
      <c r="F229" s="32" t="str">
        <f>IF(COUNTIFS(PE!B:B,B229,PE!N:N,"High")&gt;0,"High",
IF(COUNTIFS(PE!B:B,B229,PE!N:N,"Moderate")&gt;0,"Moderate",
IF(COUNTIFS(PE!B:B,B229,PE!N:N,"Low")&gt;0,"Low",
"")))</f>
        <v/>
      </c>
      <c r="G229" s="32" t="str">
        <f>IF(COUNTIFS(PE!B:B,B229,PE!Q:Q,"Yes")&gt;0,"Yes",
IF(COUNTIFS(PE!B:B,B229,PE!Q:Q,"No")&gt;0,"No",
IF(COUNTIFS(PE!B:B,B229,PE!Q:Q,"None")&gt;0,"None",
"")))</f>
        <v/>
      </c>
      <c r="H229" s="32" t="str">
        <f>IF(COUNTIFS(PE!B:B,B229,PE!T:T,"Other Than Satisfied")&gt;0,"Other Than Satisfied","")</f>
        <v/>
      </c>
      <c r="I229" s="32" t="str">
        <f>IF(COUNTIFS(PE!B:B,B229,PE!U:U,"High")&gt;0,"High",
IF(COUNTIFS(PE!B:B,B229,PE!U:U,"Moderate")&gt;0,"Moderate",
IF(COUNTIFS(PE!B:B,B229,PE!U:U,"Low")&gt;0,"Low",
"")))</f>
        <v/>
      </c>
    </row>
    <row r="230" spans="1:9" s="1" customFormat="1" ht="14.1" customHeight="1" x14ac:dyDescent="0.25">
      <c r="A230" s="26" t="s">
        <v>561</v>
      </c>
      <c r="B230" s="5" t="s">
        <v>349</v>
      </c>
      <c r="C230" s="5" t="s">
        <v>350</v>
      </c>
      <c r="D230" s="32" t="str">
        <f>IF(COUNTIFS(PE!B:B,B230)=COUNTIFS(PE!B:B,B230,PE!I:I,"Not Applicable"),"Not Applicable",
IF(COUNTIFS(PE!B:B,B230)=COUNTIFS(PE!B:B,B230,PE!I:I,"Planned"),"Planned",
IF(COUNTIFS(PE!B:B,B230)=COUNTIFS(PE!B:B,B230,PE!I:I,"Alternative Implementation"),"Alternative Implementation",
IF(COUNTIFS(PE!B:B,B230,PE!I:I,"Partially Implemented")&gt;0,"Partially Implemented",
IF(COUNTIFS(PE!B:B,B230,PE!I:I,"Planned")&gt;0,"Planned",
IF(COUNTIFS(PE!B:B,B230,PE!I:I,"Alternative Implementation")&gt;0,"Alternative Implementation",
IF(COUNTIFS(PE!B:B,B230,PE!I:I,"Implemented")&gt;0,"Implemented",
"")))))))</f>
        <v/>
      </c>
      <c r="E230" s="33" t="str">
        <f>IF(COUNTIFS(PE!B:B,B230,PE!J:J,"Other Than Satisfied")&gt;0,"Other Than Satisfied",
IF(COUNTIFS(PE!B:B,B230,PE!J:J,"Satisfied")=COUNTIFS(PE!B:B,B230),"Satisfied",""))</f>
        <v/>
      </c>
      <c r="F230" s="32" t="str">
        <f>IF(COUNTIFS(PE!B:B,B230,PE!N:N,"High")&gt;0,"High",
IF(COUNTIFS(PE!B:B,B230,PE!N:N,"Moderate")&gt;0,"Moderate",
IF(COUNTIFS(PE!B:B,B230,PE!N:N,"Low")&gt;0,"Low",
"")))</f>
        <v/>
      </c>
      <c r="G230" s="32" t="str">
        <f>IF(COUNTIFS(PE!B:B,B230,PE!Q:Q,"Yes")&gt;0,"Yes",
IF(COUNTIFS(PE!B:B,B230,PE!Q:Q,"No")&gt;0,"No",
IF(COUNTIFS(PE!B:B,B230,PE!Q:Q,"None")&gt;0,"None",
"")))</f>
        <v/>
      </c>
      <c r="H230" s="32" t="str">
        <f>IF(COUNTIFS(PE!B:B,B230,PE!T:T,"Other Than Satisfied")&gt;0,"Other Than Satisfied","")</f>
        <v/>
      </c>
      <c r="I230" s="32" t="str">
        <f>IF(COUNTIFS(PE!B:B,B230,PE!U:U,"High")&gt;0,"High",
IF(COUNTIFS(PE!B:B,B230,PE!U:U,"Moderate")&gt;0,"Moderate",
IF(COUNTIFS(PE!B:B,B230,PE!U:U,"Low")&gt;0,"Low",
"")))</f>
        <v/>
      </c>
    </row>
    <row r="231" spans="1:9" s="1" customFormat="1" ht="14.1" customHeight="1" x14ac:dyDescent="0.25">
      <c r="A231" s="10"/>
      <c r="B231" s="3"/>
      <c r="C231" s="3" t="s">
        <v>351</v>
      </c>
      <c r="D231" s="31"/>
      <c r="E231" s="31"/>
      <c r="F231" s="31"/>
      <c r="G231" s="31"/>
      <c r="H231" s="31"/>
      <c r="I231" s="31"/>
    </row>
    <row r="232" spans="1:9" s="1" customFormat="1" ht="14.1" customHeight="1" x14ac:dyDescent="0.25">
      <c r="A232" s="26" t="s">
        <v>566</v>
      </c>
      <c r="B232" s="5" t="s">
        <v>352</v>
      </c>
      <c r="C232" s="6" t="s">
        <v>353</v>
      </c>
      <c r="D232" s="32" t="str">
        <f>IF(COUNTIFS(PL!B:B,B232)=COUNTIFS(PL!B:B,B232,PL!I:I,"Not Applicable"),"Not Applicable",
IF(COUNTIFS(PL!B:B,B232)=COUNTIFS(PL!B:B,B232,PL!I:I,"Planned"),"Planned",
IF(COUNTIFS(PL!B:B,B232)=COUNTIFS(PL!B:B,B232,PL!I:I,"Alternative Implementation"),"Alternative Implementation",
IF(COUNTIFS(PL!B:B,B232,PL!I:I,"Partially Implemented")&gt;0,"Partially Implemented",
IF(COUNTIFS(PL!B:B,B232,PL!I:I,"Planned")&gt;0,"Planned",
IF(COUNTIFS(PL!B:B,B232,PL!I:I,"Alternative Implementation")&gt;0,"Alternative Implementation",
IF(COUNTIFS(PL!B:B,B232,PL!I:I,"Implemented")&gt;0,"Implemented",
"")))))))</f>
        <v/>
      </c>
      <c r="E232" s="33" t="str">
        <f>IF(COUNTIFS(PL!B:B,B232,PL!J:J,"Other Than Satisfied")&gt;0,"Other Than Satisfied",
IF(COUNTIFS(PL!B:B,B232,PL!J:J,"Satisfied")=COUNTIFS(PL!B:B,B232),"Satisfied",""))</f>
        <v/>
      </c>
      <c r="F232" s="32" t="str">
        <f>IF(COUNTIFS(PL!B:B,B232,PL!N:N,"High")&gt;0,"High",
IF(COUNTIFS(PL!B:B,B232,PL!N:N,"Moderate")&gt;0,"Moderate",
IF(COUNTIFS(PL!B:B,B232,PL!N:N,"Low")&gt;0,"Low",
"")))</f>
        <v/>
      </c>
      <c r="G232" s="32" t="str">
        <f>IF(COUNTIFS(PL!B:B,B232,PL!Q:Q,"Yes")&gt;0,"Yes",
IF(COUNTIFS(PL!B:B,B232,PL!Q:Q,"No")&gt;0,"No",
IF(COUNTIFS(PL!B:B,B232,PL!Q:Q,"None")&gt;0,"None",
"")))</f>
        <v/>
      </c>
      <c r="H232" s="32" t="str">
        <f>IF(COUNTIFS(PL!B:B,B232,PL!T:T,"Other Than Satisfied")&gt;0,"Other Than Satisfied","")</f>
        <v/>
      </c>
      <c r="I232" s="32" t="str">
        <f>IF(COUNTIFS(PL!B:B,B232,PL!U:U,"High")&gt;0,"High",
IF(COUNTIFS(PL!B:B,B232,PL!U:U,"Moderate")&gt;0,"Moderate",
IF(COUNTIFS(PL!B:B,B232,PL!U:U,"Low")&gt;0,"Low",
"")))</f>
        <v/>
      </c>
    </row>
    <row r="233" spans="1:9" s="1" customFormat="1" ht="14.1" customHeight="1" x14ac:dyDescent="0.25">
      <c r="A233" s="26" t="s">
        <v>566</v>
      </c>
      <c r="B233" s="5" t="s">
        <v>354</v>
      </c>
      <c r="C233" s="6" t="s">
        <v>355</v>
      </c>
      <c r="D233" s="32" t="str">
        <f>IF(COUNTIFS(PL!B:B,B233)=COUNTIFS(PL!B:B,B233,PL!I:I,"Not Applicable"),"Not Applicable",
IF(COUNTIFS(PL!B:B,B233)=COUNTIFS(PL!B:B,B233,PL!I:I,"Planned"),"Planned",
IF(COUNTIFS(PL!B:B,B233)=COUNTIFS(PL!B:B,B233,PL!I:I,"Alternative Implementation"),"Alternative Implementation",
IF(COUNTIFS(PL!B:B,B233,PL!I:I,"Partially Implemented")&gt;0,"Partially Implemented",
IF(COUNTIFS(PL!B:B,B233,PL!I:I,"Planned")&gt;0,"Planned",
IF(COUNTIFS(PL!B:B,B233,PL!I:I,"Alternative Implementation")&gt;0,"Alternative Implementation",
IF(COUNTIFS(PL!B:B,B233,PL!I:I,"Implemented")&gt;0,"Implemented",
"")))))))</f>
        <v/>
      </c>
      <c r="E233" s="33" t="str">
        <f>IF(COUNTIFS(PL!B:B,B233,PL!J:J,"Other Than Satisfied")&gt;0,"Other Than Satisfied",
IF(COUNTIFS(PL!B:B,B233,PL!J:J,"Satisfied")=COUNTIFS(PL!B:B,B233),"Satisfied",""))</f>
        <v/>
      </c>
      <c r="F233" s="32" t="str">
        <f>IF(COUNTIFS(PL!B:B,B233,PL!N:N,"High")&gt;0,"High",
IF(COUNTIFS(PL!B:B,B233,PL!N:N,"Moderate")&gt;0,"Moderate",
IF(COUNTIFS(PL!B:B,B233,PL!N:N,"Low")&gt;0,"Low",
"")))</f>
        <v/>
      </c>
      <c r="G233" s="32" t="str">
        <f>IF(COUNTIFS(PL!B:B,B233,PL!Q:Q,"Yes")&gt;0,"Yes",
IF(COUNTIFS(PL!B:B,B233,PL!Q:Q,"No")&gt;0,"No",
IF(COUNTIFS(PL!B:B,B233,PL!Q:Q,"None")&gt;0,"None",
"")))</f>
        <v/>
      </c>
      <c r="H233" s="32" t="str">
        <f>IF(COUNTIFS(PL!B:B,B233,PL!T:T,"Other Than Satisfied")&gt;0,"Other Than Satisfied","")</f>
        <v/>
      </c>
      <c r="I233" s="32" t="str">
        <f>IF(COUNTIFS(PL!B:B,B233,PL!U:U,"High")&gt;0,"High",
IF(COUNTIFS(PL!B:B,B233,PL!U:U,"Moderate")&gt;0,"Moderate",
IF(COUNTIFS(PL!B:B,B233,PL!U:U,"Low")&gt;0,"Low",
"")))</f>
        <v/>
      </c>
    </row>
    <row r="234" spans="1:9" s="1" customFormat="1" ht="14.1" customHeight="1" x14ac:dyDescent="0.25">
      <c r="A234" s="30" t="s">
        <v>566</v>
      </c>
      <c r="B234" s="7" t="s">
        <v>2097</v>
      </c>
      <c r="C234" s="8" t="s">
        <v>731</v>
      </c>
      <c r="D234" s="32" t="str">
        <f>IF(COUNTIFS(PL!B:B,B234)=COUNTIFS(PL!B:B,B234,PL!I:I,"Not Applicable"),"Not Applicable",
IF(COUNTIFS(PL!B:B,B234)=COUNTIFS(PL!B:B,B234,PL!I:I,"Planned"),"Planned",
IF(COUNTIFS(PL!B:B,B234)=COUNTIFS(PL!B:B,B234,PL!I:I,"Alternative Implementation"),"Alternative Implementation",
IF(COUNTIFS(PL!B:B,B234,PL!I:I,"Partially Implemented")&gt;0,"Partially Implemented",
IF(COUNTIFS(PL!B:B,B234,PL!I:I,"Planned")&gt;0,"Planned",
IF(COUNTIFS(PL!B:B,B234,PL!I:I,"Alternative Implementation")&gt;0,"Alternative Implementation",
IF(COUNTIFS(PL!B:B,B234,PL!I:I,"Implemented")&gt;0,"Implemented",
"")))))))</f>
        <v/>
      </c>
      <c r="E234" s="33" t="str">
        <f>IF(COUNTIFS(PL!B:B,B234,PL!J:J,"Other Than Satisfied")&gt;0,"Other Than Satisfied",
IF(COUNTIFS(PL!B:B,B234,PL!J:J,"Satisfied")=COUNTIFS(PL!B:B,B234),"Satisfied",""))</f>
        <v/>
      </c>
      <c r="F234" s="32" t="str">
        <f>IF(COUNTIFS(PL!B:B,B234,PL!N:N,"High")&gt;0,"High",
IF(COUNTIFS(PL!B:B,B234,PL!N:N,"Moderate")&gt;0,"Moderate",
IF(COUNTIFS(PL!B:B,B234,PL!N:N,"Low")&gt;0,"Low",
"")))</f>
        <v/>
      </c>
      <c r="G234" s="32" t="str">
        <f>IF(COUNTIFS(PL!B:B,B234,PL!Q:Q,"Yes")&gt;0,"Yes",
IF(COUNTIFS(PL!B:B,B234,PL!Q:Q,"No")&gt;0,"No",
IF(COUNTIFS(PL!B:B,B234,PL!Q:Q,"None")&gt;0,"None",
"")))</f>
        <v/>
      </c>
      <c r="H234" s="32" t="str">
        <f>IF(COUNTIFS(PL!B:B,B234,PL!T:T,"Other Than Satisfied")&gt;0,"Other Than Satisfied","")</f>
        <v/>
      </c>
      <c r="I234" s="32" t="str">
        <f>IF(COUNTIFS(PL!B:B,B234,PL!U:U,"High")&gt;0,"High",
IF(COUNTIFS(PL!B:B,B234,PL!U:U,"Moderate")&gt;0,"Moderate",
IF(COUNTIFS(PL!B:B,B234,PL!U:U,"Low")&gt;0,"Low",
"")))</f>
        <v/>
      </c>
    </row>
    <row r="235" spans="1:9" s="1" customFormat="1" ht="14.1" customHeight="1" x14ac:dyDescent="0.25">
      <c r="A235" s="26" t="s">
        <v>566</v>
      </c>
      <c r="B235" s="5" t="s">
        <v>356</v>
      </c>
      <c r="C235" s="6" t="s">
        <v>357</v>
      </c>
      <c r="D235" s="32" t="str">
        <f>IF(COUNTIFS(PL!B:B,B235)=COUNTIFS(PL!B:B,B235,PL!I:I,"Not Applicable"),"Not Applicable",
IF(COUNTIFS(PL!B:B,B235)=COUNTIFS(PL!B:B,B235,PL!I:I,"Planned"),"Planned",
IF(COUNTIFS(PL!B:B,B235)=COUNTIFS(PL!B:B,B235,PL!I:I,"Alternative Implementation"),"Alternative Implementation",
IF(COUNTIFS(PL!B:B,B235,PL!I:I,"Partially Implemented")&gt;0,"Partially Implemented",
IF(COUNTIFS(PL!B:B,B235,PL!I:I,"Planned")&gt;0,"Planned",
IF(COUNTIFS(PL!B:B,B235,PL!I:I,"Alternative Implementation")&gt;0,"Alternative Implementation",
IF(COUNTIFS(PL!B:B,B235,PL!I:I,"Implemented")&gt;0,"Implemented",
"")))))))</f>
        <v/>
      </c>
      <c r="E235" s="33" t="str">
        <f>IF(COUNTIFS(PL!B:B,B235,PL!J:J,"Other Than Satisfied")&gt;0,"Other Than Satisfied",
IF(COUNTIFS(PL!B:B,B235,PL!J:J,"Satisfied")=COUNTIFS(PL!B:B,B235),"Satisfied",""))</f>
        <v/>
      </c>
      <c r="F235" s="32" t="str">
        <f>IF(COUNTIFS(PL!B:B,B235,PL!N:N,"High")&gt;0,"High",
IF(COUNTIFS(PL!B:B,B235,PL!N:N,"Moderate")&gt;0,"Moderate",
IF(COUNTIFS(PL!B:B,B235,PL!N:N,"Low")&gt;0,"Low",
"")))</f>
        <v/>
      </c>
      <c r="G235" s="32" t="str">
        <f>IF(COUNTIFS(PL!B:B,B235,PL!Q:Q,"Yes")&gt;0,"Yes",
IF(COUNTIFS(PL!B:B,B235,PL!Q:Q,"No")&gt;0,"No",
IF(COUNTIFS(PL!B:B,B235,PL!Q:Q,"None")&gt;0,"None",
"")))</f>
        <v/>
      </c>
      <c r="H235" s="32" t="str">
        <f>IF(COUNTIFS(PL!B:B,B235,PL!T:T,"Other Than Satisfied")&gt;0,"Other Than Satisfied","")</f>
        <v/>
      </c>
      <c r="I235" s="32" t="str">
        <f>IF(COUNTIFS(PL!B:B,B235,PL!U:U,"High")&gt;0,"High",
IF(COUNTIFS(PL!B:B,B235,PL!U:U,"Moderate")&gt;0,"Moderate",
IF(COUNTIFS(PL!B:B,B235,PL!U:U,"Low")&gt;0,"Low",
"")))</f>
        <v/>
      </c>
    </row>
    <row r="236" spans="1:9" s="1" customFormat="1" ht="14.1" customHeight="1" x14ac:dyDescent="0.25">
      <c r="A236" s="30" t="s">
        <v>566</v>
      </c>
      <c r="B236" s="7" t="s">
        <v>2116</v>
      </c>
      <c r="C236" s="8" t="s">
        <v>358</v>
      </c>
      <c r="D236" s="32" t="str">
        <f>IF(COUNTIFS(PL!B:B,B236)=COUNTIFS(PL!B:B,B236,PL!I:I,"Not Applicable"),"Not Applicable",
IF(COUNTIFS(PL!B:B,B236)=COUNTIFS(PL!B:B,B236,PL!I:I,"Planned"),"Planned",
IF(COUNTIFS(PL!B:B,B236)=COUNTIFS(PL!B:B,B236,PL!I:I,"Alternative Implementation"),"Alternative Implementation",
IF(COUNTIFS(PL!B:B,B236,PL!I:I,"Partially Implemented")&gt;0,"Partially Implemented",
IF(COUNTIFS(PL!B:B,B236,PL!I:I,"Planned")&gt;0,"Planned",
IF(COUNTIFS(PL!B:B,B236,PL!I:I,"Alternative Implementation")&gt;0,"Alternative Implementation",
IF(COUNTIFS(PL!B:B,B236,PL!I:I,"Implemented")&gt;0,"Implemented",
"")))))))</f>
        <v/>
      </c>
      <c r="E236" s="33" t="str">
        <f>IF(COUNTIFS(PL!B:B,B236,PL!J:J,"Other Than Satisfied")&gt;0,"Other Than Satisfied",
IF(COUNTIFS(PL!B:B,B236,PL!J:J,"Satisfied")=COUNTIFS(PL!B:B,B236),"Satisfied",""))</f>
        <v/>
      </c>
      <c r="F236" s="32" t="str">
        <f>IF(COUNTIFS(PL!B:B,B236,PL!N:N,"High")&gt;0,"High",
IF(COUNTIFS(PL!B:B,B236,PL!N:N,"Moderate")&gt;0,"Moderate",
IF(COUNTIFS(PL!B:B,B236,PL!N:N,"Low")&gt;0,"Low",
"")))</f>
        <v/>
      </c>
      <c r="G236" s="32" t="str">
        <f>IF(COUNTIFS(PL!B:B,B236,PL!Q:Q,"Yes")&gt;0,"Yes",
IF(COUNTIFS(PL!B:B,B236,PL!Q:Q,"No")&gt;0,"No",
IF(COUNTIFS(PL!B:B,B236,PL!Q:Q,"None")&gt;0,"None",
"")))</f>
        <v/>
      </c>
      <c r="H236" s="32" t="str">
        <f>IF(COUNTIFS(PL!B:B,B236,PL!T:T,"Other Than Satisfied")&gt;0,"Other Than Satisfied","")</f>
        <v/>
      </c>
      <c r="I236" s="32" t="str">
        <f>IF(COUNTIFS(PL!B:B,B236,PL!U:U,"High")&gt;0,"High",
IF(COUNTIFS(PL!B:B,B236,PL!U:U,"Moderate")&gt;0,"Moderate",
IF(COUNTIFS(PL!B:B,B236,PL!U:U,"Low")&gt;0,"Low",
"")))</f>
        <v/>
      </c>
    </row>
    <row r="237" spans="1:9" s="1" customFormat="1" ht="14.1" customHeight="1" x14ac:dyDescent="0.25">
      <c r="A237" s="26" t="s">
        <v>566</v>
      </c>
      <c r="B237" s="5" t="s">
        <v>359</v>
      </c>
      <c r="C237" s="6" t="s">
        <v>360</v>
      </c>
      <c r="D237" s="32" t="str">
        <f>IF(COUNTIFS(PL!B:B,B237)=COUNTIFS(PL!B:B,B237,PL!I:I,"Not Applicable"),"Not Applicable",
IF(COUNTIFS(PL!B:B,B237)=COUNTIFS(PL!B:B,B237,PL!I:I,"Planned"),"Planned",
IF(COUNTIFS(PL!B:B,B237)=COUNTIFS(PL!B:B,B237,PL!I:I,"Alternative Implementation"),"Alternative Implementation",
IF(COUNTIFS(PL!B:B,B237,PL!I:I,"Partially Implemented")&gt;0,"Partially Implemented",
IF(COUNTIFS(PL!B:B,B237,PL!I:I,"Planned")&gt;0,"Planned",
IF(COUNTIFS(PL!B:B,B237,PL!I:I,"Alternative Implementation")&gt;0,"Alternative Implementation",
IF(COUNTIFS(PL!B:B,B237,PL!I:I,"Implemented")&gt;0,"Implemented",
"")))))))</f>
        <v/>
      </c>
      <c r="E237" s="33" t="str">
        <f>IF(COUNTIFS(PL!B:B,B237,PL!J:J,"Other Than Satisfied")&gt;0,"Other Than Satisfied",
IF(COUNTIFS(PL!B:B,B237,PL!J:J,"Satisfied")=COUNTIFS(PL!B:B,B237),"Satisfied",""))</f>
        <v/>
      </c>
      <c r="F237" s="32" t="str">
        <f>IF(COUNTIFS(PL!B:B,B237,PL!N:N,"High")&gt;0,"High",
IF(COUNTIFS(PL!B:B,B237,PL!N:N,"Moderate")&gt;0,"Moderate",
IF(COUNTIFS(PL!B:B,B237,PL!N:N,"Low")&gt;0,"Low",
"")))</f>
        <v/>
      </c>
      <c r="G237" s="32" t="str">
        <f>IF(COUNTIFS(PL!B:B,B237,PL!Q:Q,"Yes")&gt;0,"Yes",
IF(COUNTIFS(PL!B:B,B237,PL!Q:Q,"No")&gt;0,"No",
IF(COUNTIFS(PL!B:B,B237,PL!Q:Q,"None")&gt;0,"None",
"")))</f>
        <v/>
      </c>
      <c r="H237" s="32" t="str">
        <f>IF(COUNTIFS(PL!B:B,B237,PL!T:T,"Other Than Satisfied")&gt;0,"Other Than Satisfied","")</f>
        <v/>
      </c>
      <c r="I237" s="32" t="str">
        <f>IF(COUNTIFS(PL!B:B,B237,PL!U:U,"High")&gt;0,"High",
IF(COUNTIFS(PL!B:B,B237,PL!U:U,"Moderate")&gt;0,"Moderate",
IF(COUNTIFS(PL!B:B,B237,PL!U:U,"Low")&gt;0,"Low",
"")))</f>
        <v/>
      </c>
    </row>
    <row r="238" spans="1:9" s="1" customFormat="1" ht="14.1" customHeight="1" x14ac:dyDescent="0.25">
      <c r="A238" s="35"/>
      <c r="B238" s="3"/>
      <c r="C238" s="3" t="s">
        <v>361</v>
      </c>
      <c r="D238" s="31"/>
      <c r="E238" s="31"/>
      <c r="F238" s="31"/>
      <c r="G238" s="31"/>
      <c r="H238" s="31"/>
      <c r="I238" s="31"/>
    </row>
    <row r="239" spans="1:9" s="1" customFormat="1" ht="14.1" customHeight="1" x14ac:dyDescent="0.25">
      <c r="A239" s="26" t="s">
        <v>562</v>
      </c>
      <c r="B239" s="5" t="s">
        <v>362</v>
      </c>
      <c r="C239" s="6" t="s">
        <v>363</v>
      </c>
      <c r="D239" s="32" t="str">
        <f>IF(COUNTIFS(PS!B:B,B239)=COUNTIFS(PS!B:B,B239,PS!I:I,"Not Applicable"),"Not Applicable",
IF(COUNTIFS(PS!B:B,B239)=COUNTIFS(PS!B:B,B239,PS!I:I,"Planned"),"Planned",
IF(COUNTIFS(PS!B:B,B239)=COUNTIFS(PS!B:B,B239,PS!I:I,"Alternative Implementation"),"Alternative Implementation",
IF(COUNTIFS(PS!B:B,B239,PS!I:I,"Partially Implemented")&gt;0,"Partially Implemented",
IF(COUNTIFS(PS!B:B,B239,PS!I:I,"Planned")&gt;0,"Planned",
IF(COUNTIFS(PS!B:B,B239,PS!I:I,"Alternative Implementation")&gt;0,"Alternative Implementation",
IF(COUNTIFS(PS!B:B,B239,PS!I:I,"Implemented")&gt;0,"Implemented",
"")))))))</f>
        <v/>
      </c>
      <c r="E239" s="33" t="str">
        <f>IF(COUNTIFS(PS!B:B,B239,PS!J:J,"Other Than Satisfied")&gt;0,"Other Than Satisfied",
IF(COUNTIFS(PS!B:B,B239,PS!J:J,"Satisfied")=COUNTIFS(PS!B:B,B239),"Satisfied",""))</f>
        <v/>
      </c>
      <c r="F239" s="32" t="str">
        <f>IF(COUNTIFS(PS!B:B,B239,PS!N:N,"High")&gt;0,"High",
IF(COUNTIFS(PS!B:B,B239,PS!N:N,"Moderate")&gt;0,"Moderate",
IF(COUNTIFS(PS!B:B,B239,PS!N:N,"Low")&gt;0,"Low",
"")))</f>
        <v/>
      </c>
      <c r="G239" s="32" t="str">
        <f>IF(COUNTIFS(PS!B:B,B239,PS!Q:Q,"Yes")&gt;0,"Yes",
IF(COUNTIFS(PS!B:B,B239,PS!Q:Q,"No")&gt;0,"No",
IF(COUNTIFS(PS!B:B,B239,PS!Q:Q,"None")&gt;0,"None",
"")))</f>
        <v/>
      </c>
      <c r="H239" s="32" t="str">
        <f>IF(COUNTIFS(PS!B:B,B239,PS!T:T,"Other Than Satisfied")&gt;0,"Other Than Satisfied","")</f>
        <v/>
      </c>
      <c r="I239" s="32" t="str">
        <f>IF(COUNTIFS(PS!B:B,B239,PS!U:U,"High")&gt;0,"High",
IF(COUNTIFS(PS!B:B,B239,PS!U:U,"Moderate")&gt;0,"Moderate",
IF(COUNTIFS(PS!B:B,B239,PS!U:U,"Low")&gt;0,"Low",
"")))</f>
        <v/>
      </c>
    </row>
    <row r="240" spans="1:9" s="1" customFormat="1" ht="14.1" customHeight="1" x14ac:dyDescent="0.25">
      <c r="A240" s="26" t="s">
        <v>562</v>
      </c>
      <c r="B240" s="5" t="s">
        <v>364</v>
      </c>
      <c r="C240" s="6" t="s">
        <v>365</v>
      </c>
      <c r="D240" s="32" t="str">
        <f>IF(COUNTIFS(PS!B:B,B240)=COUNTIFS(PS!B:B,B240,PS!I:I,"Not Applicable"),"Not Applicable",
IF(COUNTIFS(PS!B:B,B240)=COUNTIFS(PS!B:B,B240,PS!I:I,"Planned"),"Planned",
IF(COUNTIFS(PS!B:B,B240)=COUNTIFS(PS!B:B,B240,PS!I:I,"Alternative Implementation"),"Alternative Implementation",
IF(COUNTIFS(PS!B:B,B240,PS!I:I,"Partially Implemented")&gt;0,"Partially Implemented",
IF(COUNTIFS(PS!B:B,B240,PS!I:I,"Planned")&gt;0,"Planned",
IF(COUNTIFS(PS!B:B,B240,PS!I:I,"Alternative Implementation")&gt;0,"Alternative Implementation",
IF(COUNTIFS(PS!B:B,B240,PS!I:I,"Implemented")&gt;0,"Implemented",
"")))))))</f>
        <v/>
      </c>
      <c r="E240" s="33" t="str">
        <f>IF(COUNTIFS(PS!B:B,B240,PS!J:J,"Other Than Satisfied")&gt;0,"Other Than Satisfied",
IF(COUNTIFS(PS!B:B,B240,PS!J:J,"Satisfied")=COUNTIFS(PS!B:B,B240),"Satisfied",""))</f>
        <v/>
      </c>
      <c r="F240" s="32" t="str">
        <f>IF(COUNTIFS(PS!B:B,B240,PS!N:N,"High")&gt;0,"High",
IF(COUNTIFS(PS!B:B,B240,PS!N:N,"Moderate")&gt;0,"Moderate",
IF(COUNTIFS(PS!B:B,B240,PS!N:N,"Low")&gt;0,"Low",
"")))</f>
        <v/>
      </c>
      <c r="G240" s="32" t="str">
        <f>IF(COUNTIFS(PS!B:B,B240,PS!Q:Q,"Yes")&gt;0,"Yes",
IF(COUNTIFS(PS!B:B,B240,PS!Q:Q,"No")&gt;0,"No",
IF(COUNTIFS(PS!B:B,B240,PS!Q:Q,"None")&gt;0,"None",
"")))</f>
        <v/>
      </c>
      <c r="H240" s="32" t="str">
        <f>IF(COUNTIFS(PS!B:B,B240,PS!T:T,"Other Than Satisfied")&gt;0,"Other Than Satisfied","")</f>
        <v/>
      </c>
      <c r="I240" s="32" t="str">
        <f>IF(COUNTIFS(PS!B:B,B240,PS!U:U,"High")&gt;0,"High",
IF(COUNTIFS(PS!B:B,B240,PS!U:U,"Moderate")&gt;0,"Moderate",
IF(COUNTIFS(PS!B:B,B240,PS!U:U,"Low")&gt;0,"Low",
"")))</f>
        <v/>
      </c>
    </row>
    <row r="241" spans="1:9" s="1" customFormat="1" ht="14.1" customHeight="1" x14ac:dyDescent="0.25">
      <c r="A241" s="26" t="s">
        <v>562</v>
      </c>
      <c r="B241" s="5" t="s">
        <v>366</v>
      </c>
      <c r="C241" s="6" t="s">
        <v>367</v>
      </c>
      <c r="D241" s="32" t="str">
        <f>IF(COUNTIFS(PS!B:B,B241)=COUNTIFS(PS!B:B,B241,PS!I:I,"Not Applicable"),"Not Applicable",
IF(COUNTIFS(PS!B:B,B241)=COUNTIFS(PS!B:B,B241,PS!I:I,"Planned"),"Planned",
IF(COUNTIFS(PS!B:B,B241)=COUNTIFS(PS!B:B,B241,PS!I:I,"Alternative Implementation"),"Alternative Implementation",
IF(COUNTIFS(PS!B:B,B241,PS!I:I,"Partially Implemented")&gt;0,"Partially Implemented",
IF(COUNTIFS(PS!B:B,B241,PS!I:I,"Planned")&gt;0,"Planned",
IF(COUNTIFS(PS!B:B,B241,PS!I:I,"Alternative Implementation")&gt;0,"Alternative Implementation",
IF(COUNTIFS(PS!B:B,B241,PS!I:I,"Implemented")&gt;0,"Implemented",
"")))))))</f>
        <v/>
      </c>
      <c r="E241" s="33" t="str">
        <f>IF(COUNTIFS(PS!B:B,B241,PS!J:J,"Other Than Satisfied")&gt;0,"Other Than Satisfied",
IF(COUNTIFS(PS!B:B,B241,PS!J:J,"Satisfied")=COUNTIFS(PS!B:B,B241),"Satisfied",""))</f>
        <v/>
      </c>
      <c r="F241" s="32" t="str">
        <f>IF(COUNTIFS(PS!B:B,B241,PS!N:N,"High")&gt;0,"High",
IF(COUNTIFS(PS!B:B,B241,PS!N:N,"Moderate")&gt;0,"Moderate",
IF(COUNTIFS(PS!B:B,B241,PS!N:N,"Low")&gt;0,"Low",
"")))</f>
        <v/>
      </c>
      <c r="G241" s="32" t="str">
        <f>IF(COUNTIFS(PS!B:B,B241,PS!Q:Q,"Yes")&gt;0,"Yes",
IF(COUNTIFS(PS!B:B,B241,PS!Q:Q,"No")&gt;0,"No",
IF(COUNTIFS(PS!B:B,B241,PS!Q:Q,"None")&gt;0,"None",
"")))</f>
        <v/>
      </c>
      <c r="H241" s="32" t="str">
        <f>IF(COUNTIFS(PS!B:B,B241,PS!T:T,"Other Than Satisfied")&gt;0,"Other Than Satisfied","")</f>
        <v/>
      </c>
      <c r="I241" s="32" t="str">
        <f>IF(COUNTIFS(PS!B:B,B241,PS!U:U,"High")&gt;0,"High",
IF(COUNTIFS(PS!B:B,B241,PS!U:U,"Moderate")&gt;0,"Moderate",
IF(COUNTIFS(PS!B:B,B241,PS!U:U,"Low")&gt;0,"Low",
"")))</f>
        <v/>
      </c>
    </row>
    <row r="242" spans="1:9" s="1" customFormat="1" ht="14.1" customHeight="1" x14ac:dyDescent="0.25">
      <c r="A242" s="27" t="s">
        <v>562</v>
      </c>
      <c r="B242" s="7" t="s">
        <v>863</v>
      </c>
      <c r="C242" s="8" t="s">
        <v>732</v>
      </c>
      <c r="D242" s="32" t="str">
        <f>IF(COUNTIFS(PS!B:B,B242)=COUNTIFS(PS!B:B,B242,PS!I:I,"Not Applicable"),"Not Applicable",
IF(COUNTIFS(PS!B:B,B242)=COUNTIFS(PS!B:B,B242,PS!I:I,"Planned"),"Planned",
IF(COUNTIFS(PS!B:B,B242)=COUNTIFS(PS!B:B,B242,PS!I:I,"Alternative Implementation"),"Alternative Implementation",
IF(COUNTIFS(PS!B:B,B242,PS!I:I,"Partially Implemented")&gt;0,"Partially Implemented",
IF(COUNTIFS(PS!B:B,B242,PS!I:I,"Planned")&gt;0,"Planned",
IF(COUNTIFS(PS!B:B,B242,PS!I:I,"Alternative Implementation")&gt;0,"Alternative Implementation",
IF(COUNTIFS(PS!B:B,B242,PS!I:I,"Implemented")&gt;0,"Implemented",
"")))))))</f>
        <v/>
      </c>
      <c r="E242" s="33" t="str">
        <f>IF(COUNTIFS(PS!B:B,B242,PS!J:J,"Other Than Satisfied")&gt;0,"Other Than Satisfied",
IF(COUNTIFS(PS!B:B,B242,PS!J:J,"Satisfied")=COUNTIFS(PS!B:B,B242),"Satisfied",""))</f>
        <v/>
      </c>
      <c r="F242" s="32" t="str">
        <f>IF(COUNTIFS(PS!B:B,B242,PS!N:N,"High")&gt;0,"High",
IF(COUNTIFS(PS!B:B,B242,PS!N:N,"Moderate")&gt;0,"Moderate",
IF(COUNTIFS(PS!B:B,B242,PS!N:N,"Low")&gt;0,"Low",
"")))</f>
        <v/>
      </c>
      <c r="G242" s="32" t="str">
        <f>IF(COUNTIFS(PS!B:B,B242,PS!Q:Q,"Yes")&gt;0,"Yes",
IF(COUNTIFS(PS!B:B,B242,PS!Q:Q,"No")&gt;0,"No",
IF(COUNTIFS(PS!B:B,B242,PS!Q:Q,"None")&gt;0,"None",
"")))</f>
        <v/>
      </c>
      <c r="H242" s="32" t="str">
        <f>IF(COUNTIFS(PS!B:B,B242,PS!T:T,"Other Than Satisfied")&gt;0,"Other Than Satisfied","")</f>
        <v/>
      </c>
      <c r="I242" s="32" t="str">
        <f>IF(COUNTIFS(PS!B:B,B242,PS!U:U,"High")&gt;0,"High",
IF(COUNTIFS(PS!B:B,B242,PS!U:U,"Moderate")&gt;0,"Moderate",
IF(COUNTIFS(PS!B:B,B242,PS!U:U,"Low")&gt;0,"Low",
"")))</f>
        <v/>
      </c>
    </row>
    <row r="243" spans="1:9" s="1" customFormat="1" ht="14.1" customHeight="1" x14ac:dyDescent="0.25">
      <c r="A243" s="26" t="s">
        <v>562</v>
      </c>
      <c r="B243" s="5" t="s">
        <v>368</v>
      </c>
      <c r="C243" s="6" t="s">
        <v>369</v>
      </c>
      <c r="D243" s="32" t="str">
        <f>IF(COUNTIFS(PS!B:B,B243)=COUNTIFS(PS!B:B,B243,PS!I:I,"Not Applicable"),"Not Applicable",
IF(COUNTIFS(PS!B:B,B243)=COUNTIFS(PS!B:B,B243,PS!I:I,"Planned"),"Planned",
IF(COUNTIFS(PS!B:B,B243)=COUNTIFS(PS!B:B,B243,PS!I:I,"Alternative Implementation"),"Alternative Implementation",
IF(COUNTIFS(PS!B:B,B243,PS!I:I,"Partially Implemented")&gt;0,"Partially Implemented",
IF(COUNTIFS(PS!B:B,B243,PS!I:I,"Planned")&gt;0,"Planned",
IF(COUNTIFS(PS!B:B,B243,PS!I:I,"Alternative Implementation")&gt;0,"Alternative Implementation",
IF(COUNTIFS(PS!B:B,B243,PS!I:I,"Implemented")&gt;0,"Implemented",
"")))))))</f>
        <v/>
      </c>
      <c r="E243" s="33" t="str">
        <f>IF(COUNTIFS(PS!B:B,B243,PS!J:J,"Other Than Satisfied")&gt;0,"Other Than Satisfied",
IF(COUNTIFS(PS!B:B,B243,PS!J:J,"Satisfied")=COUNTIFS(PS!B:B,B243),"Satisfied",""))</f>
        <v/>
      </c>
      <c r="F243" s="32" t="str">
        <f>IF(COUNTIFS(PS!B:B,B243,PS!N:N,"High")&gt;0,"High",
IF(COUNTIFS(PS!B:B,B243,PS!N:N,"Moderate")&gt;0,"Moderate",
IF(COUNTIFS(PS!B:B,B243,PS!N:N,"Low")&gt;0,"Low",
"")))</f>
        <v/>
      </c>
      <c r="G243" s="32" t="str">
        <f>IF(COUNTIFS(PS!B:B,B243,PS!Q:Q,"Yes")&gt;0,"Yes",
IF(COUNTIFS(PS!B:B,B243,PS!Q:Q,"No")&gt;0,"No",
IF(COUNTIFS(PS!B:B,B243,PS!Q:Q,"None")&gt;0,"None",
"")))</f>
        <v/>
      </c>
      <c r="H243" s="32" t="str">
        <f>IF(COUNTIFS(PS!B:B,B243,PS!T:T,"Other Than Satisfied")&gt;0,"Other Than Satisfied","")</f>
        <v/>
      </c>
      <c r="I243" s="32" t="str">
        <f>IF(COUNTIFS(PS!B:B,B243,PS!U:U,"High")&gt;0,"High",
IF(COUNTIFS(PS!B:B,B243,PS!U:U,"Moderate")&gt;0,"Moderate",
IF(COUNTIFS(PS!B:B,B243,PS!U:U,"Low")&gt;0,"Low",
"")))</f>
        <v/>
      </c>
    </row>
    <row r="244" spans="1:9" s="9" customFormat="1" ht="14.1" customHeight="1" x14ac:dyDescent="0.25">
      <c r="A244" s="26" t="s">
        <v>562</v>
      </c>
      <c r="B244" s="5" t="s">
        <v>370</v>
      </c>
      <c r="C244" s="6" t="s">
        <v>371</v>
      </c>
      <c r="D244" s="32" t="str">
        <f>IF(COUNTIFS(PS!B:B,B244)=COUNTIFS(PS!B:B,B244,PS!I:I,"Not Applicable"),"Not Applicable",
IF(COUNTIFS(PS!B:B,B244)=COUNTIFS(PS!B:B,B244,PS!I:I,"Planned"),"Planned",
IF(COUNTIFS(PS!B:B,B244)=COUNTIFS(PS!B:B,B244,PS!I:I,"Alternative Implementation"),"Alternative Implementation",
IF(COUNTIFS(PS!B:B,B244,PS!I:I,"Partially Implemented")&gt;0,"Partially Implemented",
IF(COUNTIFS(PS!B:B,B244,PS!I:I,"Planned")&gt;0,"Planned",
IF(COUNTIFS(PS!B:B,B244,PS!I:I,"Alternative Implementation")&gt;0,"Alternative Implementation",
IF(COUNTIFS(PS!B:B,B244,PS!I:I,"Implemented")&gt;0,"Implemented",
"")))))))</f>
        <v/>
      </c>
      <c r="E244" s="33" t="str">
        <f>IF(COUNTIFS(PS!B:B,B244,PS!J:J,"Other Than Satisfied")&gt;0,"Other Than Satisfied",
IF(COUNTIFS(PS!B:B,B244,PS!J:J,"Satisfied")=COUNTIFS(PS!B:B,B244),"Satisfied",""))</f>
        <v/>
      </c>
      <c r="F244" s="32" t="str">
        <f>IF(COUNTIFS(PS!B:B,B244,PS!N:N,"High")&gt;0,"High",
IF(COUNTIFS(PS!B:B,B244,PS!N:N,"Moderate")&gt;0,"Moderate",
IF(COUNTIFS(PS!B:B,B244,PS!N:N,"Low")&gt;0,"Low",
"")))</f>
        <v/>
      </c>
      <c r="G244" s="32" t="str">
        <f>IF(COUNTIFS(PS!B:B,B244,PS!Q:Q,"Yes")&gt;0,"Yes",
IF(COUNTIFS(PS!B:B,B244,PS!Q:Q,"No")&gt;0,"No",
IF(COUNTIFS(PS!B:B,B244,PS!Q:Q,"None")&gt;0,"None",
"")))</f>
        <v/>
      </c>
      <c r="H244" s="32" t="str">
        <f>IF(COUNTIFS(PS!B:B,B244,PS!T:T,"Other Than Satisfied")&gt;0,"Other Than Satisfied","")</f>
        <v/>
      </c>
      <c r="I244" s="32" t="str">
        <f>IF(COUNTIFS(PS!B:B,B244,PS!U:U,"High")&gt;0,"High",
IF(COUNTIFS(PS!B:B,B244,PS!U:U,"Moderate")&gt;0,"Moderate",
IF(COUNTIFS(PS!B:B,B244,PS!U:U,"Low")&gt;0,"Low",
"")))</f>
        <v/>
      </c>
    </row>
    <row r="245" spans="1:9" s="1" customFormat="1" ht="14.1" customHeight="1" x14ac:dyDescent="0.25">
      <c r="A245" s="26" t="s">
        <v>562</v>
      </c>
      <c r="B245" s="5" t="s">
        <v>372</v>
      </c>
      <c r="C245" s="6" t="s">
        <v>373</v>
      </c>
      <c r="D245" s="32" t="str">
        <f>IF(COUNTIFS(PS!B:B,B245)=COUNTIFS(PS!B:B,B245,PS!I:I,"Not Applicable"),"Not Applicable",
IF(COUNTIFS(PS!B:B,B245)=COUNTIFS(PS!B:B,B245,PS!I:I,"Planned"),"Planned",
IF(COUNTIFS(PS!B:B,B245)=COUNTIFS(PS!B:B,B245,PS!I:I,"Alternative Implementation"),"Alternative Implementation",
IF(COUNTIFS(PS!B:B,B245,PS!I:I,"Partially Implemented")&gt;0,"Partially Implemented",
IF(COUNTIFS(PS!B:B,B245,PS!I:I,"Planned")&gt;0,"Planned",
IF(COUNTIFS(PS!B:B,B245,PS!I:I,"Alternative Implementation")&gt;0,"Alternative Implementation",
IF(COUNTIFS(PS!B:B,B245,PS!I:I,"Implemented")&gt;0,"Implemented",
"")))))))</f>
        <v/>
      </c>
      <c r="E245" s="33" t="str">
        <f>IF(COUNTIFS(PS!B:B,B245,PS!J:J,"Other Than Satisfied")&gt;0,"Other Than Satisfied",
IF(COUNTIFS(PS!B:B,B245,PS!J:J,"Satisfied")=COUNTIFS(PS!B:B,B245),"Satisfied",""))</f>
        <v/>
      </c>
      <c r="F245" s="32" t="str">
        <f>IF(COUNTIFS(PS!B:B,B245,PS!N:N,"High")&gt;0,"High",
IF(COUNTIFS(PS!B:B,B245,PS!N:N,"Moderate")&gt;0,"Moderate",
IF(COUNTIFS(PS!B:B,B245,PS!N:N,"Low")&gt;0,"Low",
"")))</f>
        <v/>
      </c>
      <c r="G245" s="32" t="str">
        <f>IF(COUNTIFS(PS!B:B,B245,PS!Q:Q,"Yes")&gt;0,"Yes",
IF(COUNTIFS(PS!B:B,B245,PS!Q:Q,"No")&gt;0,"No",
IF(COUNTIFS(PS!B:B,B245,PS!Q:Q,"None")&gt;0,"None",
"")))</f>
        <v/>
      </c>
      <c r="H245" s="32" t="str">
        <f>IF(COUNTIFS(PS!B:B,B245,PS!T:T,"Other Than Satisfied")&gt;0,"Other Than Satisfied","")</f>
        <v/>
      </c>
      <c r="I245" s="32" t="str">
        <f>IF(COUNTIFS(PS!B:B,B245,PS!U:U,"High")&gt;0,"High",
IF(COUNTIFS(PS!B:B,B245,PS!U:U,"Moderate")&gt;0,"Moderate",
IF(COUNTIFS(PS!B:B,B245,PS!U:U,"Low")&gt;0,"Low",
"")))</f>
        <v/>
      </c>
    </row>
    <row r="246" spans="1:9" s="1" customFormat="1" ht="14.1" customHeight="1" x14ac:dyDescent="0.25">
      <c r="A246" s="26" t="s">
        <v>562</v>
      </c>
      <c r="B246" s="5" t="s">
        <v>374</v>
      </c>
      <c r="C246" s="6" t="s">
        <v>375</v>
      </c>
      <c r="D246" s="32" t="str">
        <f>IF(COUNTIFS(PS!B:B,B246)=COUNTIFS(PS!B:B,B246,PS!I:I,"Not Applicable"),"Not Applicable",
IF(COUNTIFS(PS!B:B,B246)=COUNTIFS(PS!B:B,B246,PS!I:I,"Planned"),"Planned",
IF(COUNTIFS(PS!B:B,B246)=COUNTIFS(PS!B:B,B246,PS!I:I,"Alternative Implementation"),"Alternative Implementation",
IF(COUNTIFS(PS!B:B,B246,PS!I:I,"Partially Implemented")&gt;0,"Partially Implemented",
IF(COUNTIFS(PS!B:B,B246,PS!I:I,"Planned")&gt;0,"Planned",
IF(COUNTIFS(PS!B:B,B246,PS!I:I,"Alternative Implementation")&gt;0,"Alternative Implementation",
IF(COUNTIFS(PS!B:B,B246,PS!I:I,"Implemented")&gt;0,"Implemented",
"")))))))</f>
        <v/>
      </c>
      <c r="E246" s="33" t="str">
        <f>IF(COUNTIFS(PS!B:B,B246,PS!J:J,"Other Than Satisfied")&gt;0,"Other Than Satisfied",
IF(COUNTIFS(PS!B:B,B246,PS!J:J,"Satisfied")=COUNTIFS(PS!B:B,B246),"Satisfied",""))</f>
        <v/>
      </c>
      <c r="F246" s="32" t="str">
        <f>IF(COUNTIFS(PS!B:B,B246,PS!N:N,"High")&gt;0,"High",
IF(COUNTIFS(PS!B:B,B246,PS!N:N,"Moderate")&gt;0,"Moderate",
IF(COUNTIFS(PS!B:B,B246,PS!N:N,"Low")&gt;0,"Low",
"")))</f>
        <v/>
      </c>
      <c r="G246" s="32" t="str">
        <f>IF(COUNTIFS(PS!B:B,B246,PS!Q:Q,"Yes")&gt;0,"Yes",
IF(COUNTIFS(PS!B:B,B246,PS!Q:Q,"No")&gt;0,"No",
IF(COUNTIFS(PS!B:B,B246,PS!Q:Q,"None")&gt;0,"None",
"")))</f>
        <v/>
      </c>
      <c r="H246" s="32" t="str">
        <f>IF(COUNTIFS(PS!B:B,B246,PS!T:T,"Other Than Satisfied")&gt;0,"Other Than Satisfied","")</f>
        <v/>
      </c>
      <c r="I246" s="32" t="str">
        <f>IF(COUNTIFS(PS!B:B,B246,PS!U:U,"High")&gt;0,"High",
IF(COUNTIFS(PS!B:B,B246,PS!U:U,"Moderate")&gt;0,"Moderate",
IF(COUNTIFS(PS!B:B,B246,PS!U:U,"Low")&gt;0,"Low",
"")))</f>
        <v/>
      </c>
    </row>
    <row r="247" spans="1:9" s="1" customFormat="1" ht="14.1" customHeight="1" x14ac:dyDescent="0.25">
      <c r="A247" s="26" t="s">
        <v>562</v>
      </c>
      <c r="B247" s="5" t="s">
        <v>376</v>
      </c>
      <c r="C247" s="6" t="s">
        <v>377</v>
      </c>
      <c r="D247" s="32" t="str">
        <f>IF(COUNTIFS(PS!B:B,B247)=COUNTIFS(PS!B:B,B247,PS!I:I,"Not Applicable"),"Not Applicable",
IF(COUNTIFS(PS!B:B,B247)=COUNTIFS(PS!B:B,B247,PS!I:I,"Planned"),"Planned",
IF(COUNTIFS(PS!B:B,B247)=COUNTIFS(PS!B:B,B247,PS!I:I,"Alternative Implementation"),"Alternative Implementation",
IF(COUNTIFS(PS!B:B,B247,PS!I:I,"Partially Implemented")&gt;0,"Partially Implemented",
IF(COUNTIFS(PS!B:B,B247,PS!I:I,"Planned")&gt;0,"Planned",
IF(COUNTIFS(PS!B:B,B247,PS!I:I,"Alternative Implementation")&gt;0,"Alternative Implementation",
IF(COUNTIFS(PS!B:B,B247,PS!I:I,"Implemented")&gt;0,"Implemented",
"")))))))</f>
        <v/>
      </c>
      <c r="E247" s="33" t="str">
        <f>IF(COUNTIFS(PS!B:B,B247,PS!J:J,"Other Than Satisfied")&gt;0,"Other Than Satisfied",
IF(COUNTIFS(PS!B:B,B247,PS!J:J,"Satisfied")=COUNTIFS(PS!B:B,B247),"Satisfied",""))</f>
        <v/>
      </c>
      <c r="F247" s="32" t="str">
        <f>IF(COUNTIFS(PS!B:B,B247,PS!N:N,"High")&gt;0,"High",
IF(COUNTIFS(PS!B:B,B247,PS!N:N,"Moderate")&gt;0,"Moderate",
IF(COUNTIFS(PS!B:B,B247,PS!N:N,"Low")&gt;0,"Low",
"")))</f>
        <v/>
      </c>
      <c r="G247" s="32" t="str">
        <f>IF(COUNTIFS(PS!B:B,B247,PS!Q:Q,"Yes")&gt;0,"Yes",
IF(COUNTIFS(PS!B:B,B247,PS!Q:Q,"No")&gt;0,"No",
IF(COUNTIFS(PS!B:B,B247,PS!Q:Q,"None")&gt;0,"None",
"")))</f>
        <v/>
      </c>
      <c r="H247" s="32" t="str">
        <f>IF(COUNTIFS(PS!B:B,B247,PS!T:T,"Other Than Satisfied")&gt;0,"Other Than Satisfied","")</f>
        <v/>
      </c>
      <c r="I247" s="32" t="str">
        <f>IF(COUNTIFS(PS!B:B,B247,PS!U:U,"High")&gt;0,"High",
IF(COUNTIFS(PS!B:B,B247,PS!U:U,"Moderate")&gt;0,"Moderate",
IF(COUNTIFS(PS!B:B,B247,PS!U:U,"Low")&gt;0,"Low",
"")))</f>
        <v/>
      </c>
    </row>
    <row r="248" spans="1:9" s="1" customFormat="1" ht="14.1" customHeight="1" x14ac:dyDescent="0.25">
      <c r="A248" s="35"/>
      <c r="B248" s="3"/>
      <c r="C248" s="3" t="s">
        <v>378</v>
      </c>
      <c r="D248" s="31"/>
      <c r="E248" s="31"/>
      <c r="F248" s="31"/>
      <c r="G248" s="31"/>
      <c r="H248" s="31"/>
      <c r="I248" s="31"/>
    </row>
    <row r="249" spans="1:9" s="1" customFormat="1" ht="14.1" customHeight="1" x14ac:dyDescent="0.25">
      <c r="A249" s="26" t="s">
        <v>553</v>
      </c>
      <c r="B249" s="5" t="s">
        <v>379</v>
      </c>
      <c r="C249" s="6" t="s">
        <v>380</v>
      </c>
      <c r="D249" s="32" t="str">
        <f>IF(COUNTIFS(RA!B:B,B249)=COUNTIFS(RA!B:B,B249,RA!I:I,"Not Applicable"),"Not Applicable",
IF(COUNTIFS(RA!B:B,B249)=COUNTIFS(RA!B:B,B249,RA!I:I,"Planned"),"Planned",
IF(COUNTIFS(RA!B:B,B249)=COUNTIFS(RA!B:B,B249,RA!I:I,"Alternative Implementation"),"Alternative Implementation",
IF(COUNTIFS(RA!B:B,B249,RA!I:I,"Partially Implemented")&gt;0,"Partially Implemented",
IF(COUNTIFS(RA!B:B,B249,RA!I:I,"Planned")&gt;0,"Planned",
IF(COUNTIFS(RA!B:B,B249,RA!I:I,"Alternative Implementation")&gt;0,"Alternative Implementation",
IF(COUNTIFS(RA!B:B,B249,RA!I:I,"Implemented")&gt;0,"Implemented",
"")))))))</f>
        <v/>
      </c>
      <c r="E249" s="33" t="str">
        <f>IF(COUNTIFS(RA!B:B,B249,RA!J:J,"Other Than Satisfied")&gt;0,"Other Than Satisfied",
IF(COUNTIFS(RA!B:B,B249,RA!J:J,"Satisfied")=COUNTIFS(RA!B:B,B249),"Satisfied",""))</f>
        <v/>
      </c>
      <c r="F249" s="32" t="str">
        <f>IF(COUNTIFS(RA!B:B,B249,RA!N:N,"High")&gt;0,"High",
IF(COUNTIFS(RA!B:B,B249,RA!N:N,"Moderate")&gt;0,"Moderate",
IF(COUNTIFS(RA!B:B,B249,RA!N:N,"Low")&gt;0,"Low",
"")))</f>
        <v/>
      </c>
      <c r="G249" s="32" t="str">
        <f>IF(COUNTIFS(RA!B:B,B249,RA!Q:Q,"Yes")&gt;0,"Yes",
IF(COUNTIFS(RA!B:B,B249,RA!Q:Q,"No")&gt;0,"No",
IF(COUNTIFS(RA!B:B,B249,RA!Q:Q,"None")&gt;0,"None",
"")))</f>
        <v/>
      </c>
      <c r="H249" s="32" t="str">
        <f>IF(COUNTIFS(RA!B:B,B249,RA!T:T,"Other Than Satisfied")&gt;0,"Other Than Satisfied","")</f>
        <v/>
      </c>
      <c r="I249" s="32" t="str">
        <f>IF(COUNTIFS(RA!B:B,B249,RA!U:U,"High")&gt;0,"High",
IF(COUNTIFS(RA!B:B,B249,RA!U:U,"Moderate")&gt;0,"Moderate",
IF(COUNTIFS(RA!B:B,B249,RA!U:U,"Low")&gt;0,"Low",
"")))</f>
        <v/>
      </c>
    </row>
    <row r="250" spans="1:9" s="1" customFormat="1" ht="14.1" customHeight="1" x14ac:dyDescent="0.25">
      <c r="A250" s="26" t="s">
        <v>553</v>
      </c>
      <c r="B250" s="5" t="s">
        <v>381</v>
      </c>
      <c r="C250" s="6" t="s">
        <v>382</v>
      </c>
      <c r="D250" s="32" t="str">
        <f>IF(COUNTIFS(RA!B:B,B250)=COUNTIFS(RA!B:B,B250,RA!I:I,"Not Applicable"),"Not Applicable",
IF(COUNTIFS(RA!B:B,B250)=COUNTIFS(RA!B:B,B250,RA!I:I,"Planned"),"Planned",
IF(COUNTIFS(RA!B:B,B250)=COUNTIFS(RA!B:B,B250,RA!I:I,"Alternative Implementation"),"Alternative Implementation",
IF(COUNTIFS(RA!B:B,B250,RA!I:I,"Partially Implemented")&gt;0,"Partially Implemented",
IF(COUNTIFS(RA!B:B,B250,RA!I:I,"Planned")&gt;0,"Planned",
IF(COUNTIFS(RA!B:B,B250,RA!I:I,"Alternative Implementation")&gt;0,"Alternative Implementation",
IF(COUNTIFS(RA!B:B,B250,RA!I:I,"Implemented")&gt;0,"Implemented",
"")))))))</f>
        <v/>
      </c>
      <c r="E250" s="33" t="str">
        <f>IF(COUNTIFS(RA!B:B,B250,RA!J:J,"Other Than Satisfied")&gt;0,"Other Than Satisfied",
IF(COUNTIFS(RA!B:B,B250,RA!J:J,"Satisfied")=COUNTIFS(RA!B:B,B250),"Satisfied",""))</f>
        <v/>
      </c>
      <c r="F250" s="32" t="str">
        <f>IF(COUNTIFS(RA!B:B,B250,RA!N:N,"High")&gt;0,"High",
IF(COUNTIFS(RA!B:B,B250,RA!N:N,"Moderate")&gt;0,"Moderate",
IF(COUNTIFS(RA!B:B,B250,RA!N:N,"Low")&gt;0,"Low",
"")))</f>
        <v/>
      </c>
      <c r="G250" s="32" t="str">
        <f>IF(COUNTIFS(RA!B:B,B250,RA!Q:Q,"Yes")&gt;0,"Yes",
IF(COUNTIFS(RA!B:B,B250,RA!Q:Q,"No")&gt;0,"No",
IF(COUNTIFS(RA!B:B,B250,RA!Q:Q,"None")&gt;0,"None",
"")))</f>
        <v/>
      </c>
      <c r="H250" s="32" t="str">
        <f>IF(COUNTIFS(RA!B:B,B250,RA!T:T,"Other Than Satisfied")&gt;0,"Other Than Satisfied","")</f>
        <v/>
      </c>
      <c r="I250" s="32" t="str">
        <f>IF(COUNTIFS(RA!B:B,B250,RA!U:U,"High")&gt;0,"High",
IF(COUNTIFS(RA!B:B,B250,RA!U:U,"Moderate")&gt;0,"Moderate",
IF(COUNTIFS(RA!B:B,B250,RA!U:U,"Low")&gt;0,"Low",
"")))</f>
        <v/>
      </c>
    </row>
    <row r="251" spans="1:9" s="9" customFormat="1" ht="14.1" customHeight="1" x14ac:dyDescent="0.25">
      <c r="A251" s="26" t="s">
        <v>553</v>
      </c>
      <c r="B251" s="5" t="s">
        <v>383</v>
      </c>
      <c r="C251" s="6" t="s">
        <v>384</v>
      </c>
      <c r="D251" s="32" t="str">
        <f>IF(COUNTIFS(RA!B:B,B251)=COUNTIFS(RA!B:B,B251,RA!I:I,"Not Applicable"),"Not Applicable",
IF(COUNTIFS(RA!B:B,B251)=COUNTIFS(RA!B:B,B251,RA!I:I,"Planned"),"Planned",
IF(COUNTIFS(RA!B:B,B251)=COUNTIFS(RA!B:B,B251,RA!I:I,"Alternative Implementation"),"Alternative Implementation",
IF(COUNTIFS(RA!B:B,B251,RA!I:I,"Partially Implemented")&gt;0,"Partially Implemented",
IF(COUNTIFS(RA!B:B,B251,RA!I:I,"Planned")&gt;0,"Planned",
IF(COUNTIFS(RA!B:B,B251,RA!I:I,"Alternative Implementation")&gt;0,"Alternative Implementation",
IF(COUNTIFS(RA!B:B,B251,RA!I:I,"Implemented")&gt;0,"Implemented",
"")))))))</f>
        <v/>
      </c>
      <c r="E251" s="33" t="str">
        <f>IF(COUNTIFS(RA!B:B,B251,RA!J:J,"Other Than Satisfied")&gt;0,"Other Than Satisfied",
IF(COUNTIFS(RA!B:B,B251,RA!J:J,"Satisfied")=COUNTIFS(RA!B:B,B251),"Satisfied",""))</f>
        <v/>
      </c>
      <c r="F251" s="32" t="str">
        <f>IF(COUNTIFS(RA!B:B,B251,RA!N:N,"High")&gt;0,"High",
IF(COUNTIFS(RA!B:B,B251,RA!N:N,"Moderate")&gt;0,"Moderate",
IF(COUNTIFS(RA!B:B,B251,RA!N:N,"Low")&gt;0,"Low",
"")))</f>
        <v/>
      </c>
      <c r="G251" s="32" t="str">
        <f>IF(COUNTIFS(RA!B:B,B251,RA!Q:Q,"Yes")&gt;0,"Yes",
IF(COUNTIFS(RA!B:B,B251,RA!Q:Q,"No")&gt;0,"No",
IF(COUNTIFS(RA!B:B,B251,RA!Q:Q,"None")&gt;0,"None",
"")))</f>
        <v/>
      </c>
      <c r="H251" s="32" t="str">
        <f>IF(COUNTIFS(RA!B:B,B251,RA!T:T,"Other Than Satisfied")&gt;0,"Other Than Satisfied","")</f>
        <v/>
      </c>
      <c r="I251" s="32" t="str">
        <f>IF(COUNTIFS(RA!B:B,B251,RA!U:U,"High")&gt;0,"High",
IF(COUNTIFS(RA!B:B,B251,RA!U:U,"Moderate")&gt;0,"Moderate",
IF(COUNTIFS(RA!B:B,B251,RA!U:U,"Low")&gt;0,"Low",
"")))</f>
        <v/>
      </c>
    </row>
    <row r="252" spans="1:9" s="9" customFormat="1" ht="14.1" customHeight="1" x14ac:dyDescent="0.25">
      <c r="A252" s="26" t="s">
        <v>553</v>
      </c>
      <c r="B252" s="5" t="s">
        <v>385</v>
      </c>
      <c r="C252" s="6" t="s">
        <v>386</v>
      </c>
      <c r="D252" s="32" t="str">
        <f>IF(COUNTIFS(RA!B:B,B252)=COUNTIFS(RA!B:B,B252,RA!I:I,"Not Applicable"),"Not Applicable",
IF(COUNTIFS(RA!B:B,B252)=COUNTIFS(RA!B:B,B252,RA!I:I,"Planned"),"Planned",
IF(COUNTIFS(RA!B:B,B252)=COUNTIFS(RA!B:B,B252,RA!I:I,"Alternative Implementation"),"Alternative Implementation",
IF(COUNTIFS(RA!B:B,B252,RA!I:I,"Partially Implemented")&gt;0,"Partially Implemented",
IF(COUNTIFS(RA!B:B,B252,RA!I:I,"Planned")&gt;0,"Planned",
IF(COUNTIFS(RA!B:B,B252,RA!I:I,"Alternative Implementation")&gt;0,"Alternative Implementation",
IF(COUNTIFS(RA!B:B,B252,RA!I:I,"Implemented")&gt;0,"Implemented",
"")))))))</f>
        <v/>
      </c>
      <c r="E252" s="33" t="str">
        <f>IF(COUNTIFS(RA!B:B,B252,RA!J:J,"Other Than Satisfied")&gt;0,"Other Than Satisfied",
IF(COUNTIFS(RA!B:B,B252,RA!J:J,"Satisfied")=COUNTIFS(RA!B:B,B252),"Satisfied",""))</f>
        <v/>
      </c>
      <c r="F252" s="32" t="str">
        <f>IF(COUNTIFS(RA!B:B,B252,RA!N:N,"High")&gt;0,"High",
IF(COUNTIFS(RA!B:B,B252,RA!N:N,"Moderate")&gt;0,"Moderate",
IF(COUNTIFS(RA!B:B,B252,RA!N:N,"Low")&gt;0,"Low",
"")))</f>
        <v/>
      </c>
      <c r="G252" s="32" t="str">
        <f>IF(COUNTIFS(RA!B:B,B252,RA!Q:Q,"Yes")&gt;0,"Yes",
IF(COUNTIFS(RA!B:B,B252,RA!Q:Q,"No")&gt;0,"No",
IF(COUNTIFS(RA!B:B,B252,RA!Q:Q,"None")&gt;0,"None",
"")))</f>
        <v/>
      </c>
      <c r="H252" s="32" t="str">
        <f>IF(COUNTIFS(RA!B:B,B252,RA!T:T,"Other Than Satisfied")&gt;0,"Other Than Satisfied","")</f>
        <v/>
      </c>
      <c r="I252" s="32" t="str">
        <f>IF(COUNTIFS(RA!B:B,B252,RA!U:U,"High")&gt;0,"High",
IF(COUNTIFS(RA!B:B,B252,RA!U:U,"Moderate")&gt;0,"Moderate",
IF(COUNTIFS(RA!B:B,B252,RA!U:U,"Low")&gt;0,"Low",
"")))</f>
        <v/>
      </c>
    </row>
    <row r="253" spans="1:9" s="1" customFormat="1" ht="14.1" customHeight="1" x14ac:dyDescent="0.25">
      <c r="A253" s="27" t="s">
        <v>553</v>
      </c>
      <c r="B253" s="7" t="s">
        <v>733</v>
      </c>
      <c r="C253" s="7" t="s">
        <v>387</v>
      </c>
      <c r="D253" s="32" t="str">
        <f>IF(COUNTIFS(RA!B:B,B253)=COUNTIFS(RA!B:B,B253,RA!I:I,"Not Applicable"),"Not Applicable",
IF(COUNTIFS(RA!B:B,B253)=COUNTIFS(RA!B:B,B253,RA!I:I,"Planned"),"Planned",
IF(COUNTIFS(RA!B:B,B253)=COUNTIFS(RA!B:B,B253,RA!I:I,"Alternative Implementation"),"Alternative Implementation",
IF(COUNTIFS(RA!B:B,B253,RA!I:I,"Partially Implemented")&gt;0,"Partially Implemented",
IF(COUNTIFS(RA!B:B,B253,RA!I:I,"Planned")&gt;0,"Planned",
IF(COUNTIFS(RA!B:B,B253,RA!I:I,"Alternative Implementation")&gt;0,"Alternative Implementation",
IF(COUNTIFS(RA!B:B,B253,RA!I:I,"Implemented")&gt;0,"Implemented",
"")))))))</f>
        <v/>
      </c>
      <c r="E253" s="33" t="str">
        <f>IF(COUNTIFS(RA!B:B,B253,RA!J:J,"Other Than Satisfied")&gt;0,"Other Than Satisfied",
IF(COUNTIFS(RA!B:B,B253,RA!J:J,"Satisfied")=COUNTIFS(RA!B:B,B253),"Satisfied",""))</f>
        <v/>
      </c>
      <c r="F253" s="32" t="str">
        <f>IF(COUNTIFS(RA!B:B,B253,RA!N:N,"High")&gt;0,"High",
IF(COUNTIFS(RA!B:B,B253,RA!N:N,"Moderate")&gt;0,"Moderate",
IF(COUNTIFS(RA!B:B,B253,RA!N:N,"Low")&gt;0,"Low",
"")))</f>
        <v/>
      </c>
      <c r="G253" s="32" t="str">
        <f>IF(COUNTIFS(RA!B:B,B253,RA!Q:Q,"Yes")&gt;0,"Yes",
IF(COUNTIFS(RA!B:B,B253,RA!Q:Q,"No")&gt;0,"No",
IF(COUNTIFS(RA!B:B,B253,RA!Q:Q,"None")&gt;0,"None",
"")))</f>
        <v/>
      </c>
      <c r="H253" s="32" t="str">
        <f>IF(COUNTIFS(RA!B:B,B253,RA!T:T,"Other Than Satisfied")&gt;0,"Other Than Satisfied","")</f>
        <v/>
      </c>
      <c r="I253" s="32" t="str">
        <f>IF(COUNTIFS(RA!B:B,B253,RA!U:U,"High")&gt;0,"High",
IF(COUNTIFS(RA!B:B,B253,RA!U:U,"Moderate")&gt;0,"Moderate",
IF(COUNTIFS(RA!B:B,B253,RA!U:U,"Low")&gt;0,"Low",
"")))</f>
        <v/>
      </c>
    </row>
    <row r="254" spans="1:9" s="9" customFormat="1" ht="14.1" customHeight="1" x14ac:dyDescent="0.25">
      <c r="A254" s="27" t="s">
        <v>553</v>
      </c>
      <c r="B254" s="7" t="s">
        <v>734</v>
      </c>
      <c r="C254" s="7" t="s">
        <v>388</v>
      </c>
      <c r="D254" s="32" t="str">
        <f>IF(COUNTIFS(RA!B:B,B254)=COUNTIFS(RA!B:B,B254,RA!I:I,"Not Applicable"),"Not Applicable",
IF(COUNTIFS(RA!B:B,B254)=COUNTIFS(RA!B:B,B254,RA!I:I,"Planned"),"Planned",
IF(COUNTIFS(RA!B:B,B254)=COUNTIFS(RA!B:B,B254,RA!I:I,"Alternative Implementation"),"Alternative Implementation",
IF(COUNTIFS(RA!B:B,B254,RA!I:I,"Partially Implemented")&gt;0,"Partially Implemented",
IF(COUNTIFS(RA!B:B,B254,RA!I:I,"Planned")&gt;0,"Planned",
IF(COUNTIFS(RA!B:B,B254,RA!I:I,"Alternative Implementation")&gt;0,"Alternative Implementation",
IF(COUNTIFS(RA!B:B,B254,RA!I:I,"Implemented")&gt;0,"Implemented",
"")))))))</f>
        <v/>
      </c>
      <c r="E254" s="33" t="str">
        <f>IF(COUNTIFS(RA!B:B,B254,RA!J:J,"Other Than Satisfied")&gt;0,"Other Than Satisfied",
IF(COUNTIFS(RA!B:B,B254,RA!J:J,"Satisfied")=COUNTIFS(RA!B:B,B254),"Satisfied",""))</f>
        <v/>
      </c>
      <c r="F254" s="32" t="str">
        <f>IF(COUNTIFS(RA!B:B,B254,RA!N:N,"High")&gt;0,"High",
IF(COUNTIFS(RA!B:B,B254,RA!N:N,"Moderate")&gt;0,"Moderate",
IF(COUNTIFS(RA!B:B,B254,RA!N:N,"Low")&gt;0,"Low",
"")))</f>
        <v/>
      </c>
      <c r="G254" s="32" t="str">
        <f>IF(COUNTIFS(RA!B:B,B254,RA!Q:Q,"Yes")&gt;0,"Yes",
IF(COUNTIFS(RA!B:B,B254,RA!Q:Q,"No")&gt;0,"No",
IF(COUNTIFS(RA!B:B,B254,RA!Q:Q,"None")&gt;0,"None",
"")))</f>
        <v/>
      </c>
      <c r="H254" s="32" t="str">
        <f>IF(COUNTIFS(RA!B:B,B254,RA!T:T,"Other Than Satisfied")&gt;0,"Other Than Satisfied","")</f>
        <v/>
      </c>
      <c r="I254" s="32" t="str">
        <f>IF(COUNTIFS(RA!B:B,B254,RA!U:U,"High")&gt;0,"High",
IF(COUNTIFS(RA!B:B,B254,RA!U:U,"Moderate")&gt;0,"Moderate",
IF(COUNTIFS(RA!B:B,B254,RA!U:U,"Low")&gt;0,"Low",
"")))</f>
        <v/>
      </c>
    </row>
    <row r="255" spans="1:9" s="1" customFormat="1" ht="14.1" customHeight="1" x14ac:dyDescent="0.25">
      <c r="A255" s="27" t="s">
        <v>553</v>
      </c>
      <c r="B255" s="7" t="s">
        <v>735</v>
      </c>
      <c r="C255" s="7" t="s">
        <v>389</v>
      </c>
      <c r="D255" s="32" t="str">
        <f>IF(COUNTIFS(RA!B:B,B255)=COUNTIFS(RA!B:B,B255,RA!I:I,"Not Applicable"),"Not Applicable",
IF(COUNTIFS(RA!B:B,B255)=COUNTIFS(RA!B:B,B255,RA!I:I,"Planned"),"Planned",
IF(COUNTIFS(RA!B:B,B255)=COUNTIFS(RA!B:B,B255,RA!I:I,"Alternative Implementation"),"Alternative Implementation",
IF(COUNTIFS(RA!B:B,B255,RA!I:I,"Partially Implemented")&gt;0,"Partially Implemented",
IF(COUNTIFS(RA!B:B,B255,RA!I:I,"Planned")&gt;0,"Planned",
IF(COUNTIFS(RA!B:B,B255,RA!I:I,"Alternative Implementation")&gt;0,"Alternative Implementation",
IF(COUNTIFS(RA!B:B,B255,RA!I:I,"Implemented")&gt;0,"Implemented",
"")))))))</f>
        <v/>
      </c>
      <c r="E255" s="33" t="str">
        <f>IF(COUNTIFS(RA!B:B,B255,RA!J:J,"Other Than Satisfied")&gt;0,"Other Than Satisfied",
IF(COUNTIFS(RA!B:B,B255,RA!J:J,"Satisfied")=COUNTIFS(RA!B:B,B255),"Satisfied",""))</f>
        <v/>
      </c>
      <c r="F255" s="32" t="str">
        <f>IF(COUNTIFS(RA!B:B,B255,RA!N:N,"High")&gt;0,"High",
IF(COUNTIFS(RA!B:B,B255,RA!N:N,"Moderate")&gt;0,"Moderate",
IF(COUNTIFS(RA!B:B,B255,RA!N:N,"Low")&gt;0,"Low",
"")))</f>
        <v/>
      </c>
      <c r="G255" s="32" t="str">
        <f>IF(COUNTIFS(RA!B:B,B255,RA!Q:Q,"Yes")&gt;0,"Yes",
IF(COUNTIFS(RA!B:B,B255,RA!Q:Q,"No")&gt;0,"No",
IF(COUNTIFS(RA!B:B,B255,RA!Q:Q,"None")&gt;0,"None",
"")))</f>
        <v/>
      </c>
      <c r="H255" s="32" t="str">
        <f>IF(COUNTIFS(RA!B:B,B255,RA!T:T,"Other Than Satisfied")&gt;0,"Other Than Satisfied","")</f>
        <v/>
      </c>
      <c r="I255" s="32" t="str">
        <f>IF(COUNTIFS(RA!B:B,B255,RA!U:U,"High")&gt;0,"High",
IF(COUNTIFS(RA!B:B,B255,RA!U:U,"Moderate")&gt;0,"Moderate",
IF(COUNTIFS(RA!B:B,B255,RA!U:U,"Low")&gt;0,"Low",
"")))</f>
        <v/>
      </c>
    </row>
    <row r="256" spans="1:9" s="1" customFormat="1" ht="14.1" customHeight="1" x14ac:dyDescent="0.25">
      <c r="A256" s="27" t="s">
        <v>553</v>
      </c>
      <c r="B256" s="7" t="s">
        <v>736</v>
      </c>
      <c r="C256" s="7" t="s">
        <v>390</v>
      </c>
      <c r="D256" s="32" t="str">
        <f>IF(COUNTIFS(RA!B:B,B256)=COUNTIFS(RA!B:B,B256,RA!I:I,"Not Applicable"),"Not Applicable",
IF(COUNTIFS(RA!B:B,B256)=COUNTIFS(RA!B:B,B256,RA!I:I,"Planned"),"Planned",
IF(COUNTIFS(RA!B:B,B256)=COUNTIFS(RA!B:B,B256,RA!I:I,"Alternative Implementation"),"Alternative Implementation",
IF(COUNTIFS(RA!B:B,B256,RA!I:I,"Partially Implemented")&gt;0,"Partially Implemented",
IF(COUNTIFS(RA!B:B,B256,RA!I:I,"Planned")&gt;0,"Planned",
IF(COUNTIFS(RA!B:B,B256,RA!I:I,"Alternative Implementation")&gt;0,"Alternative Implementation",
IF(COUNTIFS(RA!B:B,B256,RA!I:I,"Implemented")&gt;0,"Implemented",
"")))))))</f>
        <v/>
      </c>
      <c r="E256" s="33" t="str">
        <f>IF(COUNTIFS(RA!B:B,B256,RA!J:J,"Other Than Satisfied")&gt;0,"Other Than Satisfied",
IF(COUNTIFS(RA!B:B,B256,RA!J:J,"Satisfied")=COUNTIFS(RA!B:B,B256),"Satisfied",""))</f>
        <v/>
      </c>
      <c r="F256" s="32" t="str">
        <f>IF(COUNTIFS(RA!B:B,B256,RA!N:N,"High")&gt;0,"High",
IF(COUNTIFS(RA!B:B,B256,RA!N:N,"Moderate")&gt;0,"Moderate",
IF(COUNTIFS(RA!B:B,B256,RA!N:N,"Low")&gt;0,"Low",
"")))</f>
        <v/>
      </c>
      <c r="G256" s="32" t="str">
        <f>IF(COUNTIFS(RA!B:B,B256,RA!Q:Q,"Yes")&gt;0,"Yes",
IF(COUNTIFS(RA!B:B,B256,RA!Q:Q,"No")&gt;0,"No",
IF(COUNTIFS(RA!B:B,B256,RA!Q:Q,"None")&gt;0,"None",
"")))</f>
        <v/>
      </c>
      <c r="H256" s="32" t="str">
        <f>IF(COUNTIFS(RA!B:B,B256,RA!T:T,"Other Than Satisfied")&gt;0,"Other Than Satisfied","")</f>
        <v/>
      </c>
      <c r="I256" s="32" t="str">
        <f>IF(COUNTIFS(RA!B:B,B256,RA!U:U,"High")&gt;0,"High",
IF(COUNTIFS(RA!B:B,B256,RA!U:U,"Moderate")&gt;0,"Moderate",
IF(COUNTIFS(RA!B:B,B256,RA!U:U,"Low")&gt;0,"Low",
"")))</f>
        <v/>
      </c>
    </row>
    <row r="257" spans="1:9" s="1" customFormat="1" ht="14.1" customHeight="1" x14ac:dyDescent="0.25">
      <c r="A257" s="27" t="s">
        <v>553</v>
      </c>
      <c r="B257" s="7" t="s">
        <v>737</v>
      </c>
      <c r="C257" s="7" t="s">
        <v>391</v>
      </c>
      <c r="D257" s="32" t="str">
        <f>IF(COUNTIFS(RA!B:B,B257)=COUNTIFS(RA!B:B,B257,RA!I:I,"Not Applicable"),"Not Applicable",
IF(COUNTIFS(RA!B:B,B257)=COUNTIFS(RA!B:B,B257,RA!I:I,"Planned"),"Planned",
IF(COUNTIFS(RA!B:B,B257)=COUNTIFS(RA!B:B,B257,RA!I:I,"Alternative Implementation"),"Alternative Implementation",
IF(COUNTIFS(RA!B:B,B257,RA!I:I,"Partially Implemented")&gt;0,"Partially Implemented",
IF(COUNTIFS(RA!B:B,B257,RA!I:I,"Planned")&gt;0,"Planned",
IF(COUNTIFS(RA!B:B,B257,RA!I:I,"Alternative Implementation")&gt;0,"Alternative Implementation",
IF(COUNTIFS(RA!B:B,B257,RA!I:I,"Implemented")&gt;0,"Implemented",
"")))))))</f>
        <v/>
      </c>
      <c r="E257" s="33" t="str">
        <f>IF(COUNTIFS(RA!B:B,B257,RA!J:J,"Other Than Satisfied")&gt;0,"Other Than Satisfied",
IF(COUNTIFS(RA!B:B,B257,RA!J:J,"Satisfied")=COUNTIFS(RA!B:B,B257),"Satisfied",""))</f>
        <v/>
      </c>
      <c r="F257" s="32" t="str">
        <f>IF(COUNTIFS(RA!B:B,B257,RA!N:N,"High")&gt;0,"High",
IF(COUNTIFS(RA!B:B,B257,RA!N:N,"Moderate")&gt;0,"Moderate",
IF(COUNTIFS(RA!B:B,B257,RA!N:N,"Low")&gt;0,"Low",
"")))</f>
        <v/>
      </c>
      <c r="G257" s="32" t="str">
        <f>IF(COUNTIFS(RA!B:B,B257,RA!Q:Q,"Yes")&gt;0,"Yes",
IF(COUNTIFS(RA!B:B,B257,RA!Q:Q,"No")&gt;0,"No",
IF(COUNTIFS(RA!B:B,B257,RA!Q:Q,"None")&gt;0,"None",
"")))</f>
        <v/>
      </c>
      <c r="H257" s="32" t="str">
        <f>IF(COUNTIFS(RA!B:B,B257,RA!T:T,"Other Than Satisfied")&gt;0,"Other Than Satisfied","")</f>
        <v/>
      </c>
      <c r="I257" s="32" t="str">
        <f>IF(COUNTIFS(RA!B:B,B257,RA!U:U,"High")&gt;0,"High",
IF(COUNTIFS(RA!B:B,B257,RA!U:U,"Moderate")&gt;0,"Moderate",
IF(COUNTIFS(RA!B:B,B257,RA!U:U,"Low")&gt;0,"Low",
"")))</f>
        <v/>
      </c>
    </row>
    <row r="258" spans="1:9" s="1" customFormat="1" ht="14.1" customHeight="1" x14ac:dyDescent="0.25">
      <c r="A258" s="27" t="s">
        <v>553</v>
      </c>
      <c r="B258" s="7" t="s">
        <v>738</v>
      </c>
      <c r="C258" s="7" t="s">
        <v>392</v>
      </c>
      <c r="D258" s="32" t="str">
        <f>IF(COUNTIFS(RA!B:B,B258)=COUNTIFS(RA!B:B,B258,RA!I:I,"Not Applicable"),"Not Applicable",
IF(COUNTIFS(RA!B:B,B258)=COUNTIFS(RA!B:B,B258,RA!I:I,"Planned"),"Planned",
IF(COUNTIFS(RA!B:B,B258)=COUNTIFS(RA!B:B,B258,RA!I:I,"Alternative Implementation"),"Alternative Implementation",
IF(COUNTIFS(RA!B:B,B258,RA!I:I,"Partially Implemented")&gt;0,"Partially Implemented",
IF(COUNTIFS(RA!B:B,B258,RA!I:I,"Planned")&gt;0,"Planned",
IF(COUNTIFS(RA!B:B,B258,RA!I:I,"Alternative Implementation")&gt;0,"Alternative Implementation",
IF(COUNTIFS(RA!B:B,B258,RA!I:I,"Implemented")&gt;0,"Implemented",
"")))))))</f>
        <v/>
      </c>
      <c r="E258" s="33" t="str">
        <f>IF(COUNTIFS(RA!B:B,B258,RA!J:J,"Other Than Satisfied")&gt;0,"Other Than Satisfied",
IF(COUNTIFS(RA!B:B,B258,RA!J:J,"Satisfied")=COUNTIFS(RA!B:B,B258),"Satisfied",""))</f>
        <v/>
      </c>
      <c r="F258" s="32" t="str">
        <f>IF(COUNTIFS(RA!B:B,B258,RA!N:N,"High")&gt;0,"High",
IF(COUNTIFS(RA!B:B,B258,RA!N:N,"Moderate")&gt;0,"Moderate",
IF(COUNTIFS(RA!B:B,B258,RA!N:N,"Low")&gt;0,"Low",
"")))</f>
        <v/>
      </c>
      <c r="G258" s="32" t="str">
        <f>IF(COUNTIFS(RA!B:B,B258,RA!Q:Q,"Yes")&gt;0,"Yes",
IF(COUNTIFS(RA!B:B,B258,RA!Q:Q,"No")&gt;0,"No",
IF(COUNTIFS(RA!B:B,B258,RA!Q:Q,"None")&gt;0,"None",
"")))</f>
        <v/>
      </c>
      <c r="H258" s="32" t="str">
        <f>IF(COUNTIFS(RA!B:B,B258,RA!T:T,"Other Than Satisfied")&gt;0,"Other Than Satisfied","")</f>
        <v/>
      </c>
      <c r="I258" s="32" t="str">
        <f>IF(COUNTIFS(RA!B:B,B258,RA!U:U,"High")&gt;0,"High",
IF(COUNTIFS(RA!B:B,B258,RA!U:U,"Moderate")&gt;0,"Moderate",
IF(COUNTIFS(RA!B:B,B258,RA!U:U,"Low")&gt;0,"Low",
"")))</f>
        <v/>
      </c>
    </row>
    <row r="259" spans="1:9" s="1" customFormat="1" ht="14.1" customHeight="1" x14ac:dyDescent="0.25">
      <c r="A259" s="35"/>
      <c r="B259" s="10"/>
      <c r="C259" s="4" t="s">
        <v>393</v>
      </c>
      <c r="D259" s="31"/>
      <c r="E259" s="31"/>
      <c r="F259" s="31"/>
      <c r="G259" s="31"/>
      <c r="H259" s="31"/>
      <c r="I259" s="31"/>
    </row>
    <row r="260" spans="1:9" s="1" customFormat="1" ht="14.1" customHeight="1" x14ac:dyDescent="0.25">
      <c r="A260" s="26" t="s">
        <v>563</v>
      </c>
      <c r="B260" s="5" t="s">
        <v>394</v>
      </c>
      <c r="C260" s="5" t="s">
        <v>395</v>
      </c>
      <c r="D260" s="32" t="str">
        <f>IF(COUNTIFS(SA!B:B,B260)=COUNTIFS(SA!B:B,B260,SA!I:I,"Not Applicable"),"Not Applicable",
IF(COUNTIFS(SA!B:B,B260)=COUNTIFS(SA!B:B,B260,SA!I:I,"Planned"),"Planned",
IF(COUNTIFS(SA!B:B,B260)=COUNTIFS(SA!B:B,B260,SA!I:I,"Alternative Implementation"),"Alternative Implementation",
IF(COUNTIFS(SA!B:B,B260,SA!I:I,"Partially Implemented")&gt;0,"Partially Implemented",
IF(COUNTIFS(SA!B:B,B260,SA!I:I,"Planned")&gt;0,"Planned",
IF(COUNTIFS(SA!B:B,B260,SA!I:I,"Alternative Implementation")&gt;0,"Alternative Implementation",
IF(COUNTIFS(SA!B:B,B260,SA!I:I,"Implemented")&gt;0,"Implemented",
"")))))))</f>
        <v/>
      </c>
      <c r="E260" s="33" t="str">
        <f>IF(COUNTIFS(SA!B:B,B260,SA!J:J,"Other Than Satisfied")&gt;0,"Other Than Satisfied",
IF(COUNTIFS(SA!B:B,B260,SA!J:J,"Satisfied")=COUNTIFS(SA!B:B,B260),"Satisfied",""))</f>
        <v/>
      </c>
      <c r="F260" s="32" t="str">
        <f>IF(COUNTIFS(SA!B:B,B260,SA!N:N,"High")&gt;0,"High",
IF(COUNTIFS(SA!B:B,B260,SA!N:N,"Moderate")&gt;0,"Moderate",
IF(COUNTIFS(SA!B:B,B260,SA!N:N,"Low")&gt;0,"Low",
"")))</f>
        <v/>
      </c>
      <c r="G260" s="32" t="str">
        <f>IF(COUNTIFS(SA!B:B,B260,SA!Q:Q,"Yes")&gt;0,"Yes",
IF(COUNTIFS(SA!B:B,B260,SA!Q:Q,"No")&gt;0,"No",
IF(COUNTIFS(SA!B:B,B260,SA!Q:Q,"None")&gt;0,"None",
"")))</f>
        <v/>
      </c>
      <c r="H260" s="32" t="str">
        <f>IF(COUNTIFS(SA!B:B,B260,SA!T:T,"Other Than Satisfied")&gt;0,"Other Than Satisfied","")</f>
        <v/>
      </c>
      <c r="I260" s="32" t="str">
        <f>IF(COUNTIFS(SA!B:B,B260,SA!U:U,"High")&gt;0,"High",
IF(COUNTIFS(SA!B:B,B260,SA!U:U,"Moderate")&gt;0,"Moderate",
IF(COUNTIFS(SA!B:B,B260,SA!U:U,"Low")&gt;0,"Low",
"")))</f>
        <v/>
      </c>
    </row>
    <row r="261" spans="1:9" s="1" customFormat="1" ht="14.1" customHeight="1" x14ac:dyDescent="0.25">
      <c r="A261" s="26" t="s">
        <v>563</v>
      </c>
      <c r="B261" s="5" t="s">
        <v>396</v>
      </c>
      <c r="C261" s="5" t="s">
        <v>397</v>
      </c>
      <c r="D261" s="32" t="str">
        <f>IF(COUNTIFS(SA!B:B,B261)=COUNTIFS(SA!B:B,B261,SA!I:I,"Not Applicable"),"Not Applicable",
IF(COUNTIFS(SA!B:B,B261)=COUNTIFS(SA!B:B,B261,SA!I:I,"Planned"),"Planned",
IF(COUNTIFS(SA!B:B,B261)=COUNTIFS(SA!B:B,B261,SA!I:I,"Alternative Implementation"),"Alternative Implementation",
IF(COUNTIFS(SA!B:B,B261,SA!I:I,"Partially Implemented")&gt;0,"Partially Implemented",
IF(COUNTIFS(SA!B:B,B261,SA!I:I,"Planned")&gt;0,"Planned",
IF(COUNTIFS(SA!B:B,B261,SA!I:I,"Alternative Implementation")&gt;0,"Alternative Implementation",
IF(COUNTIFS(SA!B:B,B261,SA!I:I,"Implemented")&gt;0,"Implemented",
"")))))))</f>
        <v/>
      </c>
      <c r="E261" s="33" t="str">
        <f>IF(COUNTIFS(SA!B:B,B261,SA!J:J,"Other Than Satisfied")&gt;0,"Other Than Satisfied",
IF(COUNTIFS(SA!B:B,B261,SA!J:J,"Satisfied")=COUNTIFS(SA!B:B,B261),"Satisfied",""))</f>
        <v/>
      </c>
      <c r="F261" s="32" t="str">
        <f>IF(COUNTIFS(SA!B:B,B261,SA!N:N,"High")&gt;0,"High",
IF(COUNTIFS(SA!B:B,B261,SA!N:N,"Moderate")&gt;0,"Moderate",
IF(COUNTIFS(SA!B:B,B261,SA!N:N,"Low")&gt;0,"Low",
"")))</f>
        <v/>
      </c>
      <c r="G261" s="32" t="str">
        <f>IF(COUNTIFS(SA!B:B,B261,SA!Q:Q,"Yes")&gt;0,"Yes",
IF(COUNTIFS(SA!B:B,B261,SA!Q:Q,"No")&gt;0,"No",
IF(COUNTIFS(SA!B:B,B261,SA!Q:Q,"None")&gt;0,"None",
"")))</f>
        <v/>
      </c>
      <c r="H261" s="32" t="str">
        <f>IF(COUNTIFS(SA!B:B,B261,SA!T:T,"Other Than Satisfied")&gt;0,"Other Than Satisfied","")</f>
        <v/>
      </c>
      <c r="I261" s="32" t="str">
        <f>IF(COUNTIFS(SA!B:B,B261,SA!U:U,"High")&gt;0,"High",
IF(COUNTIFS(SA!B:B,B261,SA!U:U,"Moderate")&gt;0,"Moderate",
IF(COUNTIFS(SA!B:B,B261,SA!U:U,"Low")&gt;0,"Low",
"")))</f>
        <v/>
      </c>
    </row>
    <row r="262" spans="1:9" s="1" customFormat="1" ht="14.1" customHeight="1" x14ac:dyDescent="0.25">
      <c r="A262" s="26" t="s">
        <v>563</v>
      </c>
      <c r="B262" s="5" t="s">
        <v>398</v>
      </c>
      <c r="C262" s="5" t="s">
        <v>399</v>
      </c>
      <c r="D262" s="32" t="str">
        <f>IF(COUNTIFS(SA!B:B,B262)=COUNTIFS(SA!B:B,B262,SA!I:I,"Not Applicable"),"Not Applicable",
IF(COUNTIFS(SA!B:B,B262)=COUNTIFS(SA!B:B,B262,SA!I:I,"Planned"),"Planned",
IF(COUNTIFS(SA!B:B,B262)=COUNTIFS(SA!B:B,B262,SA!I:I,"Alternative Implementation"),"Alternative Implementation",
IF(COUNTIFS(SA!B:B,B262,SA!I:I,"Partially Implemented")&gt;0,"Partially Implemented",
IF(COUNTIFS(SA!B:B,B262,SA!I:I,"Planned")&gt;0,"Planned",
IF(COUNTIFS(SA!B:B,B262,SA!I:I,"Alternative Implementation")&gt;0,"Alternative Implementation",
IF(COUNTIFS(SA!B:B,B262,SA!I:I,"Implemented")&gt;0,"Implemented",
"")))))))</f>
        <v/>
      </c>
      <c r="E262" s="33" t="str">
        <f>IF(COUNTIFS(SA!B:B,B262,SA!J:J,"Other Than Satisfied")&gt;0,"Other Than Satisfied",
IF(COUNTIFS(SA!B:B,B262,SA!J:J,"Satisfied")=COUNTIFS(SA!B:B,B262),"Satisfied",""))</f>
        <v/>
      </c>
      <c r="F262" s="32" t="str">
        <f>IF(COUNTIFS(SA!B:B,B262,SA!N:N,"High")&gt;0,"High",
IF(COUNTIFS(SA!B:B,B262,SA!N:N,"Moderate")&gt;0,"Moderate",
IF(COUNTIFS(SA!B:B,B262,SA!N:N,"Low")&gt;0,"Low",
"")))</f>
        <v/>
      </c>
      <c r="G262" s="32" t="str">
        <f>IF(COUNTIFS(SA!B:B,B262,SA!Q:Q,"Yes")&gt;0,"Yes",
IF(COUNTIFS(SA!B:B,B262,SA!Q:Q,"No")&gt;0,"No",
IF(COUNTIFS(SA!B:B,B262,SA!Q:Q,"None")&gt;0,"None",
"")))</f>
        <v/>
      </c>
      <c r="H262" s="32" t="str">
        <f>IF(COUNTIFS(SA!B:B,B262,SA!T:T,"Other Than Satisfied")&gt;0,"Other Than Satisfied","")</f>
        <v/>
      </c>
      <c r="I262" s="32" t="str">
        <f>IF(COUNTIFS(SA!B:B,B262,SA!U:U,"High")&gt;0,"High",
IF(COUNTIFS(SA!B:B,B262,SA!U:U,"Moderate")&gt;0,"Moderate",
IF(COUNTIFS(SA!B:B,B262,SA!U:U,"Low")&gt;0,"Low",
"")))</f>
        <v/>
      </c>
    </row>
    <row r="263" spans="1:9" s="1" customFormat="1" ht="14.1" customHeight="1" x14ac:dyDescent="0.25">
      <c r="A263" s="26" t="s">
        <v>563</v>
      </c>
      <c r="B263" s="5" t="s">
        <v>400</v>
      </c>
      <c r="C263" s="5" t="s">
        <v>401</v>
      </c>
      <c r="D263" s="32" t="str">
        <f>IF(COUNTIFS(SA!B:B,B263)=COUNTIFS(SA!B:B,B263,SA!I:I,"Not Applicable"),"Not Applicable",
IF(COUNTIFS(SA!B:B,B263)=COUNTIFS(SA!B:B,B263,SA!I:I,"Planned"),"Planned",
IF(COUNTIFS(SA!B:B,B263)=COUNTIFS(SA!B:B,B263,SA!I:I,"Alternative Implementation"),"Alternative Implementation",
IF(COUNTIFS(SA!B:B,B263,SA!I:I,"Partially Implemented")&gt;0,"Partially Implemented",
IF(COUNTIFS(SA!B:B,B263,SA!I:I,"Planned")&gt;0,"Planned",
IF(COUNTIFS(SA!B:B,B263,SA!I:I,"Alternative Implementation")&gt;0,"Alternative Implementation",
IF(COUNTIFS(SA!B:B,B263,SA!I:I,"Implemented")&gt;0,"Implemented",
"")))))))</f>
        <v/>
      </c>
      <c r="E263" s="33" t="str">
        <f>IF(COUNTIFS(SA!B:B,B263,SA!J:J,"Other Than Satisfied")&gt;0,"Other Than Satisfied",
IF(COUNTIFS(SA!B:B,B263,SA!J:J,"Satisfied")=COUNTIFS(SA!B:B,B263),"Satisfied",""))</f>
        <v/>
      </c>
      <c r="F263" s="32" t="str">
        <f>IF(COUNTIFS(SA!B:B,B263,SA!N:N,"High")&gt;0,"High",
IF(COUNTIFS(SA!B:B,B263,SA!N:N,"Moderate")&gt;0,"Moderate",
IF(COUNTIFS(SA!B:B,B263,SA!N:N,"Low")&gt;0,"Low",
"")))</f>
        <v/>
      </c>
      <c r="G263" s="32" t="str">
        <f>IF(COUNTIFS(SA!B:B,B263,SA!Q:Q,"Yes")&gt;0,"Yes",
IF(COUNTIFS(SA!B:B,B263,SA!Q:Q,"No")&gt;0,"No",
IF(COUNTIFS(SA!B:B,B263,SA!Q:Q,"None")&gt;0,"None",
"")))</f>
        <v/>
      </c>
      <c r="H263" s="32" t="str">
        <f>IF(COUNTIFS(SA!B:B,B263,SA!T:T,"Other Than Satisfied")&gt;0,"Other Than Satisfied","")</f>
        <v/>
      </c>
      <c r="I263" s="32" t="str">
        <f>IF(COUNTIFS(SA!B:B,B263,SA!U:U,"High")&gt;0,"High",
IF(COUNTIFS(SA!B:B,B263,SA!U:U,"Moderate")&gt;0,"Moderate",
IF(COUNTIFS(SA!B:B,B263,SA!U:U,"Low")&gt;0,"Low",
"")))</f>
        <v/>
      </c>
    </row>
    <row r="264" spans="1:9" s="1" customFormat="1" ht="14.1" customHeight="1" x14ac:dyDescent="0.25">
      <c r="A264" s="27" t="s">
        <v>563</v>
      </c>
      <c r="B264" s="7" t="s">
        <v>739</v>
      </c>
      <c r="C264" s="7" t="s">
        <v>402</v>
      </c>
      <c r="D264" s="32" t="str">
        <f>IF(COUNTIFS(SA!B:B,B264)=COUNTIFS(SA!B:B,B264,SA!I:I,"Not Applicable"),"Not Applicable",
IF(COUNTIFS(SA!B:B,B264)=COUNTIFS(SA!B:B,B264,SA!I:I,"Planned"),"Planned",
IF(COUNTIFS(SA!B:B,B264)=COUNTIFS(SA!B:B,B264,SA!I:I,"Alternative Implementation"),"Alternative Implementation",
IF(COUNTIFS(SA!B:B,B264,SA!I:I,"Partially Implemented")&gt;0,"Partially Implemented",
IF(COUNTIFS(SA!B:B,B264,SA!I:I,"Planned")&gt;0,"Planned",
IF(COUNTIFS(SA!B:B,B264,SA!I:I,"Alternative Implementation")&gt;0,"Alternative Implementation",
IF(COUNTIFS(SA!B:B,B264,SA!I:I,"Implemented")&gt;0,"Implemented",
"")))))))</f>
        <v/>
      </c>
      <c r="E264" s="33" t="str">
        <f>IF(COUNTIFS(SA!B:B,B264,SA!J:J,"Other Than Satisfied")&gt;0,"Other Than Satisfied",
IF(COUNTIFS(SA!B:B,B264,SA!J:J,"Satisfied")=COUNTIFS(SA!B:B,B264),"Satisfied",""))</f>
        <v/>
      </c>
      <c r="F264" s="32" t="str">
        <f>IF(COUNTIFS(SA!B:B,B264,SA!N:N,"High")&gt;0,"High",
IF(COUNTIFS(SA!B:B,B264,SA!N:N,"Moderate")&gt;0,"Moderate",
IF(COUNTIFS(SA!B:B,B264,SA!N:N,"Low")&gt;0,"Low",
"")))</f>
        <v/>
      </c>
      <c r="G264" s="32" t="str">
        <f>IF(COUNTIFS(SA!B:B,B264,SA!Q:Q,"Yes")&gt;0,"Yes",
IF(COUNTIFS(SA!B:B,B264,SA!Q:Q,"No")&gt;0,"No",
IF(COUNTIFS(SA!B:B,B264,SA!Q:Q,"None")&gt;0,"None",
"")))</f>
        <v/>
      </c>
      <c r="H264" s="32" t="str">
        <f>IF(COUNTIFS(SA!B:B,B264,SA!T:T,"Other Than Satisfied")&gt;0,"Other Than Satisfied","")</f>
        <v/>
      </c>
      <c r="I264" s="32" t="str">
        <f>IF(COUNTIFS(SA!B:B,B264,SA!U:U,"High")&gt;0,"High",
IF(COUNTIFS(SA!B:B,B264,SA!U:U,"Moderate")&gt;0,"Moderate",
IF(COUNTIFS(SA!B:B,B264,SA!U:U,"Low")&gt;0,"Low",
"")))</f>
        <v/>
      </c>
    </row>
    <row r="265" spans="1:9" s="1" customFormat="1" ht="14.1" customHeight="1" x14ac:dyDescent="0.25">
      <c r="A265" s="27" t="s">
        <v>563</v>
      </c>
      <c r="B265" s="7" t="s">
        <v>740</v>
      </c>
      <c r="C265" s="7" t="s">
        <v>403</v>
      </c>
      <c r="D265" s="32" t="str">
        <f>IF(COUNTIFS(SA!B:B,B265)=COUNTIFS(SA!B:B,B265,SA!I:I,"Not Applicable"),"Not Applicable",
IF(COUNTIFS(SA!B:B,B265)=COUNTIFS(SA!B:B,B265,SA!I:I,"Planned"),"Planned",
IF(COUNTIFS(SA!B:B,B265)=COUNTIFS(SA!B:B,B265,SA!I:I,"Alternative Implementation"),"Alternative Implementation",
IF(COUNTIFS(SA!B:B,B265,SA!I:I,"Partially Implemented")&gt;0,"Partially Implemented",
IF(COUNTIFS(SA!B:B,B265,SA!I:I,"Planned")&gt;0,"Planned",
IF(COUNTIFS(SA!B:B,B265,SA!I:I,"Alternative Implementation")&gt;0,"Alternative Implementation",
IF(COUNTIFS(SA!B:B,B265,SA!I:I,"Implemented")&gt;0,"Implemented",
"")))))))</f>
        <v/>
      </c>
      <c r="E265" s="33" t="str">
        <f>IF(COUNTIFS(SA!B:B,B265,SA!J:J,"Other Than Satisfied")&gt;0,"Other Than Satisfied",
IF(COUNTIFS(SA!B:B,B265,SA!J:J,"Satisfied")=COUNTIFS(SA!B:B,B265),"Satisfied",""))</f>
        <v/>
      </c>
      <c r="F265" s="32" t="str">
        <f>IF(COUNTIFS(SA!B:B,B265,SA!N:N,"High")&gt;0,"High",
IF(COUNTIFS(SA!B:B,B265,SA!N:N,"Moderate")&gt;0,"Moderate",
IF(COUNTIFS(SA!B:B,B265,SA!N:N,"Low")&gt;0,"Low",
"")))</f>
        <v/>
      </c>
      <c r="G265" s="32" t="str">
        <f>IF(COUNTIFS(SA!B:B,B265,SA!Q:Q,"Yes")&gt;0,"Yes",
IF(COUNTIFS(SA!B:B,B265,SA!Q:Q,"No")&gt;0,"No",
IF(COUNTIFS(SA!B:B,B265,SA!Q:Q,"None")&gt;0,"None",
"")))</f>
        <v/>
      </c>
      <c r="H265" s="32" t="str">
        <f>IF(COUNTIFS(SA!B:B,B265,SA!T:T,"Other Than Satisfied")&gt;0,"Other Than Satisfied","")</f>
        <v/>
      </c>
      <c r="I265" s="32" t="str">
        <f>IF(COUNTIFS(SA!B:B,B265,SA!U:U,"High")&gt;0,"High",
IF(COUNTIFS(SA!B:B,B265,SA!U:U,"Moderate")&gt;0,"Moderate",
IF(COUNTIFS(SA!B:B,B265,SA!U:U,"Low")&gt;0,"Low",
"")))</f>
        <v/>
      </c>
    </row>
    <row r="266" spans="1:9" s="9" customFormat="1" ht="14.1" customHeight="1" x14ac:dyDescent="0.25">
      <c r="A266" s="27" t="s">
        <v>563</v>
      </c>
      <c r="B266" s="7" t="s">
        <v>741</v>
      </c>
      <c r="C266" s="7" t="s">
        <v>404</v>
      </c>
      <c r="D266" s="32" t="str">
        <f>IF(COUNTIFS(SA!B:B,B266)=COUNTIFS(SA!B:B,B266,SA!I:I,"Not Applicable"),"Not Applicable",
IF(COUNTIFS(SA!B:B,B266)=COUNTIFS(SA!B:B,B266,SA!I:I,"Planned"),"Planned",
IF(COUNTIFS(SA!B:B,B266)=COUNTIFS(SA!B:B,B266,SA!I:I,"Alternative Implementation"),"Alternative Implementation",
IF(COUNTIFS(SA!B:B,B266,SA!I:I,"Partially Implemented")&gt;0,"Partially Implemented",
IF(COUNTIFS(SA!B:B,B266,SA!I:I,"Planned")&gt;0,"Planned",
IF(COUNTIFS(SA!B:B,B266,SA!I:I,"Alternative Implementation")&gt;0,"Alternative Implementation",
IF(COUNTIFS(SA!B:B,B266,SA!I:I,"Implemented")&gt;0,"Implemented",
"")))))))</f>
        <v/>
      </c>
      <c r="E266" s="33" t="str">
        <f>IF(COUNTIFS(SA!B:B,B266,SA!J:J,"Other Than Satisfied")&gt;0,"Other Than Satisfied",
IF(COUNTIFS(SA!B:B,B266,SA!J:J,"Satisfied")=COUNTIFS(SA!B:B,B266),"Satisfied",""))</f>
        <v/>
      </c>
      <c r="F266" s="32" t="str">
        <f>IF(COUNTIFS(SA!B:B,B266,SA!N:N,"High")&gt;0,"High",
IF(COUNTIFS(SA!B:B,B266,SA!N:N,"Moderate")&gt;0,"Moderate",
IF(COUNTIFS(SA!B:B,B266,SA!N:N,"Low")&gt;0,"Low",
"")))</f>
        <v/>
      </c>
      <c r="G266" s="32" t="str">
        <f>IF(COUNTIFS(SA!B:B,B266,SA!Q:Q,"Yes")&gt;0,"Yes",
IF(COUNTIFS(SA!B:B,B266,SA!Q:Q,"No")&gt;0,"No",
IF(COUNTIFS(SA!B:B,B266,SA!Q:Q,"None")&gt;0,"None",
"")))</f>
        <v/>
      </c>
      <c r="H266" s="32" t="str">
        <f>IF(COUNTIFS(SA!B:B,B266,SA!T:T,"Other Than Satisfied")&gt;0,"Other Than Satisfied","")</f>
        <v/>
      </c>
      <c r="I266" s="32" t="str">
        <f>IF(COUNTIFS(SA!B:B,B266,SA!U:U,"High")&gt;0,"High",
IF(COUNTIFS(SA!B:B,B266,SA!U:U,"Moderate")&gt;0,"Moderate",
IF(COUNTIFS(SA!B:B,B266,SA!U:U,"Low")&gt;0,"Low",
"")))</f>
        <v/>
      </c>
    </row>
    <row r="267" spans="1:9" s="1" customFormat="1" ht="14.1" customHeight="1" x14ac:dyDescent="0.25">
      <c r="A267" s="27" t="s">
        <v>563</v>
      </c>
      <c r="B267" s="7" t="s">
        <v>742</v>
      </c>
      <c r="C267" s="7" t="s">
        <v>405</v>
      </c>
      <c r="D267" s="32" t="str">
        <f>IF(COUNTIFS(SA!B:B,B267)=COUNTIFS(SA!B:B,B267,SA!I:I,"Not Applicable"),"Not Applicable",
IF(COUNTIFS(SA!B:B,B267)=COUNTIFS(SA!B:B,B267,SA!I:I,"Planned"),"Planned",
IF(COUNTIFS(SA!B:B,B267)=COUNTIFS(SA!B:B,B267,SA!I:I,"Alternative Implementation"),"Alternative Implementation",
IF(COUNTIFS(SA!B:B,B267,SA!I:I,"Partially Implemented")&gt;0,"Partially Implemented",
IF(COUNTIFS(SA!B:B,B267,SA!I:I,"Planned")&gt;0,"Planned",
IF(COUNTIFS(SA!B:B,B267,SA!I:I,"Alternative Implementation")&gt;0,"Alternative Implementation",
IF(COUNTIFS(SA!B:B,B267,SA!I:I,"Implemented")&gt;0,"Implemented",
"")))))))</f>
        <v/>
      </c>
      <c r="E267" s="33" t="str">
        <f>IF(COUNTIFS(SA!B:B,B267,SA!J:J,"Other Than Satisfied")&gt;0,"Other Than Satisfied",
IF(COUNTIFS(SA!B:B,B267,SA!J:J,"Satisfied")=COUNTIFS(SA!B:B,B267),"Satisfied",""))</f>
        <v/>
      </c>
      <c r="F267" s="32" t="str">
        <f>IF(COUNTIFS(SA!B:B,B267,SA!N:N,"High")&gt;0,"High",
IF(COUNTIFS(SA!B:B,B267,SA!N:N,"Moderate")&gt;0,"Moderate",
IF(COUNTIFS(SA!B:B,B267,SA!N:N,"Low")&gt;0,"Low",
"")))</f>
        <v/>
      </c>
      <c r="G267" s="32" t="str">
        <f>IF(COUNTIFS(SA!B:B,B267,SA!Q:Q,"Yes")&gt;0,"Yes",
IF(COUNTIFS(SA!B:B,B267,SA!Q:Q,"No")&gt;0,"No",
IF(COUNTIFS(SA!B:B,B267,SA!Q:Q,"None")&gt;0,"None",
"")))</f>
        <v/>
      </c>
      <c r="H267" s="32" t="str">
        <f>IF(COUNTIFS(SA!B:B,B267,SA!T:T,"Other Than Satisfied")&gt;0,"Other Than Satisfied","")</f>
        <v/>
      </c>
      <c r="I267" s="32" t="str">
        <f>IF(COUNTIFS(SA!B:B,B267,SA!U:U,"High")&gt;0,"High",
IF(COUNTIFS(SA!B:B,B267,SA!U:U,"Moderate")&gt;0,"Moderate",
IF(COUNTIFS(SA!B:B,B267,SA!U:U,"Low")&gt;0,"Low",
"")))</f>
        <v/>
      </c>
    </row>
    <row r="268" spans="1:9" s="1" customFormat="1" ht="14.1" customHeight="1" x14ac:dyDescent="0.25">
      <c r="A268" s="27" t="s">
        <v>563</v>
      </c>
      <c r="B268" s="7" t="s">
        <v>743</v>
      </c>
      <c r="C268" s="7" t="s">
        <v>406</v>
      </c>
      <c r="D268" s="32" t="str">
        <f>IF(COUNTIFS(SA!B:B,B268)=COUNTIFS(SA!B:B,B268,SA!I:I,"Not Applicable"),"Not Applicable",
IF(COUNTIFS(SA!B:B,B268)=COUNTIFS(SA!B:B,B268,SA!I:I,"Planned"),"Planned",
IF(COUNTIFS(SA!B:B,B268)=COUNTIFS(SA!B:B,B268,SA!I:I,"Alternative Implementation"),"Alternative Implementation",
IF(COUNTIFS(SA!B:B,B268,SA!I:I,"Partially Implemented")&gt;0,"Partially Implemented",
IF(COUNTIFS(SA!B:B,B268,SA!I:I,"Planned")&gt;0,"Planned",
IF(COUNTIFS(SA!B:B,B268,SA!I:I,"Alternative Implementation")&gt;0,"Alternative Implementation",
IF(COUNTIFS(SA!B:B,B268,SA!I:I,"Implemented")&gt;0,"Implemented",
"")))))))</f>
        <v/>
      </c>
      <c r="E268" s="33" t="str">
        <f>IF(COUNTIFS(SA!B:B,B268,SA!J:J,"Other Than Satisfied")&gt;0,"Other Than Satisfied",
IF(COUNTIFS(SA!B:B,B268,SA!J:J,"Satisfied")=COUNTIFS(SA!B:B,B268),"Satisfied",""))</f>
        <v/>
      </c>
      <c r="F268" s="32" t="str">
        <f>IF(COUNTIFS(SA!B:B,B268,SA!N:N,"High")&gt;0,"High",
IF(COUNTIFS(SA!B:B,B268,SA!N:N,"Moderate")&gt;0,"Moderate",
IF(COUNTIFS(SA!B:B,B268,SA!N:N,"Low")&gt;0,"Low",
"")))</f>
        <v/>
      </c>
      <c r="G268" s="32" t="str">
        <f>IF(COUNTIFS(SA!B:B,B268,SA!Q:Q,"Yes")&gt;0,"Yes",
IF(COUNTIFS(SA!B:B,B268,SA!Q:Q,"No")&gt;0,"No",
IF(COUNTIFS(SA!B:B,B268,SA!Q:Q,"None")&gt;0,"None",
"")))</f>
        <v/>
      </c>
      <c r="H268" s="32" t="str">
        <f>IF(COUNTIFS(SA!B:B,B268,SA!T:T,"Other Than Satisfied")&gt;0,"Other Than Satisfied","")</f>
        <v/>
      </c>
      <c r="I268" s="32" t="str">
        <f>IF(COUNTIFS(SA!B:B,B268,SA!U:U,"High")&gt;0,"High",
IF(COUNTIFS(SA!B:B,B268,SA!U:U,"Moderate")&gt;0,"Moderate",
IF(COUNTIFS(SA!B:B,B268,SA!U:U,"Low")&gt;0,"Low",
"")))</f>
        <v/>
      </c>
    </row>
    <row r="269" spans="1:9" s="1" customFormat="1" ht="14.1" customHeight="1" x14ac:dyDescent="0.25">
      <c r="A269" s="26" t="s">
        <v>563</v>
      </c>
      <c r="B269" s="5" t="s">
        <v>407</v>
      </c>
      <c r="C269" s="5" t="s">
        <v>408</v>
      </c>
      <c r="D269" s="32" t="str">
        <f>IF(COUNTIFS(SA!B:B,B269)=COUNTIFS(SA!B:B,B269,SA!I:I,"Not Applicable"),"Not Applicable",
IF(COUNTIFS(SA!B:B,B269)=COUNTIFS(SA!B:B,B269,SA!I:I,"Planned"),"Planned",
IF(COUNTIFS(SA!B:B,B269)=COUNTIFS(SA!B:B,B269,SA!I:I,"Alternative Implementation"),"Alternative Implementation",
IF(COUNTIFS(SA!B:B,B269,SA!I:I,"Partially Implemented")&gt;0,"Partially Implemented",
IF(COUNTIFS(SA!B:B,B269,SA!I:I,"Planned")&gt;0,"Planned",
IF(COUNTIFS(SA!B:B,B269,SA!I:I,"Alternative Implementation")&gt;0,"Alternative Implementation",
IF(COUNTIFS(SA!B:B,B269,SA!I:I,"Implemented")&gt;0,"Implemented",
"")))))))</f>
        <v/>
      </c>
      <c r="E269" s="33" t="str">
        <f>IF(COUNTIFS(SA!B:B,B269,SA!J:J,"Other Than Satisfied")&gt;0,"Other Than Satisfied",
IF(COUNTIFS(SA!B:B,B269,SA!J:J,"Satisfied")=COUNTIFS(SA!B:B,B269),"Satisfied",""))</f>
        <v/>
      </c>
      <c r="F269" s="32" t="str">
        <f>IF(COUNTIFS(SA!B:B,B269,SA!N:N,"High")&gt;0,"High",
IF(COUNTIFS(SA!B:B,B269,SA!N:N,"Moderate")&gt;0,"Moderate",
IF(COUNTIFS(SA!B:B,B269,SA!N:N,"Low")&gt;0,"Low",
"")))</f>
        <v/>
      </c>
      <c r="G269" s="32" t="str">
        <f>IF(COUNTIFS(SA!B:B,B269,SA!Q:Q,"Yes")&gt;0,"Yes",
IF(COUNTIFS(SA!B:B,B269,SA!Q:Q,"No")&gt;0,"No",
IF(COUNTIFS(SA!B:B,B269,SA!Q:Q,"None")&gt;0,"None",
"")))</f>
        <v/>
      </c>
      <c r="H269" s="32" t="str">
        <f>IF(COUNTIFS(SA!B:B,B269,SA!T:T,"Other Than Satisfied")&gt;0,"Other Than Satisfied","")</f>
        <v/>
      </c>
      <c r="I269" s="32" t="str">
        <f>IF(COUNTIFS(SA!B:B,B269,SA!U:U,"High")&gt;0,"High",
IF(COUNTIFS(SA!B:B,B269,SA!U:U,"Moderate")&gt;0,"Moderate",
IF(COUNTIFS(SA!B:B,B269,SA!U:U,"Low")&gt;0,"Low",
"")))</f>
        <v/>
      </c>
    </row>
    <row r="270" spans="1:9" s="1" customFormat="1" ht="14.1" customHeight="1" x14ac:dyDescent="0.25">
      <c r="A270" s="26" t="s">
        <v>563</v>
      </c>
      <c r="B270" s="5" t="s">
        <v>409</v>
      </c>
      <c r="C270" s="5" t="s">
        <v>410</v>
      </c>
      <c r="D270" s="32" t="str">
        <f>IF(COUNTIFS(SA!B:B,B270)=COUNTIFS(SA!B:B,B270,SA!I:I,"Not Applicable"),"Not Applicable",
IF(COUNTIFS(SA!B:B,B270)=COUNTIFS(SA!B:B,B270,SA!I:I,"Planned"),"Planned",
IF(COUNTIFS(SA!B:B,B270)=COUNTIFS(SA!B:B,B270,SA!I:I,"Alternative Implementation"),"Alternative Implementation",
IF(COUNTIFS(SA!B:B,B270,SA!I:I,"Partially Implemented")&gt;0,"Partially Implemented",
IF(COUNTIFS(SA!B:B,B270,SA!I:I,"Planned")&gt;0,"Planned",
IF(COUNTIFS(SA!B:B,B270,SA!I:I,"Alternative Implementation")&gt;0,"Alternative Implementation",
IF(COUNTIFS(SA!B:B,B270,SA!I:I,"Implemented")&gt;0,"Implemented",
"")))))))</f>
        <v/>
      </c>
      <c r="E270" s="33" t="str">
        <f>IF(COUNTIFS(SA!B:B,B270,SA!J:J,"Other Than Satisfied")&gt;0,"Other Than Satisfied",
IF(COUNTIFS(SA!B:B,B270,SA!J:J,"Satisfied")=COUNTIFS(SA!B:B,B270),"Satisfied",""))</f>
        <v/>
      </c>
      <c r="F270" s="32" t="str">
        <f>IF(COUNTIFS(SA!B:B,B270,SA!N:N,"High")&gt;0,"High",
IF(COUNTIFS(SA!B:B,B270,SA!N:N,"Moderate")&gt;0,"Moderate",
IF(COUNTIFS(SA!B:B,B270,SA!N:N,"Low")&gt;0,"Low",
"")))</f>
        <v/>
      </c>
      <c r="G270" s="32" t="str">
        <f>IF(COUNTIFS(SA!B:B,B270,SA!Q:Q,"Yes")&gt;0,"Yes",
IF(COUNTIFS(SA!B:B,B270,SA!Q:Q,"No")&gt;0,"No",
IF(COUNTIFS(SA!B:B,B270,SA!Q:Q,"None")&gt;0,"None",
"")))</f>
        <v/>
      </c>
      <c r="H270" s="32" t="str">
        <f>IF(COUNTIFS(SA!B:B,B270,SA!T:T,"Other Than Satisfied")&gt;0,"Other Than Satisfied","")</f>
        <v/>
      </c>
      <c r="I270" s="32" t="str">
        <f>IF(COUNTIFS(SA!B:B,B270,SA!U:U,"High")&gt;0,"High",
IF(COUNTIFS(SA!B:B,B270,SA!U:U,"Moderate")&gt;0,"Moderate",
IF(COUNTIFS(SA!B:B,B270,SA!U:U,"Low")&gt;0,"Low",
"")))</f>
        <v/>
      </c>
    </row>
    <row r="271" spans="1:9" s="1" customFormat="1" ht="14.1" customHeight="1" x14ac:dyDescent="0.25">
      <c r="A271" s="26" t="s">
        <v>563</v>
      </c>
      <c r="B271" s="5" t="s">
        <v>411</v>
      </c>
      <c r="C271" s="5" t="s">
        <v>412</v>
      </c>
      <c r="D271" s="32" t="str">
        <f>IF(COUNTIFS(SA!B:B,B271)=COUNTIFS(SA!B:B,B271,SA!I:I,"Not Applicable"),"Not Applicable",
IF(COUNTIFS(SA!B:B,B271)=COUNTIFS(SA!B:B,B271,SA!I:I,"Planned"),"Planned",
IF(COUNTIFS(SA!B:B,B271)=COUNTIFS(SA!B:B,B271,SA!I:I,"Alternative Implementation"),"Alternative Implementation",
IF(COUNTIFS(SA!B:B,B271,SA!I:I,"Partially Implemented")&gt;0,"Partially Implemented",
IF(COUNTIFS(SA!B:B,B271,SA!I:I,"Planned")&gt;0,"Planned",
IF(COUNTIFS(SA!B:B,B271,SA!I:I,"Alternative Implementation")&gt;0,"Alternative Implementation",
IF(COUNTIFS(SA!B:B,B271,SA!I:I,"Implemented")&gt;0,"Implemented",
"")))))))</f>
        <v/>
      </c>
      <c r="E271" s="33" t="str">
        <f>IF(COUNTIFS(SA!B:B,B271,SA!J:J,"Other Than Satisfied")&gt;0,"Other Than Satisfied",
IF(COUNTIFS(SA!B:B,B271,SA!J:J,"Satisfied")=COUNTIFS(SA!B:B,B271),"Satisfied",""))</f>
        <v/>
      </c>
      <c r="F271" s="32" t="str">
        <f>IF(COUNTIFS(SA!B:B,B271,SA!N:N,"High")&gt;0,"High",
IF(COUNTIFS(SA!B:B,B271,SA!N:N,"Moderate")&gt;0,"Moderate",
IF(COUNTIFS(SA!B:B,B271,SA!N:N,"Low")&gt;0,"Low",
"")))</f>
        <v/>
      </c>
      <c r="G271" s="32" t="str">
        <f>IF(COUNTIFS(SA!B:B,B271,SA!Q:Q,"Yes")&gt;0,"Yes",
IF(COUNTIFS(SA!B:B,B271,SA!Q:Q,"No")&gt;0,"No",
IF(COUNTIFS(SA!B:B,B271,SA!Q:Q,"None")&gt;0,"None",
"")))</f>
        <v/>
      </c>
      <c r="H271" s="32" t="str">
        <f>IF(COUNTIFS(SA!B:B,B271,SA!T:T,"Other Than Satisfied")&gt;0,"Other Than Satisfied","")</f>
        <v/>
      </c>
      <c r="I271" s="32" t="str">
        <f>IF(COUNTIFS(SA!B:B,B271,SA!U:U,"High")&gt;0,"High",
IF(COUNTIFS(SA!B:B,B271,SA!U:U,"Moderate")&gt;0,"Moderate",
IF(COUNTIFS(SA!B:B,B271,SA!U:U,"Low")&gt;0,"Low",
"")))</f>
        <v/>
      </c>
    </row>
    <row r="272" spans="1:9" s="1" customFormat="1" ht="14.1" customHeight="1" x14ac:dyDescent="0.25">
      <c r="A272" s="27" t="s">
        <v>563</v>
      </c>
      <c r="B272" s="7" t="s">
        <v>744</v>
      </c>
      <c r="C272" s="7" t="s">
        <v>413</v>
      </c>
      <c r="D272" s="32" t="str">
        <f>IF(COUNTIFS(SA!B:B,B272)=COUNTIFS(SA!B:B,B272,SA!I:I,"Not Applicable"),"Not Applicable",
IF(COUNTIFS(SA!B:B,B272)=COUNTIFS(SA!B:B,B272,SA!I:I,"Planned"),"Planned",
IF(COUNTIFS(SA!B:B,B272)=COUNTIFS(SA!B:B,B272,SA!I:I,"Alternative Implementation"),"Alternative Implementation",
IF(COUNTIFS(SA!B:B,B272,SA!I:I,"Partially Implemented")&gt;0,"Partially Implemented",
IF(COUNTIFS(SA!B:B,B272,SA!I:I,"Planned")&gt;0,"Planned",
IF(COUNTIFS(SA!B:B,B272,SA!I:I,"Alternative Implementation")&gt;0,"Alternative Implementation",
IF(COUNTIFS(SA!B:B,B272,SA!I:I,"Implemented")&gt;0,"Implemented",
"")))))))</f>
        <v/>
      </c>
      <c r="E272" s="33" t="str">
        <f>IF(COUNTIFS(SA!B:B,B272,SA!J:J,"Other Than Satisfied")&gt;0,"Other Than Satisfied",
IF(COUNTIFS(SA!B:B,B272,SA!J:J,"Satisfied")=COUNTIFS(SA!B:B,B272),"Satisfied",""))</f>
        <v/>
      </c>
      <c r="F272" s="32" t="str">
        <f>IF(COUNTIFS(SA!B:B,B272,SA!N:N,"High")&gt;0,"High",
IF(COUNTIFS(SA!B:B,B272,SA!N:N,"Moderate")&gt;0,"Moderate",
IF(COUNTIFS(SA!B:B,B272,SA!N:N,"Low")&gt;0,"Low",
"")))</f>
        <v/>
      </c>
      <c r="G272" s="32" t="str">
        <f>IF(COUNTIFS(SA!B:B,B272,SA!Q:Q,"Yes")&gt;0,"Yes",
IF(COUNTIFS(SA!B:B,B272,SA!Q:Q,"No")&gt;0,"No",
IF(COUNTIFS(SA!B:B,B272,SA!Q:Q,"None")&gt;0,"None",
"")))</f>
        <v/>
      </c>
      <c r="H272" s="32" t="str">
        <f>IF(COUNTIFS(SA!B:B,B272,SA!T:T,"Other Than Satisfied")&gt;0,"Other Than Satisfied","")</f>
        <v/>
      </c>
      <c r="I272" s="32" t="str">
        <f>IF(COUNTIFS(SA!B:B,B272,SA!U:U,"High")&gt;0,"High",
IF(COUNTIFS(SA!B:B,B272,SA!U:U,"Moderate")&gt;0,"Moderate",
IF(COUNTIFS(SA!B:B,B272,SA!U:U,"Low")&gt;0,"Low",
"")))</f>
        <v/>
      </c>
    </row>
    <row r="273" spans="1:9" s="9" customFormat="1" ht="14.1" customHeight="1" x14ac:dyDescent="0.25">
      <c r="A273" s="27" t="s">
        <v>563</v>
      </c>
      <c r="B273" s="7" t="s">
        <v>745</v>
      </c>
      <c r="C273" s="7" t="s">
        <v>414</v>
      </c>
      <c r="D273" s="32" t="str">
        <f>IF(COUNTIFS(SA!B:B,B273)=COUNTIFS(SA!B:B,B273,SA!I:I,"Not Applicable"),"Not Applicable",
IF(COUNTIFS(SA!B:B,B273)=COUNTIFS(SA!B:B,B273,SA!I:I,"Planned"),"Planned",
IF(COUNTIFS(SA!B:B,B273)=COUNTIFS(SA!B:B,B273,SA!I:I,"Alternative Implementation"),"Alternative Implementation",
IF(COUNTIFS(SA!B:B,B273,SA!I:I,"Partially Implemented")&gt;0,"Partially Implemented",
IF(COUNTIFS(SA!B:B,B273,SA!I:I,"Planned")&gt;0,"Planned",
IF(COUNTIFS(SA!B:B,B273,SA!I:I,"Alternative Implementation")&gt;0,"Alternative Implementation",
IF(COUNTIFS(SA!B:B,B273,SA!I:I,"Implemented")&gt;0,"Implemented",
"")))))))</f>
        <v/>
      </c>
      <c r="E273" s="33" t="str">
        <f>IF(COUNTIFS(SA!B:B,B273,SA!J:J,"Other Than Satisfied")&gt;0,"Other Than Satisfied",
IF(COUNTIFS(SA!B:B,B273,SA!J:J,"Satisfied")=COUNTIFS(SA!B:B,B273),"Satisfied",""))</f>
        <v/>
      </c>
      <c r="F273" s="32" t="str">
        <f>IF(COUNTIFS(SA!B:B,B273,SA!N:N,"High")&gt;0,"High",
IF(COUNTIFS(SA!B:B,B273,SA!N:N,"Moderate")&gt;0,"Moderate",
IF(COUNTIFS(SA!B:B,B273,SA!N:N,"Low")&gt;0,"Low",
"")))</f>
        <v/>
      </c>
      <c r="G273" s="32" t="str">
        <f>IF(COUNTIFS(SA!B:B,B273,SA!Q:Q,"Yes")&gt;0,"Yes",
IF(COUNTIFS(SA!B:B,B273,SA!Q:Q,"No")&gt;0,"No",
IF(COUNTIFS(SA!B:B,B273,SA!Q:Q,"None")&gt;0,"None",
"")))</f>
        <v/>
      </c>
      <c r="H273" s="32" t="str">
        <f>IF(COUNTIFS(SA!B:B,B273,SA!T:T,"Other Than Satisfied")&gt;0,"Other Than Satisfied","")</f>
        <v/>
      </c>
      <c r="I273" s="32" t="str">
        <f>IF(COUNTIFS(SA!B:B,B273,SA!U:U,"High")&gt;0,"High",
IF(COUNTIFS(SA!B:B,B273,SA!U:U,"Moderate")&gt;0,"Moderate",
IF(COUNTIFS(SA!B:B,B273,SA!U:U,"Low")&gt;0,"Low",
"")))</f>
        <v/>
      </c>
    </row>
    <row r="274" spans="1:9" s="9" customFormat="1" ht="14.1" customHeight="1" x14ac:dyDescent="0.25">
      <c r="A274" s="27" t="s">
        <v>563</v>
      </c>
      <c r="B274" s="7" t="s">
        <v>746</v>
      </c>
      <c r="C274" s="7" t="s">
        <v>415</v>
      </c>
      <c r="D274" s="32" t="str">
        <f>IF(COUNTIFS(SA!B:B,B274)=COUNTIFS(SA!B:B,B274,SA!I:I,"Not Applicable"),"Not Applicable",
IF(COUNTIFS(SA!B:B,B274)=COUNTIFS(SA!B:B,B274,SA!I:I,"Planned"),"Planned",
IF(COUNTIFS(SA!B:B,B274)=COUNTIFS(SA!B:B,B274,SA!I:I,"Alternative Implementation"),"Alternative Implementation",
IF(COUNTIFS(SA!B:B,B274,SA!I:I,"Partially Implemented")&gt;0,"Partially Implemented",
IF(COUNTIFS(SA!B:B,B274,SA!I:I,"Planned")&gt;0,"Planned",
IF(COUNTIFS(SA!B:B,B274,SA!I:I,"Alternative Implementation")&gt;0,"Alternative Implementation",
IF(COUNTIFS(SA!B:B,B274,SA!I:I,"Implemented")&gt;0,"Implemented",
"")))))))</f>
        <v/>
      </c>
      <c r="E274" s="33" t="str">
        <f>IF(COUNTIFS(SA!B:B,B274,SA!J:J,"Other Than Satisfied")&gt;0,"Other Than Satisfied",
IF(COUNTIFS(SA!B:B,B274,SA!J:J,"Satisfied")=COUNTIFS(SA!B:B,B274),"Satisfied",""))</f>
        <v/>
      </c>
      <c r="F274" s="32" t="str">
        <f>IF(COUNTIFS(SA!B:B,B274,SA!N:N,"High")&gt;0,"High",
IF(COUNTIFS(SA!B:B,B274,SA!N:N,"Moderate")&gt;0,"Moderate",
IF(COUNTIFS(SA!B:B,B274,SA!N:N,"Low")&gt;0,"Low",
"")))</f>
        <v/>
      </c>
      <c r="G274" s="32" t="str">
        <f>IF(COUNTIFS(SA!B:B,B274,SA!Q:Q,"Yes")&gt;0,"Yes",
IF(COUNTIFS(SA!B:B,B274,SA!Q:Q,"No")&gt;0,"No",
IF(COUNTIFS(SA!B:B,B274,SA!Q:Q,"None")&gt;0,"None",
"")))</f>
        <v/>
      </c>
      <c r="H274" s="32" t="str">
        <f>IF(COUNTIFS(SA!B:B,B274,SA!T:T,"Other Than Satisfied")&gt;0,"Other Than Satisfied","")</f>
        <v/>
      </c>
      <c r="I274" s="32" t="str">
        <f>IF(COUNTIFS(SA!B:B,B274,SA!U:U,"High")&gt;0,"High",
IF(COUNTIFS(SA!B:B,B274,SA!U:U,"Moderate")&gt;0,"Moderate",
IF(COUNTIFS(SA!B:B,B274,SA!U:U,"Low")&gt;0,"Low",
"")))</f>
        <v/>
      </c>
    </row>
    <row r="275" spans="1:9" s="9" customFormat="1" ht="14.1" customHeight="1" x14ac:dyDescent="0.25">
      <c r="A275" s="27" t="s">
        <v>563</v>
      </c>
      <c r="B275" s="7" t="s">
        <v>747</v>
      </c>
      <c r="C275" s="7" t="s">
        <v>416</v>
      </c>
      <c r="D275" s="32" t="str">
        <f>IF(COUNTIFS(SA!B:B,B275)=COUNTIFS(SA!B:B,B275,SA!I:I,"Not Applicable"),"Not Applicable",
IF(COUNTIFS(SA!B:B,B275)=COUNTIFS(SA!B:B,B275,SA!I:I,"Planned"),"Planned",
IF(COUNTIFS(SA!B:B,B275)=COUNTIFS(SA!B:B,B275,SA!I:I,"Alternative Implementation"),"Alternative Implementation",
IF(COUNTIFS(SA!B:B,B275,SA!I:I,"Partially Implemented")&gt;0,"Partially Implemented",
IF(COUNTIFS(SA!B:B,B275,SA!I:I,"Planned")&gt;0,"Planned",
IF(COUNTIFS(SA!B:B,B275,SA!I:I,"Alternative Implementation")&gt;0,"Alternative Implementation",
IF(COUNTIFS(SA!B:B,B275,SA!I:I,"Implemented")&gt;0,"Implemented",
"")))))))</f>
        <v/>
      </c>
      <c r="E275" s="33" t="str">
        <f>IF(COUNTIFS(SA!B:B,B275,SA!J:J,"Other Than Satisfied")&gt;0,"Other Than Satisfied",
IF(COUNTIFS(SA!B:B,B275,SA!J:J,"Satisfied")=COUNTIFS(SA!B:B,B275),"Satisfied",""))</f>
        <v/>
      </c>
      <c r="F275" s="32" t="str">
        <f>IF(COUNTIFS(SA!B:B,B275,SA!N:N,"High")&gt;0,"High",
IF(COUNTIFS(SA!B:B,B275,SA!N:N,"Moderate")&gt;0,"Moderate",
IF(COUNTIFS(SA!B:B,B275,SA!N:N,"Low")&gt;0,"Low",
"")))</f>
        <v/>
      </c>
      <c r="G275" s="32" t="str">
        <f>IF(COUNTIFS(SA!B:B,B275,SA!Q:Q,"Yes")&gt;0,"Yes",
IF(COUNTIFS(SA!B:B,B275,SA!Q:Q,"No")&gt;0,"No",
IF(COUNTIFS(SA!B:B,B275,SA!Q:Q,"None")&gt;0,"None",
"")))</f>
        <v/>
      </c>
      <c r="H275" s="32" t="str">
        <f>IF(COUNTIFS(SA!B:B,B275,SA!T:T,"Other Than Satisfied")&gt;0,"Other Than Satisfied","")</f>
        <v/>
      </c>
      <c r="I275" s="32" t="str">
        <f>IF(COUNTIFS(SA!B:B,B275,SA!U:U,"High")&gt;0,"High",
IF(COUNTIFS(SA!B:B,B275,SA!U:U,"Moderate")&gt;0,"Moderate",
IF(COUNTIFS(SA!B:B,B275,SA!U:U,"Low")&gt;0,"Low",
"")))</f>
        <v/>
      </c>
    </row>
    <row r="276" spans="1:9" s="9" customFormat="1" ht="14.1" customHeight="1" x14ac:dyDescent="0.25">
      <c r="A276" s="26" t="s">
        <v>563</v>
      </c>
      <c r="B276" s="5" t="s">
        <v>417</v>
      </c>
      <c r="C276" s="5" t="s">
        <v>418</v>
      </c>
      <c r="D276" s="32" t="str">
        <f>IF(COUNTIFS(SA!B:B,B276)=COUNTIFS(SA!B:B,B276,SA!I:I,"Not Applicable"),"Not Applicable",
IF(COUNTIFS(SA!B:B,B276)=COUNTIFS(SA!B:B,B276,SA!I:I,"Planned"),"Planned",
IF(COUNTIFS(SA!B:B,B276)=COUNTIFS(SA!B:B,B276,SA!I:I,"Alternative Implementation"),"Alternative Implementation",
IF(COUNTIFS(SA!B:B,B276,SA!I:I,"Partially Implemented")&gt;0,"Partially Implemented",
IF(COUNTIFS(SA!B:B,B276,SA!I:I,"Planned")&gt;0,"Planned",
IF(COUNTIFS(SA!B:B,B276,SA!I:I,"Alternative Implementation")&gt;0,"Alternative Implementation",
IF(COUNTIFS(SA!B:B,B276,SA!I:I,"Implemented")&gt;0,"Implemented",
"")))))))</f>
        <v/>
      </c>
      <c r="E276" s="33" t="str">
        <f>IF(COUNTIFS(SA!B:B,B276,SA!J:J,"Other Than Satisfied")&gt;0,"Other Than Satisfied",
IF(COUNTIFS(SA!B:B,B276,SA!J:J,"Satisfied")=COUNTIFS(SA!B:B,B276),"Satisfied",""))</f>
        <v/>
      </c>
      <c r="F276" s="32" t="str">
        <f>IF(COUNTIFS(SA!B:B,B276,SA!N:N,"High")&gt;0,"High",
IF(COUNTIFS(SA!B:B,B276,SA!N:N,"Moderate")&gt;0,"Moderate",
IF(COUNTIFS(SA!B:B,B276,SA!N:N,"Low")&gt;0,"Low",
"")))</f>
        <v/>
      </c>
      <c r="G276" s="32" t="str">
        <f>IF(COUNTIFS(SA!B:B,B276,SA!Q:Q,"Yes")&gt;0,"Yes",
IF(COUNTIFS(SA!B:B,B276,SA!Q:Q,"No")&gt;0,"No",
IF(COUNTIFS(SA!B:B,B276,SA!Q:Q,"None")&gt;0,"None",
"")))</f>
        <v/>
      </c>
      <c r="H276" s="32" t="str">
        <f>IF(COUNTIFS(SA!B:B,B276,SA!T:T,"Other Than Satisfied")&gt;0,"Other Than Satisfied","")</f>
        <v/>
      </c>
      <c r="I276" s="32" t="str">
        <f>IF(COUNTIFS(SA!B:B,B276,SA!U:U,"High")&gt;0,"High",
IF(COUNTIFS(SA!B:B,B276,SA!U:U,"Moderate")&gt;0,"Moderate",
IF(COUNTIFS(SA!B:B,B276,SA!U:U,"Low")&gt;0,"Low",
"")))</f>
        <v/>
      </c>
    </row>
    <row r="277" spans="1:9" s="1" customFormat="1" ht="14.1" customHeight="1" x14ac:dyDescent="0.25">
      <c r="A277" s="27" t="s">
        <v>563</v>
      </c>
      <c r="B277" s="7" t="s">
        <v>748</v>
      </c>
      <c r="C277" s="7" t="s">
        <v>419</v>
      </c>
      <c r="D277" s="32" t="str">
        <f>IF(COUNTIFS(SA!B:B,B277)=COUNTIFS(SA!B:B,B277,SA!I:I,"Not Applicable"),"Not Applicable",
IF(COUNTIFS(SA!B:B,B277)=COUNTIFS(SA!B:B,B277,SA!I:I,"Planned"),"Planned",
IF(COUNTIFS(SA!B:B,B277)=COUNTIFS(SA!B:B,B277,SA!I:I,"Alternative Implementation"),"Alternative Implementation",
IF(COUNTIFS(SA!B:B,B277,SA!I:I,"Partially Implemented")&gt;0,"Partially Implemented",
IF(COUNTIFS(SA!B:B,B277,SA!I:I,"Planned")&gt;0,"Planned",
IF(COUNTIFS(SA!B:B,B277,SA!I:I,"Alternative Implementation")&gt;0,"Alternative Implementation",
IF(COUNTIFS(SA!B:B,B277,SA!I:I,"Implemented")&gt;0,"Implemented",
"")))))))</f>
        <v/>
      </c>
      <c r="E277" s="33" t="str">
        <f>IF(COUNTIFS(SA!B:B,B277,SA!J:J,"Other Than Satisfied")&gt;0,"Other Than Satisfied",
IF(COUNTIFS(SA!B:B,B277,SA!J:J,"Satisfied")=COUNTIFS(SA!B:B,B277),"Satisfied",""))</f>
        <v/>
      </c>
      <c r="F277" s="32" t="str">
        <f>IF(COUNTIFS(SA!B:B,B277,SA!N:N,"High")&gt;0,"High",
IF(COUNTIFS(SA!B:B,B277,SA!N:N,"Moderate")&gt;0,"Moderate",
IF(COUNTIFS(SA!B:B,B277,SA!N:N,"Low")&gt;0,"Low",
"")))</f>
        <v/>
      </c>
      <c r="G277" s="32" t="str">
        <f>IF(COUNTIFS(SA!B:B,B277,SA!Q:Q,"Yes")&gt;0,"Yes",
IF(COUNTIFS(SA!B:B,B277,SA!Q:Q,"No")&gt;0,"No",
IF(COUNTIFS(SA!B:B,B277,SA!Q:Q,"None")&gt;0,"None",
"")))</f>
        <v/>
      </c>
      <c r="H277" s="32" t="str">
        <f>IF(COUNTIFS(SA!B:B,B277,SA!T:T,"Other Than Satisfied")&gt;0,"Other Than Satisfied","")</f>
        <v/>
      </c>
      <c r="I277" s="32" t="str">
        <f>IF(COUNTIFS(SA!B:B,B277,SA!U:U,"High")&gt;0,"High",
IF(COUNTIFS(SA!B:B,B277,SA!U:U,"Moderate")&gt;0,"Moderate",
IF(COUNTIFS(SA!B:B,B277,SA!U:U,"Low")&gt;0,"Low",
"")))</f>
        <v/>
      </c>
    </row>
    <row r="278" spans="1:9" s="9" customFormat="1" ht="14.1" customHeight="1" x14ac:dyDescent="0.25">
      <c r="A278" s="26" t="s">
        <v>563</v>
      </c>
      <c r="B278" s="5" t="s">
        <v>420</v>
      </c>
      <c r="C278" s="5" t="s">
        <v>421</v>
      </c>
      <c r="D278" s="32" t="str">
        <f>IF(COUNTIFS(SA!B:B,B278)=COUNTIFS(SA!B:B,B278,SA!I:I,"Not Applicable"),"Not Applicable",
IF(COUNTIFS(SA!B:B,B278)=COUNTIFS(SA!B:B,B278,SA!I:I,"Planned"),"Planned",
IF(COUNTIFS(SA!B:B,B278)=COUNTIFS(SA!B:B,B278,SA!I:I,"Alternative Implementation"),"Alternative Implementation",
IF(COUNTIFS(SA!B:B,B278,SA!I:I,"Partially Implemented")&gt;0,"Partially Implemented",
IF(COUNTIFS(SA!B:B,B278,SA!I:I,"Planned")&gt;0,"Planned",
IF(COUNTIFS(SA!B:B,B278,SA!I:I,"Alternative Implementation")&gt;0,"Alternative Implementation",
IF(COUNTIFS(SA!B:B,B278,SA!I:I,"Implemented")&gt;0,"Implemented",
"")))))))</f>
        <v/>
      </c>
      <c r="E278" s="33" t="str">
        <f>IF(COUNTIFS(SA!B:B,B278,SA!J:J,"Other Than Satisfied")&gt;0,"Other Than Satisfied",
IF(COUNTIFS(SA!B:B,B278,SA!J:J,"Satisfied")=COUNTIFS(SA!B:B,B278),"Satisfied",""))</f>
        <v/>
      </c>
      <c r="F278" s="32" t="str">
        <f>IF(COUNTIFS(SA!B:B,B278,SA!N:N,"High")&gt;0,"High",
IF(COUNTIFS(SA!B:B,B278,SA!N:N,"Moderate")&gt;0,"Moderate",
IF(COUNTIFS(SA!B:B,B278,SA!N:N,"Low")&gt;0,"Low",
"")))</f>
        <v/>
      </c>
      <c r="G278" s="32" t="str">
        <f>IF(COUNTIFS(SA!B:B,B278,SA!Q:Q,"Yes")&gt;0,"Yes",
IF(COUNTIFS(SA!B:B,B278,SA!Q:Q,"No")&gt;0,"No",
IF(COUNTIFS(SA!B:B,B278,SA!Q:Q,"None")&gt;0,"None",
"")))</f>
        <v/>
      </c>
      <c r="H278" s="32" t="str">
        <f>IF(COUNTIFS(SA!B:B,B278,SA!T:T,"Other Than Satisfied")&gt;0,"Other Than Satisfied","")</f>
        <v/>
      </c>
      <c r="I278" s="32" t="str">
        <f>IF(COUNTIFS(SA!B:B,B278,SA!U:U,"High")&gt;0,"High",
IF(COUNTIFS(SA!B:B,B278,SA!U:U,"Moderate")&gt;0,"Moderate",
IF(COUNTIFS(SA!B:B,B278,SA!U:U,"Low")&gt;0,"Low",
"")))</f>
        <v/>
      </c>
    </row>
    <row r="279" spans="1:9" s="1" customFormat="1" ht="14.1" customHeight="1" x14ac:dyDescent="0.25">
      <c r="A279" s="27" t="s">
        <v>563</v>
      </c>
      <c r="B279" s="7" t="s">
        <v>749</v>
      </c>
      <c r="C279" s="7" t="s">
        <v>422</v>
      </c>
      <c r="D279" s="32" t="str">
        <f>IF(COUNTIFS(SA!B:B,B279)=COUNTIFS(SA!B:B,B279,SA!I:I,"Not Applicable"),"Not Applicable",
IF(COUNTIFS(SA!B:B,B279)=COUNTIFS(SA!B:B,B279,SA!I:I,"Planned"),"Planned",
IF(COUNTIFS(SA!B:B,B279)=COUNTIFS(SA!B:B,B279,SA!I:I,"Alternative Implementation"),"Alternative Implementation",
IF(COUNTIFS(SA!B:B,B279,SA!I:I,"Partially Implemented")&gt;0,"Partially Implemented",
IF(COUNTIFS(SA!B:B,B279,SA!I:I,"Planned")&gt;0,"Planned",
IF(COUNTIFS(SA!B:B,B279,SA!I:I,"Alternative Implementation")&gt;0,"Alternative Implementation",
IF(COUNTIFS(SA!B:B,B279,SA!I:I,"Implemented")&gt;0,"Implemented",
"")))))))</f>
        <v/>
      </c>
      <c r="E279" s="33" t="str">
        <f>IF(COUNTIFS(SA!B:B,B279,SA!J:J,"Other Than Satisfied")&gt;0,"Other Than Satisfied",
IF(COUNTIFS(SA!B:B,B279,SA!J:J,"Satisfied")=COUNTIFS(SA!B:B,B279),"Satisfied",""))</f>
        <v/>
      </c>
      <c r="F279" s="32" t="str">
        <f>IF(COUNTIFS(SA!B:B,B279,SA!N:N,"High")&gt;0,"High",
IF(COUNTIFS(SA!B:B,B279,SA!N:N,"Moderate")&gt;0,"Moderate",
IF(COUNTIFS(SA!B:B,B279,SA!N:N,"Low")&gt;0,"Low",
"")))</f>
        <v/>
      </c>
      <c r="G279" s="32" t="str">
        <f>IF(COUNTIFS(SA!B:B,B279,SA!Q:Q,"Yes")&gt;0,"Yes",
IF(COUNTIFS(SA!B:B,B279,SA!Q:Q,"No")&gt;0,"No",
IF(COUNTIFS(SA!B:B,B279,SA!Q:Q,"None")&gt;0,"None",
"")))</f>
        <v/>
      </c>
      <c r="H279" s="32" t="str">
        <f>IF(COUNTIFS(SA!B:B,B279,SA!T:T,"Other Than Satisfied")&gt;0,"Other Than Satisfied","")</f>
        <v/>
      </c>
      <c r="I279" s="32" t="str">
        <f>IF(COUNTIFS(SA!B:B,B279,SA!U:U,"High")&gt;0,"High",
IF(COUNTIFS(SA!B:B,B279,SA!U:U,"Moderate")&gt;0,"Moderate",
IF(COUNTIFS(SA!B:B,B279,SA!U:U,"Low")&gt;0,"Low",
"")))</f>
        <v/>
      </c>
    </row>
    <row r="280" spans="1:9" s="1" customFormat="1" ht="14.1" customHeight="1" x14ac:dyDescent="0.25">
      <c r="A280" s="27" t="s">
        <v>563</v>
      </c>
      <c r="B280" s="7" t="s">
        <v>750</v>
      </c>
      <c r="C280" s="7" t="s">
        <v>423</v>
      </c>
      <c r="D280" s="32" t="str">
        <f>IF(COUNTIFS(SA!B:B,B280)=COUNTIFS(SA!B:B,B280,SA!I:I,"Not Applicable"),"Not Applicable",
IF(COUNTIFS(SA!B:B,B280)=COUNTIFS(SA!B:B,B280,SA!I:I,"Planned"),"Planned",
IF(COUNTIFS(SA!B:B,B280)=COUNTIFS(SA!B:B,B280,SA!I:I,"Alternative Implementation"),"Alternative Implementation",
IF(COUNTIFS(SA!B:B,B280,SA!I:I,"Partially Implemented")&gt;0,"Partially Implemented",
IF(COUNTIFS(SA!B:B,B280,SA!I:I,"Planned")&gt;0,"Planned",
IF(COUNTIFS(SA!B:B,B280,SA!I:I,"Alternative Implementation")&gt;0,"Alternative Implementation",
IF(COUNTIFS(SA!B:B,B280,SA!I:I,"Implemented")&gt;0,"Implemented",
"")))))))</f>
        <v/>
      </c>
      <c r="E280" s="33" t="str">
        <f>IF(COUNTIFS(SA!B:B,B280,SA!J:J,"Other Than Satisfied")&gt;0,"Other Than Satisfied",
IF(COUNTIFS(SA!B:B,B280,SA!J:J,"Satisfied")=COUNTIFS(SA!B:B,B280),"Satisfied",""))</f>
        <v/>
      </c>
      <c r="F280" s="32" t="str">
        <f>IF(COUNTIFS(SA!B:B,B280,SA!N:N,"High")&gt;0,"High",
IF(COUNTIFS(SA!B:B,B280,SA!N:N,"Moderate")&gt;0,"Moderate",
IF(COUNTIFS(SA!B:B,B280,SA!N:N,"Low")&gt;0,"Low",
"")))</f>
        <v/>
      </c>
      <c r="G280" s="32" t="str">
        <f>IF(COUNTIFS(SA!B:B,B280,SA!Q:Q,"Yes")&gt;0,"Yes",
IF(COUNTIFS(SA!B:B,B280,SA!Q:Q,"No")&gt;0,"No",
IF(COUNTIFS(SA!B:B,B280,SA!Q:Q,"None")&gt;0,"None",
"")))</f>
        <v/>
      </c>
      <c r="H280" s="32" t="str">
        <f>IF(COUNTIFS(SA!B:B,B280,SA!T:T,"Other Than Satisfied")&gt;0,"Other Than Satisfied","")</f>
        <v/>
      </c>
      <c r="I280" s="32" t="str">
        <f>IF(COUNTIFS(SA!B:B,B280,SA!U:U,"High")&gt;0,"High",
IF(COUNTIFS(SA!B:B,B280,SA!U:U,"Moderate")&gt;0,"Moderate",
IF(COUNTIFS(SA!B:B,B280,SA!U:U,"Low")&gt;0,"Low",
"")))</f>
        <v/>
      </c>
    </row>
    <row r="281" spans="1:9" s="1" customFormat="1" ht="14.1" customHeight="1" x14ac:dyDescent="0.25">
      <c r="A281" s="27" t="s">
        <v>563</v>
      </c>
      <c r="B281" s="7" t="s">
        <v>751</v>
      </c>
      <c r="C281" s="7" t="s">
        <v>424</v>
      </c>
      <c r="D281" s="32" t="str">
        <f>IF(COUNTIFS(SA!B:B,B281)=COUNTIFS(SA!B:B,B281,SA!I:I,"Not Applicable"),"Not Applicable",
IF(COUNTIFS(SA!B:B,B281)=COUNTIFS(SA!B:B,B281,SA!I:I,"Planned"),"Planned",
IF(COUNTIFS(SA!B:B,B281)=COUNTIFS(SA!B:B,B281,SA!I:I,"Alternative Implementation"),"Alternative Implementation",
IF(COUNTIFS(SA!B:B,B281,SA!I:I,"Partially Implemented")&gt;0,"Partially Implemented",
IF(COUNTIFS(SA!B:B,B281,SA!I:I,"Planned")&gt;0,"Planned",
IF(COUNTIFS(SA!B:B,B281,SA!I:I,"Alternative Implementation")&gt;0,"Alternative Implementation",
IF(COUNTIFS(SA!B:B,B281,SA!I:I,"Implemented")&gt;0,"Implemented",
"")))))))</f>
        <v/>
      </c>
      <c r="E281" s="33" t="str">
        <f>IF(COUNTIFS(SA!B:B,B281,SA!J:J,"Other Than Satisfied")&gt;0,"Other Than Satisfied",
IF(COUNTIFS(SA!B:B,B281,SA!J:J,"Satisfied")=COUNTIFS(SA!B:B,B281),"Satisfied",""))</f>
        <v/>
      </c>
      <c r="F281" s="32" t="str">
        <f>IF(COUNTIFS(SA!B:B,B281,SA!N:N,"High")&gt;0,"High",
IF(COUNTIFS(SA!B:B,B281,SA!N:N,"Moderate")&gt;0,"Moderate",
IF(COUNTIFS(SA!B:B,B281,SA!N:N,"Low")&gt;0,"Low",
"")))</f>
        <v/>
      </c>
      <c r="G281" s="32" t="str">
        <f>IF(COUNTIFS(SA!B:B,B281,SA!Q:Q,"Yes")&gt;0,"Yes",
IF(COUNTIFS(SA!B:B,B281,SA!Q:Q,"No")&gt;0,"No",
IF(COUNTIFS(SA!B:B,B281,SA!Q:Q,"None")&gt;0,"None",
"")))</f>
        <v/>
      </c>
      <c r="H281" s="32" t="str">
        <f>IF(COUNTIFS(SA!B:B,B281,SA!T:T,"Other Than Satisfied")&gt;0,"Other Than Satisfied","")</f>
        <v/>
      </c>
      <c r="I281" s="32" t="str">
        <f>IF(COUNTIFS(SA!B:B,B281,SA!U:U,"High")&gt;0,"High",
IF(COUNTIFS(SA!B:B,B281,SA!U:U,"Moderate")&gt;0,"Moderate",
IF(COUNTIFS(SA!B:B,B281,SA!U:U,"Low")&gt;0,"Low",
"")))</f>
        <v/>
      </c>
    </row>
    <row r="282" spans="1:9" s="1" customFormat="1" ht="14.1" customHeight="1" x14ac:dyDescent="0.25">
      <c r="A282" s="35"/>
      <c r="B282" s="3"/>
      <c r="C282" s="4" t="s">
        <v>425</v>
      </c>
      <c r="D282" s="31"/>
      <c r="E282" s="31"/>
      <c r="F282" s="31"/>
      <c r="G282" s="31"/>
      <c r="H282" s="31"/>
      <c r="I282" s="31"/>
    </row>
    <row r="283" spans="1:9" s="1" customFormat="1" ht="14.1" customHeight="1" x14ac:dyDescent="0.25">
      <c r="A283" s="26" t="s">
        <v>552</v>
      </c>
      <c r="B283" s="5" t="s">
        <v>426</v>
      </c>
      <c r="C283" s="5" t="s">
        <v>427</v>
      </c>
      <c r="D283" s="32" t="str">
        <f>IF(COUNTIFS(SC!B:B,B283)=COUNTIFS(SC!B:B,B283,SC!I:I,"Not Applicable"),"Not Applicable",
IF(COUNTIFS(SC!B:B,B283)=COUNTIFS(SC!B:B,B283,SC!I:I,"Planned"),"Planned",
IF(COUNTIFS(SC!B:B,B283)=COUNTIFS(SC!B:B,B283,SC!I:I,"Alternative Implementation"),"Alternative Implementation",
IF(COUNTIFS(SC!B:B,B283,SC!I:I,"Partially Implemented")&gt;0,"Partially Implemented",
IF(COUNTIFS(SC!B:B,B283,SC!I:I,"Planned")&gt;0,"Planned",
IF(COUNTIFS(SC!B:B,B283,SC!I:I,"Alternative Implementation")&gt;0,"Alternative Implementation",
IF(COUNTIFS(SC!B:B,B283,SC!I:I,"Implemented")&gt;0,"Implemented",
"")))))))</f>
        <v/>
      </c>
      <c r="E283" s="33" t="str">
        <f>IF(COUNTIFS(SC!B:B,B283,SC!J:J,"Other Than Satisfied")&gt;0,"Other Than Satisfied",
IF(COUNTIFS(SC!B:B,B283,SC!J:J,"Satisfied")=COUNTIFS(SC!B:B,B283),"Satisfied",""))</f>
        <v/>
      </c>
      <c r="F283" s="32" t="str">
        <f>IF(COUNTIFS(SC!B:B,B283,SC!N:N,"High")&gt;0,"High",
IF(COUNTIFS(SC!B:B,B283,SC!N:N,"Moderate")&gt;0,"Moderate",
IF(COUNTIFS(SC!B:B,B283,SC!N:N,"Low")&gt;0,"Low",
"")))</f>
        <v/>
      </c>
      <c r="G283" s="32" t="str">
        <f>IF(COUNTIFS(SC!B:B,B283,SC!Q:Q,"Yes")&gt;0,"Yes",
IF(COUNTIFS(SC!B:B,B283,SC!Q:Q,"No")&gt;0,"No",
IF(COUNTIFS(SC!B:B,B283,SC!Q:Q,"None")&gt;0,"None",
"")))</f>
        <v/>
      </c>
      <c r="H283" s="32" t="str">
        <f>IF(COUNTIFS(SC!B:B,B283,SC!T:T,"Other Than Satisfied")&gt;0,"Other Than Satisfied","")</f>
        <v/>
      </c>
      <c r="I283" s="32" t="str">
        <f>IF(COUNTIFS(SC!B:B,B283,SC!U:U,"High")&gt;0,"High",
IF(COUNTIFS(SC!B:B,B283,SC!U:U,"Moderate")&gt;0,"Moderate",
IF(COUNTIFS(SC!B:B,B283,SC!U:U,"Low")&gt;0,"Low",
"")))</f>
        <v/>
      </c>
    </row>
    <row r="284" spans="1:9" s="9" customFormat="1" ht="14.1" customHeight="1" x14ac:dyDescent="0.25">
      <c r="A284" s="26" t="s">
        <v>552</v>
      </c>
      <c r="B284" s="5" t="s">
        <v>428</v>
      </c>
      <c r="C284" s="5" t="s">
        <v>429</v>
      </c>
      <c r="D284" s="32" t="str">
        <f>IF(COUNTIFS(SC!B:B,B284)=COUNTIFS(SC!B:B,B284,SC!I:I,"Not Applicable"),"Not Applicable",
IF(COUNTIFS(SC!B:B,B284)=COUNTIFS(SC!B:B,B284,SC!I:I,"Planned"),"Planned",
IF(COUNTIFS(SC!B:B,B284)=COUNTIFS(SC!B:B,B284,SC!I:I,"Alternative Implementation"),"Alternative Implementation",
IF(COUNTIFS(SC!B:B,B284,SC!I:I,"Partially Implemented")&gt;0,"Partially Implemented",
IF(COUNTIFS(SC!B:B,B284,SC!I:I,"Planned")&gt;0,"Planned",
IF(COUNTIFS(SC!B:B,B284,SC!I:I,"Alternative Implementation")&gt;0,"Alternative Implementation",
IF(COUNTIFS(SC!B:B,B284,SC!I:I,"Implemented")&gt;0,"Implemented",
"")))))))</f>
        <v/>
      </c>
      <c r="E284" s="33" t="str">
        <f>IF(COUNTIFS(SC!B:B,B284,SC!J:J,"Other Than Satisfied")&gt;0,"Other Than Satisfied",
IF(COUNTIFS(SC!B:B,B284,SC!J:J,"Satisfied")=COUNTIFS(SC!B:B,B284),"Satisfied",""))</f>
        <v/>
      </c>
      <c r="F284" s="32" t="str">
        <f>IF(COUNTIFS(SC!B:B,B284,SC!N:N,"High")&gt;0,"High",
IF(COUNTIFS(SC!B:B,B284,SC!N:N,"Moderate")&gt;0,"Moderate",
IF(COUNTIFS(SC!B:B,B284,SC!N:N,"Low")&gt;0,"Low",
"")))</f>
        <v/>
      </c>
      <c r="G284" s="32" t="str">
        <f>IF(COUNTIFS(SC!B:B,B284,SC!Q:Q,"Yes")&gt;0,"Yes",
IF(COUNTIFS(SC!B:B,B284,SC!Q:Q,"No")&gt;0,"No",
IF(COUNTIFS(SC!B:B,B284,SC!Q:Q,"None")&gt;0,"None",
"")))</f>
        <v/>
      </c>
      <c r="H284" s="32" t="str">
        <f>IF(COUNTIFS(SC!B:B,B284,SC!T:T,"Other Than Satisfied")&gt;0,"Other Than Satisfied","")</f>
        <v/>
      </c>
      <c r="I284" s="32" t="str">
        <f>IF(COUNTIFS(SC!B:B,B284,SC!U:U,"High")&gt;0,"High",
IF(COUNTIFS(SC!B:B,B284,SC!U:U,"Moderate")&gt;0,"Moderate",
IF(COUNTIFS(SC!B:B,B284,SC!U:U,"Low")&gt;0,"Low",
"")))</f>
        <v/>
      </c>
    </row>
    <row r="285" spans="1:9" s="9" customFormat="1" ht="14.1" customHeight="1" x14ac:dyDescent="0.25">
      <c r="A285" s="26" t="s">
        <v>552</v>
      </c>
      <c r="B285" s="5" t="s">
        <v>430</v>
      </c>
      <c r="C285" s="5" t="s">
        <v>764</v>
      </c>
      <c r="D285" s="32" t="str">
        <f>IF(COUNTIFS(SC!B:B,B285)=COUNTIFS(SC!B:B,B285,SC!I:I,"Not Applicable"),"Not Applicable",
IF(COUNTIFS(SC!B:B,B285)=COUNTIFS(SC!B:B,B285,SC!I:I,"Planned"),"Planned",
IF(COUNTIFS(SC!B:B,B285)=COUNTIFS(SC!B:B,B285,SC!I:I,"Alternative Implementation"),"Alternative Implementation",
IF(COUNTIFS(SC!B:B,B285,SC!I:I,"Partially Implemented")&gt;0,"Partially Implemented",
IF(COUNTIFS(SC!B:B,B285,SC!I:I,"Planned")&gt;0,"Planned",
IF(COUNTIFS(SC!B:B,B285,SC!I:I,"Alternative Implementation")&gt;0,"Alternative Implementation",
IF(COUNTIFS(SC!B:B,B285,SC!I:I,"Implemented")&gt;0,"Implemented",
"")))))))</f>
        <v/>
      </c>
      <c r="E285" s="33" t="str">
        <f>IF(COUNTIFS(SC!B:B,B285,SC!J:J,"Other Than Satisfied")&gt;0,"Other Than Satisfied",
IF(COUNTIFS(SC!B:B,B285,SC!J:J,"Satisfied")=COUNTIFS(SC!B:B,B285),"Satisfied",""))</f>
        <v/>
      </c>
      <c r="F285" s="32" t="str">
        <f>IF(COUNTIFS(SC!B:B,B285,SC!N:N,"High")&gt;0,"High",
IF(COUNTIFS(SC!B:B,B285,SC!N:N,"Moderate")&gt;0,"Moderate",
IF(COUNTIFS(SC!B:B,B285,SC!N:N,"Low")&gt;0,"Low",
"")))</f>
        <v/>
      </c>
      <c r="G285" s="32" t="str">
        <f>IF(COUNTIFS(SC!B:B,B285,SC!Q:Q,"Yes")&gt;0,"Yes",
IF(COUNTIFS(SC!B:B,B285,SC!Q:Q,"No")&gt;0,"No",
IF(COUNTIFS(SC!B:B,B285,SC!Q:Q,"None")&gt;0,"None",
"")))</f>
        <v/>
      </c>
      <c r="H285" s="32" t="str">
        <f>IF(COUNTIFS(SC!B:B,B285,SC!T:T,"Other Than Satisfied")&gt;0,"Other Than Satisfied","")</f>
        <v/>
      </c>
      <c r="I285" s="32" t="str">
        <f>IF(COUNTIFS(SC!B:B,B285,SC!U:U,"High")&gt;0,"High",
IF(COUNTIFS(SC!B:B,B285,SC!U:U,"Moderate")&gt;0,"Moderate",
IF(COUNTIFS(SC!B:B,B285,SC!U:U,"Low")&gt;0,"Low",
"")))</f>
        <v/>
      </c>
    </row>
    <row r="286" spans="1:9" s="1" customFormat="1" ht="14.1" customHeight="1" x14ac:dyDescent="0.25">
      <c r="A286" s="26" t="s">
        <v>552</v>
      </c>
      <c r="B286" s="5" t="s">
        <v>431</v>
      </c>
      <c r="C286" s="5" t="s">
        <v>432</v>
      </c>
      <c r="D286" s="32" t="str">
        <f>IF(COUNTIFS(SC!B:B,B286)=COUNTIFS(SC!B:B,B286,SC!I:I,"Not Applicable"),"Not Applicable",
IF(COUNTIFS(SC!B:B,B286)=COUNTIFS(SC!B:B,B286,SC!I:I,"Planned"),"Planned",
IF(COUNTIFS(SC!B:B,B286)=COUNTIFS(SC!B:B,B286,SC!I:I,"Alternative Implementation"),"Alternative Implementation",
IF(COUNTIFS(SC!B:B,B286,SC!I:I,"Partially Implemented")&gt;0,"Partially Implemented",
IF(COUNTIFS(SC!B:B,B286,SC!I:I,"Planned")&gt;0,"Planned",
IF(COUNTIFS(SC!B:B,B286,SC!I:I,"Alternative Implementation")&gt;0,"Alternative Implementation",
IF(COUNTIFS(SC!B:B,B286,SC!I:I,"Implemented")&gt;0,"Implemented",
"")))))))</f>
        <v/>
      </c>
      <c r="E286" s="33" t="str">
        <f>IF(COUNTIFS(SC!B:B,B286,SC!J:J,"Other Than Satisfied")&gt;0,"Other Than Satisfied",
IF(COUNTIFS(SC!B:B,B286,SC!J:J,"Satisfied")=COUNTIFS(SC!B:B,B286),"Satisfied",""))</f>
        <v/>
      </c>
      <c r="F286" s="32" t="str">
        <f>IF(COUNTIFS(SC!B:B,B286,SC!N:N,"High")&gt;0,"High",
IF(COUNTIFS(SC!B:B,B286,SC!N:N,"Moderate")&gt;0,"Moderate",
IF(COUNTIFS(SC!B:B,B286,SC!N:N,"Low")&gt;0,"Low",
"")))</f>
        <v/>
      </c>
      <c r="G286" s="32" t="str">
        <f>IF(COUNTIFS(SC!B:B,B286,SC!Q:Q,"Yes")&gt;0,"Yes",
IF(COUNTIFS(SC!B:B,B286,SC!Q:Q,"No")&gt;0,"No",
IF(COUNTIFS(SC!B:B,B286,SC!Q:Q,"None")&gt;0,"None",
"")))</f>
        <v/>
      </c>
      <c r="H286" s="32" t="str">
        <f>IF(COUNTIFS(SC!B:B,B286,SC!T:T,"Other Than Satisfied")&gt;0,"Other Than Satisfied","")</f>
        <v/>
      </c>
      <c r="I286" s="32" t="str">
        <f>IF(COUNTIFS(SC!B:B,B286,SC!U:U,"High")&gt;0,"High",
IF(COUNTIFS(SC!B:B,B286,SC!U:U,"Moderate")&gt;0,"Moderate",
IF(COUNTIFS(SC!B:B,B286,SC!U:U,"Low")&gt;0,"Low",
"")))</f>
        <v/>
      </c>
    </row>
    <row r="287" spans="1:9" s="1" customFormat="1" ht="14.1" customHeight="1" x14ac:dyDescent="0.25">
      <c r="A287" s="26" t="s">
        <v>552</v>
      </c>
      <c r="B287" s="5" t="s">
        <v>433</v>
      </c>
      <c r="C287" s="5" t="s">
        <v>434</v>
      </c>
      <c r="D287" s="32" t="str">
        <f>IF(COUNTIFS(SC!B:B,B287)=COUNTIFS(SC!B:B,B287,SC!I:I,"Not Applicable"),"Not Applicable",
IF(COUNTIFS(SC!B:B,B287)=COUNTIFS(SC!B:B,B287,SC!I:I,"Planned"),"Planned",
IF(COUNTIFS(SC!B:B,B287)=COUNTIFS(SC!B:B,B287,SC!I:I,"Alternative Implementation"),"Alternative Implementation",
IF(COUNTIFS(SC!B:B,B287,SC!I:I,"Partially Implemented")&gt;0,"Partially Implemented",
IF(COUNTIFS(SC!B:B,B287,SC!I:I,"Planned")&gt;0,"Planned",
IF(COUNTIFS(SC!B:B,B287,SC!I:I,"Alternative Implementation")&gt;0,"Alternative Implementation",
IF(COUNTIFS(SC!B:B,B287,SC!I:I,"Implemented")&gt;0,"Implemented",
"")))))))</f>
        <v/>
      </c>
      <c r="E287" s="33" t="str">
        <f>IF(COUNTIFS(SC!B:B,B287,SC!J:J,"Other Than Satisfied")&gt;0,"Other Than Satisfied",
IF(COUNTIFS(SC!B:B,B287,SC!J:J,"Satisfied")=COUNTIFS(SC!B:B,B287),"Satisfied",""))</f>
        <v/>
      </c>
      <c r="F287" s="32" t="str">
        <f>IF(COUNTIFS(SC!B:B,B287,SC!N:N,"High")&gt;0,"High",
IF(COUNTIFS(SC!B:B,B287,SC!N:N,"Moderate")&gt;0,"Moderate",
IF(COUNTIFS(SC!B:B,B287,SC!N:N,"Low")&gt;0,"Low",
"")))</f>
        <v/>
      </c>
      <c r="G287" s="32" t="str">
        <f>IF(COUNTIFS(SC!B:B,B287,SC!Q:Q,"Yes")&gt;0,"Yes",
IF(COUNTIFS(SC!B:B,B287,SC!Q:Q,"No")&gt;0,"No",
IF(COUNTIFS(SC!B:B,B287,SC!Q:Q,"None")&gt;0,"None",
"")))</f>
        <v/>
      </c>
      <c r="H287" s="32" t="str">
        <f>IF(COUNTIFS(SC!B:B,B287,SC!T:T,"Other Than Satisfied")&gt;0,"Other Than Satisfied","")</f>
        <v/>
      </c>
      <c r="I287" s="32" t="str">
        <f>IF(COUNTIFS(SC!B:B,B287,SC!U:U,"High")&gt;0,"High",
IF(COUNTIFS(SC!B:B,B287,SC!U:U,"Moderate")&gt;0,"Moderate",
IF(COUNTIFS(SC!B:B,B287,SC!U:U,"Low")&gt;0,"Low",
"")))</f>
        <v/>
      </c>
    </row>
    <row r="288" spans="1:9" s="1" customFormat="1" ht="14.1" customHeight="1" x14ac:dyDescent="0.25">
      <c r="A288" s="26" t="s">
        <v>552</v>
      </c>
      <c r="B288" s="5" t="s">
        <v>435</v>
      </c>
      <c r="C288" s="5" t="s">
        <v>436</v>
      </c>
      <c r="D288" s="32" t="str">
        <f>IF(COUNTIFS(SC!B:B,B288)=COUNTIFS(SC!B:B,B288,SC!I:I,"Not Applicable"),"Not Applicable",
IF(COUNTIFS(SC!B:B,B288)=COUNTIFS(SC!B:B,B288,SC!I:I,"Planned"),"Planned",
IF(COUNTIFS(SC!B:B,B288)=COUNTIFS(SC!B:B,B288,SC!I:I,"Alternative Implementation"),"Alternative Implementation",
IF(COUNTIFS(SC!B:B,B288,SC!I:I,"Partially Implemented")&gt;0,"Partially Implemented",
IF(COUNTIFS(SC!B:B,B288,SC!I:I,"Planned")&gt;0,"Planned",
IF(COUNTIFS(SC!B:B,B288,SC!I:I,"Alternative Implementation")&gt;0,"Alternative Implementation",
IF(COUNTIFS(SC!B:B,B288,SC!I:I,"Implemented")&gt;0,"Implemented",
"")))))))</f>
        <v/>
      </c>
      <c r="E288" s="33" t="str">
        <f>IF(COUNTIFS(SC!B:B,B288,SC!J:J,"Other Than Satisfied")&gt;0,"Other Than Satisfied",
IF(COUNTIFS(SC!B:B,B288,SC!J:J,"Satisfied")=COUNTIFS(SC!B:B,B288),"Satisfied",""))</f>
        <v/>
      </c>
      <c r="F288" s="32" t="str">
        <f>IF(COUNTIFS(SC!B:B,B288,SC!N:N,"High")&gt;0,"High",
IF(COUNTIFS(SC!B:B,B288,SC!N:N,"Moderate")&gt;0,"Moderate",
IF(COUNTIFS(SC!B:B,B288,SC!N:N,"Low")&gt;0,"Low",
"")))</f>
        <v/>
      </c>
      <c r="G288" s="32" t="str">
        <f>IF(COUNTIFS(SC!B:B,B288,SC!Q:Q,"Yes")&gt;0,"Yes",
IF(COUNTIFS(SC!B:B,B288,SC!Q:Q,"No")&gt;0,"No",
IF(COUNTIFS(SC!B:B,B288,SC!Q:Q,"None")&gt;0,"None",
"")))</f>
        <v/>
      </c>
      <c r="H288" s="32" t="str">
        <f>IF(COUNTIFS(SC!B:B,B288,SC!T:T,"Other Than Satisfied")&gt;0,"Other Than Satisfied","")</f>
        <v/>
      </c>
      <c r="I288" s="32" t="str">
        <f>IF(COUNTIFS(SC!B:B,B288,SC!U:U,"High")&gt;0,"High",
IF(COUNTIFS(SC!B:B,B288,SC!U:U,"Moderate")&gt;0,"Moderate",
IF(COUNTIFS(SC!B:B,B288,SC!U:U,"Low")&gt;0,"Low",
"")))</f>
        <v/>
      </c>
    </row>
    <row r="289" spans="1:9" s="1" customFormat="1" ht="14.1" customHeight="1" x14ac:dyDescent="0.25">
      <c r="A289" s="27" t="s">
        <v>552</v>
      </c>
      <c r="B289" s="7" t="s">
        <v>752</v>
      </c>
      <c r="C289" s="7" t="s">
        <v>437</v>
      </c>
      <c r="D289" s="32" t="str">
        <f>IF(COUNTIFS(SC!B:B,B289)=COUNTIFS(SC!B:B,B289,SC!I:I,"Not Applicable"),"Not Applicable",
IF(COUNTIFS(SC!B:B,B289)=COUNTIFS(SC!B:B,B289,SC!I:I,"Planned"),"Planned",
IF(COUNTIFS(SC!B:B,B289)=COUNTIFS(SC!B:B,B289,SC!I:I,"Alternative Implementation"),"Alternative Implementation",
IF(COUNTIFS(SC!B:B,B289,SC!I:I,"Partially Implemented")&gt;0,"Partially Implemented",
IF(COUNTIFS(SC!B:B,B289,SC!I:I,"Planned")&gt;0,"Planned",
IF(COUNTIFS(SC!B:B,B289,SC!I:I,"Alternative Implementation")&gt;0,"Alternative Implementation",
IF(COUNTIFS(SC!B:B,B289,SC!I:I,"Implemented")&gt;0,"Implemented",
"")))))))</f>
        <v/>
      </c>
      <c r="E289" s="33" t="str">
        <f>IF(COUNTIFS(SC!B:B,B289,SC!J:J,"Other Than Satisfied")&gt;0,"Other Than Satisfied",
IF(COUNTIFS(SC!B:B,B289,SC!J:J,"Satisfied")=COUNTIFS(SC!B:B,B289),"Satisfied",""))</f>
        <v/>
      </c>
      <c r="F289" s="32" t="str">
        <f>IF(COUNTIFS(SC!B:B,B289,SC!N:N,"High")&gt;0,"High",
IF(COUNTIFS(SC!B:B,B289,SC!N:N,"Moderate")&gt;0,"Moderate",
IF(COUNTIFS(SC!B:B,B289,SC!N:N,"Low")&gt;0,"Low",
"")))</f>
        <v/>
      </c>
      <c r="G289" s="32" t="str">
        <f>IF(COUNTIFS(SC!B:B,B289,SC!Q:Q,"Yes")&gt;0,"Yes",
IF(COUNTIFS(SC!B:B,B289,SC!Q:Q,"No")&gt;0,"No",
IF(COUNTIFS(SC!B:B,B289,SC!Q:Q,"None")&gt;0,"None",
"")))</f>
        <v/>
      </c>
      <c r="H289" s="32" t="str">
        <f>IF(COUNTIFS(SC!B:B,B289,SC!T:T,"Other Than Satisfied")&gt;0,"Other Than Satisfied","")</f>
        <v/>
      </c>
      <c r="I289" s="32" t="str">
        <f>IF(COUNTIFS(SC!B:B,B289,SC!U:U,"High")&gt;0,"High",
IF(COUNTIFS(SC!B:B,B289,SC!U:U,"Moderate")&gt;0,"Moderate",
IF(COUNTIFS(SC!B:B,B289,SC!U:U,"Low")&gt;0,"Low",
"")))</f>
        <v/>
      </c>
    </row>
    <row r="290" spans="1:9" s="1" customFormat="1" ht="14.1" customHeight="1" x14ac:dyDescent="0.25">
      <c r="A290" s="27" t="s">
        <v>552</v>
      </c>
      <c r="B290" s="7" t="s">
        <v>753</v>
      </c>
      <c r="C290" s="7" t="s">
        <v>438</v>
      </c>
      <c r="D290" s="32" t="str">
        <f>IF(COUNTIFS(SC!B:B,B290)=COUNTIFS(SC!B:B,B290,SC!I:I,"Not Applicable"),"Not Applicable",
IF(COUNTIFS(SC!B:B,B290)=COUNTIFS(SC!B:B,B290,SC!I:I,"Planned"),"Planned",
IF(COUNTIFS(SC!B:B,B290)=COUNTIFS(SC!B:B,B290,SC!I:I,"Alternative Implementation"),"Alternative Implementation",
IF(COUNTIFS(SC!B:B,B290,SC!I:I,"Partially Implemented")&gt;0,"Partially Implemented",
IF(COUNTIFS(SC!B:B,B290,SC!I:I,"Planned")&gt;0,"Planned",
IF(COUNTIFS(SC!B:B,B290,SC!I:I,"Alternative Implementation")&gt;0,"Alternative Implementation",
IF(COUNTIFS(SC!B:B,B290,SC!I:I,"Implemented")&gt;0,"Implemented",
"")))))))</f>
        <v/>
      </c>
      <c r="E290" s="33" t="str">
        <f>IF(COUNTIFS(SC!B:B,B290,SC!J:J,"Other Than Satisfied")&gt;0,"Other Than Satisfied",
IF(COUNTIFS(SC!B:B,B290,SC!J:J,"Satisfied")=COUNTIFS(SC!B:B,B290),"Satisfied",""))</f>
        <v/>
      </c>
      <c r="F290" s="32" t="str">
        <f>IF(COUNTIFS(SC!B:B,B290,SC!N:N,"High")&gt;0,"High",
IF(COUNTIFS(SC!B:B,B290,SC!N:N,"Moderate")&gt;0,"Moderate",
IF(COUNTIFS(SC!B:B,B290,SC!N:N,"Low")&gt;0,"Low",
"")))</f>
        <v/>
      </c>
      <c r="G290" s="32" t="str">
        <f>IF(COUNTIFS(SC!B:B,B290,SC!Q:Q,"Yes")&gt;0,"Yes",
IF(COUNTIFS(SC!B:B,B290,SC!Q:Q,"No")&gt;0,"No",
IF(COUNTIFS(SC!B:B,B290,SC!Q:Q,"None")&gt;0,"None",
"")))</f>
        <v/>
      </c>
      <c r="H290" s="32" t="str">
        <f>IF(COUNTIFS(SC!B:B,B290,SC!T:T,"Other Than Satisfied")&gt;0,"Other Than Satisfied","")</f>
        <v/>
      </c>
      <c r="I290" s="32" t="str">
        <f>IF(COUNTIFS(SC!B:B,B290,SC!U:U,"High")&gt;0,"High",
IF(COUNTIFS(SC!B:B,B290,SC!U:U,"Moderate")&gt;0,"Moderate",
IF(COUNTIFS(SC!B:B,B290,SC!U:U,"Low")&gt;0,"Low",
"")))</f>
        <v/>
      </c>
    </row>
    <row r="291" spans="1:9" s="1" customFormat="1" ht="14.1" customHeight="1" x14ac:dyDescent="0.25">
      <c r="A291" s="27" t="s">
        <v>552</v>
      </c>
      <c r="B291" s="7" t="s">
        <v>754</v>
      </c>
      <c r="C291" s="7" t="s">
        <v>439</v>
      </c>
      <c r="D291" s="32" t="str">
        <f>IF(COUNTIFS(SC!B:B,B291)=COUNTIFS(SC!B:B,B291,SC!I:I,"Not Applicable"),"Not Applicable",
IF(COUNTIFS(SC!B:B,B291)=COUNTIFS(SC!B:B,B291,SC!I:I,"Planned"),"Planned",
IF(COUNTIFS(SC!B:B,B291)=COUNTIFS(SC!B:B,B291,SC!I:I,"Alternative Implementation"),"Alternative Implementation",
IF(COUNTIFS(SC!B:B,B291,SC!I:I,"Partially Implemented")&gt;0,"Partially Implemented",
IF(COUNTIFS(SC!B:B,B291,SC!I:I,"Planned")&gt;0,"Planned",
IF(COUNTIFS(SC!B:B,B291,SC!I:I,"Alternative Implementation")&gt;0,"Alternative Implementation",
IF(COUNTIFS(SC!B:B,B291,SC!I:I,"Implemented")&gt;0,"Implemented",
"")))))))</f>
        <v/>
      </c>
      <c r="E291" s="33" t="str">
        <f>IF(COUNTIFS(SC!B:B,B291,SC!J:J,"Other Than Satisfied")&gt;0,"Other Than Satisfied",
IF(COUNTIFS(SC!B:B,B291,SC!J:J,"Satisfied")=COUNTIFS(SC!B:B,B291),"Satisfied",""))</f>
        <v/>
      </c>
      <c r="F291" s="32" t="str">
        <f>IF(COUNTIFS(SC!B:B,B291,SC!N:N,"High")&gt;0,"High",
IF(COUNTIFS(SC!B:B,B291,SC!N:N,"Moderate")&gt;0,"Moderate",
IF(COUNTIFS(SC!B:B,B291,SC!N:N,"Low")&gt;0,"Low",
"")))</f>
        <v/>
      </c>
      <c r="G291" s="32" t="str">
        <f>IF(COUNTIFS(SC!B:B,B291,SC!Q:Q,"Yes")&gt;0,"Yes",
IF(COUNTIFS(SC!B:B,B291,SC!Q:Q,"No")&gt;0,"No",
IF(COUNTIFS(SC!B:B,B291,SC!Q:Q,"None")&gt;0,"None",
"")))</f>
        <v/>
      </c>
      <c r="H291" s="32" t="str">
        <f>IF(COUNTIFS(SC!B:B,B291,SC!T:T,"Other Than Satisfied")&gt;0,"Other Than Satisfied","")</f>
        <v/>
      </c>
      <c r="I291" s="32" t="str">
        <f>IF(COUNTIFS(SC!B:B,B291,SC!U:U,"High")&gt;0,"High",
IF(COUNTIFS(SC!B:B,B291,SC!U:U,"Moderate")&gt;0,"Moderate",
IF(COUNTIFS(SC!B:B,B291,SC!U:U,"Low")&gt;0,"Low",
"")))</f>
        <v/>
      </c>
    </row>
    <row r="292" spans="1:9" s="1" customFormat="1" ht="14.1" customHeight="1" x14ac:dyDescent="0.25">
      <c r="A292" s="27" t="s">
        <v>552</v>
      </c>
      <c r="B292" s="7" t="s">
        <v>755</v>
      </c>
      <c r="C292" s="7" t="s">
        <v>440</v>
      </c>
      <c r="D292" s="32" t="str">
        <f>IF(COUNTIFS(SC!B:B,B292)=COUNTIFS(SC!B:B,B292,SC!I:I,"Not Applicable"),"Not Applicable",
IF(COUNTIFS(SC!B:B,B292)=COUNTIFS(SC!B:B,B292,SC!I:I,"Planned"),"Planned",
IF(COUNTIFS(SC!B:B,B292)=COUNTIFS(SC!B:B,B292,SC!I:I,"Alternative Implementation"),"Alternative Implementation",
IF(COUNTIFS(SC!B:B,B292,SC!I:I,"Partially Implemented")&gt;0,"Partially Implemented",
IF(COUNTIFS(SC!B:B,B292,SC!I:I,"Planned")&gt;0,"Planned",
IF(COUNTIFS(SC!B:B,B292,SC!I:I,"Alternative Implementation")&gt;0,"Alternative Implementation",
IF(COUNTIFS(SC!B:B,B292,SC!I:I,"Implemented")&gt;0,"Implemented",
"")))))))</f>
        <v/>
      </c>
      <c r="E292" s="33" t="str">
        <f>IF(COUNTIFS(SC!B:B,B292,SC!J:J,"Other Than Satisfied")&gt;0,"Other Than Satisfied",
IF(COUNTIFS(SC!B:B,B292,SC!J:J,"Satisfied")=COUNTIFS(SC!B:B,B292),"Satisfied",""))</f>
        <v/>
      </c>
      <c r="F292" s="32" t="str">
        <f>IF(COUNTIFS(SC!B:B,B292,SC!N:N,"High")&gt;0,"High",
IF(COUNTIFS(SC!B:B,B292,SC!N:N,"Moderate")&gt;0,"Moderate",
IF(COUNTIFS(SC!B:B,B292,SC!N:N,"Low")&gt;0,"Low",
"")))</f>
        <v/>
      </c>
      <c r="G292" s="32" t="str">
        <f>IF(COUNTIFS(SC!B:B,B292,SC!Q:Q,"Yes")&gt;0,"Yes",
IF(COUNTIFS(SC!B:B,B292,SC!Q:Q,"No")&gt;0,"No",
IF(COUNTIFS(SC!B:B,B292,SC!Q:Q,"None")&gt;0,"None",
"")))</f>
        <v/>
      </c>
      <c r="H292" s="32" t="str">
        <f>IF(COUNTIFS(SC!B:B,B292,SC!T:T,"Other Than Satisfied")&gt;0,"Other Than Satisfied","")</f>
        <v/>
      </c>
      <c r="I292" s="32" t="str">
        <f>IF(COUNTIFS(SC!B:B,B292,SC!U:U,"High")&gt;0,"High",
IF(COUNTIFS(SC!B:B,B292,SC!U:U,"Moderate")&gt;0,"Moderate",
IF(COUNTIFS(SC!B:B,B292,SC!U:U,"Low")&gt;0,"Low",
"")))</f>
        <v/>
      </c>
    </row>
    <row r="293" spans="1:9" s="9" customFormat="1" ht="14.1" customHeight="1" x14ac:dyDescent="0.25">
      <c r="A293" s="27" t="s">
        <v>552</v>
      </c>
      <c r="B293" s="7" t="s">
        <v>756</v>
      </c>
      <c r="C293" s="7" t="s">
        <v>441</v>
      </c>
      <c r="D293" s="32" t="str">
        <f>IF(COUNTIFS(SC!B:B,B293)=COUNTIFS(SC!B:B,B293,SC!I:I,"Not Applicable"),"Not Applicable",
IF(COUNTIFS(SC!B:B,B293)=COUNTIFS(SC!B:B,B293,SC!I:I,"Planned"),"Planned",
IF(COUNTIFS(SC!B:B,B293)=COUNTIFS(SC!B:B,B293,SC!I:I,"Alternative Implementation"),"Alternative Implementation",
IF(COUNTIFS(SC!B:B,B293,SC!I:I,"Partially Implemented")&gt;0,"Partially Implemented",
IF(COUNTIFS(SC!B:B,B293,SC!I:I,"Planned")&gt;0,"Planned",
IF(COUNTIFS(SC!B:B,B293,SC!I:I,"Alternative Implementation")&gt;0,"Alternative Implementation",
IF(COUNTIFS(SC!B:B,B293,SC!I:I,"Implemented")&gt;0,"Implemented",
"")))))))</f>
        <v/>
      </c>
      <c r="E293" s="33" t="str">
        <f>IF(COUNTIFS(SC!B:B,B293,SC!J:J,"Other Than Satisfied")&gt;0,"Other Than Satisfied",
IF(COUNTIFS(SC!B:B,B293,SC!J:J,"Satisfied")=COUNTIFS(SC!B:B,B293),"Satisfied",""))</f>
        <v/>
      </c>
      <c r="F293" s="32" t="str">
        <f>IF(COUNTIFS(SC!B:B,B293,SC!N:N,"High")&gt;0,"High",
IF(COUNTIFS(SC!B:B,B293,SC!N:N,"Moderate")&gt;0,"Moderate",
IF(COUNTIFS(SC!B:B,B293,SC!N:N,"Low")&gt;0,"Low",
"")))</f>
        <v/>
      </c>
      <c r="G293" s="32" t="str">
        <f>IF(COUNTIFS(SC!B:B,B293,SC!Q:Q,"Yes")&gt;0,"Yes",
IF(COUNTIFS(SC!B:B,B293,SC!Q:Q,"No")&gt;0,"No",
IF(COUNTIFS(SC!B:B,B293,SC!Q:Q,"None")&gt;0,"None",
"")))</f>
        <v/>
      </c>
      <c r="H293" s="32" t="str">
        <f>IF(COUNTIFS(SC!B:B,B293,SC!T:T,"Other Than Satisfied")&gt;0,"Other Than Satisfied","")</f>
        <v/>
      </c>
      <c r="I293" s="32" t="str">
        <f>IF(COUNTIFS(SC!B:B,B293,SC!U:U,"High")&gt;0,"High",
IF(COUNTIFS(SC!B:B,B293,SC!U:U,"Moderate")&gt;0,"Moderate",
IF(COUNTIFS(SC!B:B,B293,SC!U:U,"Low")&gt;0,"Low",
"")))</f>
        <v/>
      </c>
    </row>
    <row r="294" spans="1:9" s="1" customFormat="1" ht="14.1" customHeight="1" x14ac:dyDescent="0.25">
      <c r="A294" s="27" t="s">
        <v>552</v>
      </c>
      <c r="B294" s="7" t="s">
        <v>757</v>
      </c>
      <c r="C294" s="7" t="s">
        <v>442</v>
      </c>
      <c r="D294" s="32" t="str">
        <f>IF(COUNTIFS(SC!B:B,B294)=COUNTIFS(SC!B:B,B294,SC!I:I,"Not Applicable"),"Not Applicable",
IF(COUNTIFS(SC!B:B,B294)=COUNTIFS(SC!B:B,B294,SC!I:I,"Planned"),"Planned",
IF(COUNTIFS(SC!B:B,B294)=COUNTIFS(SC!B:B,B294,SC!I:I,"Alternative Implementation"),"Alternative Implementation",
IF(COUNTIFS(SC!B:B,B294,SC!I:I,"Partially Implemented")&gt;0,"Partially Implemented",
IF(COUNTIFS(SC!B:B,B294,SC!I:I,"Planned")&gt;0,"Planned",
IF(COUNTIFS(SC!B:B,B294,SC!I:I,"Alternative Implementation")&gt;0,"Alternative Implementation",
IF(COUNTIFS(SC!B:B,B294,SC!I:I,"Implemented")&gt;0,"Implemented",
"")))))))</f>
        <v/>
      </c>
      <c r="E294" s="33" t="str">
        <f>IF(COUNTIFS(SC!B:B,B294,SC!J:J,"Other Than Satisfied")&gt;0,"Other Than Satisfied",
IF(COUNTIFS(SC!B:B,B294,SC!J:J,"Satisfied")=COUNTIFS(SC!B:B,B294),"Satisfied",""))</f>
        <v/>
      </c>
      <c r="F294" s="32" t="str">
        <f>IF(COUNTIFS(SC!B:B,B294,SC!N:N,"High")&gt;0,"High",
IF(COUNTIFS(SC!B:B,B294,SC!N:N,"Moderate")&gt;0,"Moderate",
IF(COUNTIFS(SC!B:B,B294,SC!N:N,"Low")&gt;0,"Low",
"")))</f>
        <v/>
      </c>
      <c r="G294" s="32" t="str">
        <f>IF(COUNTIFS(SC!B:B,B294,SC!Q:Q,"Yes")&gt;0,"Yes",
IF(COUNTIFS(SC!B:B,B294,SC!Q:Q,"No")&gt;0,"No",
IF(COUNTIFS(SC!B:B,B294,SC!Q:Q,"None")&gt;0,"None",
"")))</f>
        <v/>
      </c>
      <c r="H294" s="32" t="str">
        <f>IF(COUNTIFS(SC!B:B,B294,SC!T:T,"Other Than Satisfied")&gt;0,"Other Than Satisfied","")</f>
        <v/>
      </c>
      <c r="I294" s="32" t="str">
        <f>IF(COUNTIFS(SC!B:B,B294,SC!U:U,"High")&gt;0,"High",
IF(COUNTIFS(SC!B:B,B294,SC!U:U,"Moderate")&gt;0,"Moderate",
IF(COUNTIFS(SC!B:B,B294,SC!U:U,"Low")&gt;0,"Low",
"")))</f>
        <v/>
      </c>
    </row>
    <row r="295" spans="1:9" s="1" customFormat="1" ht="14.1" customHeight="1" x14ac:dyDescent="0.25">
      <c r="A295" s="27" t="s">
        <v>552</v>
      </c>
      <c r="B295" s="7" t="s">
        <v>758</v>
      </c>
      <c r="C295" s="7" t="s">
        <v>443</v>
      </c>
      <c r="D295" s="32" t="str">
        <f>IF(COUNTIFS(SC!B:B,B295)=COUNTIFS(SC!B:B,B295,SC!I:I,"Not Applicable"),"Not Applicable",
IF(COUNTIFS(SC!B:B,B295)=COUNTIFS(SC!B:B,B295,SC!I:I,"Planned"),"Planned",
IF(COUNTIFS(SC!B:B,B295)=COUNTIFS(SC!B:B,B295,SC!I:I,"Alternative Implementation"),"Alternative Implementation",
IF(COUNTIFS(SC!B:B,B295,SC!I:I,"Partially Implemented")&gt;0,"Partially Implemented",
IF(COUNTIFS(SC!B:B,B295,SC!I:I,"Planned")&gt;0,"Planned",
IF(COUNTIFS(SC!B:B,B295,SC!I:I,"Alternative Implementation")&gt;0,"Alternative Implementation",
IF(COUNTIFS(SC!B:B,B295,SC!I:I,"Implemented")&gt;0,"Implemented",
"")))))))</f>
        <v/>
      </c>
      <c r="E295" s="33" t="str">
        <f>IF(COUNTIFS(SC!B:B,B295,SC!J:J,"Other Than Satisfied")&gt;0,"Other Than Satisfied",
IF(COUNTIFS(SC!B:B,B295,SC!J:J,"Satisfied")=COUNTIFS(SC!B:B,B295),"Satisfied",""))</f>
        <v/>
      </c>
      <c r="F295" s="32" t="str">
        <f>IF(COUNTIFS(SC!B:B,B295,SC!N:N,"High")&gt;0,"High",
IF(COUNTIFS(SC!B:B,B295,SC!N:N,"Moderate")&gt;0,"Moderate",
IF(COUNTIFS(SC!B:B,B295,SC!N:N,"Low")&gt;0,"Low",
"")))</f>
        <v/>
      </c>
      <c r="G295" s="32" t="str">
        <f>IF(COUNTIFS(SC!B:B,B295,SC!Q:Q,"Yes")&gt;0,"Yes",
IF(COUNTIFS(SC!B:B,B295,SC!Q:Q,"No")&gt;0,"No",
IF(COUNTIFS(SC!B:B,B295,SC!Q:Q,"None")&gt;0,"None",
"")))</f>
        <v/>
      </c>
      <c r="H295" s="32" t="str">
        <f>IF(COUNTIFS(SC!B:B,B295,SC!T:T,"Other Than Satisfied")&gt;0,"Other Than Satisfied","")</f>
        <v/>
      </c>
      <c r="I295" s="32" t="str">
        <f>IF(COUNTIFS(SC!B:B,B295,SC!U:U,"High")&gt;0,"High",
IF(COUNTIFS(SC!B:B,B295,SC!U:U,"Moderate")&gt;0,"Moderate",
IF(COUNTIFS(SC!B:B,B295,SC!U:U,"Low")&gt;0,"Low",
"")))</f>
        <v/>
      </c>
    </row>
    <row r="296" spans="1:9" s="1" customFormat="1" ht="14.1" customHeight="1" x14ac:dyDescent="0.25">
      <c r="A296" s="27" t="s">
        <v>552</v>
      </c>
      <c r="B296" s="7" t="s">
        <v>759</v>
      </c>
      <c r="C296" s="7" t="s">
        <v>444</v>
      </c>
      <c r="D296" s="32" t="str">
        <f>IF(COUNTIFS(SC!B:B,B296)=COUNTIFS(SC!B:B,B296,SC!I:I,"Not Applicable"),"Not Applicable",
IF(COUNTIFS(SC!B:B,B296)=COUNTIFS(SC!B:B,B296,SC!I:I,"Planned"),"Planned",
IF(COUNTIFS(SC!B:B,B296)=COUNTIFS(SC!B:B,B296,SC!I:I,"Alternative Implementation"),"Alternative Implementation",
IF(COUNTIFS(SC!B:B,B296,SC!I:I,"Partially Implemented")&gt;0,"Partially Implemented",
IF(COUNTIFS(SC!B:B,B296,SC!I:I,"Planned")&gt;0,"Planned",
IF(COUNTIFS(SC!B:B,B296,SC!I:I,"Alternative Implementation")&gt;0,"Alternative Implementation",
IF(COUNTIFS(SC!B:B,B296,SC!I:I,"Implemented")&gt;0,"Implemented",
"")))))))</f>
        <v/>
      </c>
      <c r="E296" s="33" t="str">
        <f>IF(COUNTIFS(SC!B:B,B296,SC!J:J,"Other Than Satisfied")&gt;0,"Other Than Satisfied",
IF(COUNTIFS(SC!B:B,B296,SC!J:J,"Satisfied")=COUNTIFS(SC!B:B,B296),"Satisfied",""))</f>
        <v/>
      </c>
      <c r="F296" s="32" t="str">
        <f>IF(COUNTIFS(SC!B:B,B296,SC!N:N,"High")&gt;0,"High",
IF(COUNTIFS(SC!B:B,B296,SC!N:N,"Moderate")&gt;0,"Moderate",
IF(COUNTIFS(SC!B:B,B296,SC!N:N,"Low")&gt;0,"Low",
"")))</f>
        <v/>
      </c>
      <c r="G296" s="32" t="str">
        <f>IF(COUNTIFS(SC!B:B,B296,SC!Q:Q,"Yes")&gt;0,"Yes",
IF(COUNTIFS(SC!B:B,B296,SC!Q:Q,"No")&gt;0,"No",
IF(COUNTIFS(SC!B:B,B296,SC!Q:Q,"None")&gt;0,"None",
"")))</f>
        <v/>
      </c>
      <c r="H296" s="32" t="str">
        <f>IF(COUNTIFS(SC!B:B,B296,SC!T:T,"Other Than Satisfied")&gt;0,"Other Than Satisfied","")</f>
        <v/>
      </c>
      <c r="I296" s="32" t="str">
        <f>IF(COUNTIFS(SC!B:B,B296,SC!U:U,"High")&gt;0,"High",
IF(COUNTIFS(SC!B:B,B296,SC!U:U,"Moderate")&gt;0,"Moderate",
IF(COUNTIFS(SC!B:B,B296,SC!U:U,"Low")&gt;0,"Low",
"")))</f>
        <v/>
      </c>
    </row>
    <row r="297" spans="1:9" s="1" customFormat="1" ht="14.1" customHeight="1" x14ac:dyDescent="0.25">
      <c r="A297" s="26" t="s">
        <v>552</v>
      </c>
      <c r="B297" s="5" t="s">
        <v>445</v>
      </c>
      <c r="C297" s="5" t="s">
        <v>446</v>
      </c>
      <c r="D297" s="32" t="str">
        <f>IF(COUNTIFS(SC!B:B,B297)=COUNTIFS(SC!B:B,B297,SC!I:I,"Not Applicable"),"Not Applicable",
IF(COUNTIFS(SC!B:B,B297)=COUNTIFS(SC!B:B,B297,SC!I:I,"Planned"),"Planned",
IF(COUNTIFS(SC!B:B,B297)=COUNTIFS(SC!B:B,B297,SC!I:I,"Alternative Implementation"),"Alternative Implementation",
IF(COUNTIFS(SC!B:B,B297,SC!I:I,"Partially Implemented")&gt;0,"Partially Implemented",
IF(COUNTIFS(SC!B:B,B297,SC!I:I,"Planned")&gt;0,"Planned",
IF(COUNTIFS(SC!B:B,B297,SC!I:I,"Alternative Implementation")&gt;0,"Alternative Implementation",
IF(COUNTIFS(SC!B:B,B297,SC!I:I,"Implemented")&gt;0,"Implemented",
"")))))))</f>
        <v/>
      </c>
      <c r="E297" s="33" t="str">
        <f>IF(COUNTIFS(SC!B:B,B297,SC!J:J,"Other Than Satisfied")&gt;0,"Other Than Satisfied",
IF(COUNTIFS(SC!B:B,B297,SC!J:J,"Satisfied")=COUNTIFS(SC!B:B,B297),"Satisfied",""))</f>
        <v/>
      </c>
      <c r="F297" s="32" t="str">
        <f>IF(COUNTIFS(SC!B:B,B297,SC!N:N,"High")&gt;0,"High",
IF(COUNTIFS(SC!B:B,B297,SC!N:N,"Moderate")&gt;0,"Moderate",
IF(COUNTIFS(SC!B:B,B297,SC!N:N,"Low")&gt;0,"Low",
"")))</f>
        <v/>
      </c>
      <c r="G297" s="32" t="str">
        <f>IF(COUNTIFS(SC!B:B,B297,SC!Q:Q,"Yes")&gt;0,"Yes",
IF(COUNTIFS(SC!B:B,B297,SC!Q:Q,"No")&gt;0,"No",
IF(COUNTIFS(SC!B:B,B297,SC!Q:Q,"None")&gt;0,"None",
"")))</f>
        <v/>
      </c>
      <c r="H297" s="32" t="str">
        <f>IF(COUNTIFS(SC!B:B,B297,SC!T:T,"Other Than Satisfied")&gt;0,"Other Than Satisfied","")</f>
        <v/>
      </c>
      <c r="I297" s="32" t="str">
        <f>IF(COUNTIFS(SC!B:B,B297,SC!U:U,"High")&gt;0,"High",
IF(COUNTIFS(SC!B:B,B297,SC!U:U,"Moderate")&gt;0,"Moderate",
IF(COUNTIFS(SC!B:B,B297,SC!U:U,"Low")&gt;0,"Low",
"")))</f>
        <v/>
      </c>
    </row>
    <row r="298" spans="1:9" s="1" customFormat="1" ht="14.1" customHeight="1" x14ac:dyDescent="0.25">
      <c r="A298" s="27" t="s">
        <v>552</v>
      </c>
      <c r="B298" s="7" t="s">
        <v>760</v>
      </c>
      <c r="C298" s="7" t="s">
        <v>447</v>
      </c>
      <c r="D298" s="32" t="str">
        <f>IF(COUNTIFS(SC!B:B,B298)=COUNTIFS(SC!B:B,B298,SC!I:I,"Not Applicable"),"Not Applicable",
IF(COUNTIFS(SC!B:B,B298)=COUNTIFS(SC!B:B,B298,SC!I:I,"Planned"),"Planned",
IF(COUNTIFS(SC!B:B,B298)=COUNTIFS(SC!B:B,B298,SC!I:I,"Alternative Implementation"),"Alternative Implementation",
IF(COUNTIFS(SC!B:B,B298,SC!I:I,"Partially Implemented")&gt;0,"Partially Implemented",
IF(COUNTIFS(SC!B:B,B298,SC!I:I,"Planned")&gt;0,"Planned",
IF(COUNTIFS(SC!B:B,B298,SC!I:I,"Alternative Implementation")&gt;0,"Alternative Implementation",
IF(COUNTIFS(SC!B:B,B298,SC!I:I,"Implemented")&gt;0,"Implemented",
"")))))))</f>
        <v/>
      </c>
      <c r="E298" s="33" t="str">
        <f>IF(COUNTIFS(SC!B:B,B298,SC!J:J,"Other Than Satisfied")&gt;0,"Other Than Satisfied",
IF(COUNTIFS(SC!B:B,B298,SC!J:J,"Satisfied")=COUNTIFS(SC!B:B,B298),"Satisfied",""))</f>
        <v/>
      </c>
      <c r="F298" s="32" t="str">
        <f>IF(COUNTIFS(SC!B:B,B298,SC!N:N,"High")&gt;0,"High",
IF(COUNTIFS(SC!B:B,B298,SC!N:N,"Moderate")&gt;0,"Moderate",
IF(COUNTIFS(SC!B:B,B298,SC!N:N,"Low")&gt;0,"Low",
"")))</f>
        <v/>
      </c>
      <c r="G298" s="32" t="str">
        <f>IF(COUNTIFS(SC!B:B,B298,SC!Q:Q,"Yes")&gt;0,"Yes",
IF(COUNTIFS(SC!B:B,B298,SC!Q:Q,"No")&gt;0,"No",
IF(COUNTIFS(SC!B:B,B298,SC!Q:Q,"None")&gt;0,"None",
"")))</f>
        <v/>
      </c>
      <c r="H298" s="32" t="str">
        <f>IF(COUNTIFS(SC!B:B,B298,SC!T:T,"Other Than Satisfied")&gt;0,"Other Than Satisfied","")</f>
        <v/>
      </c>
      <c r="I298" s="32" t="str">
        <f>IF(COUNTIFS(SC!B:B,B298,SC!U:U,"High")&gt;0,"High",
IF(COUNTIFS(SC!B:B,B298,SC!U:U,"Moderate")&gt;0,"Moderate",
IF(COUNTIFS(SC!B:B,B298,SC!U:U,"Low")&gt;0,"Low",
"")))</f>
        <v/>
      </c>
    </row>
    <row r="299" spans="1:9" s="1" customFormat="1" ht="14.1" customHeight="1" x14ac:dyDescent="0.25">
      <c r="A299" s="26" t="s">
        <v>552</v>
      </c>
      <c r="B299" s="5" t="s">
        <v>448</v>
      </c>
      <c r="C299" s="5" t="s">
        <v>449</v>
      </c>
      <c r="D299" s="32" t="str">
        <f>IF(COUNTIFS(SC!B:B,B299)=COUNTIFS(SC!B:B,B299,SC!I:I,"Not Applicable"),"Not Applicable",
IF(COUNTIFS(SC!B:B,B299)=COUNTIFS(SC!B:B,B299,SC!I:I,"Planned"),"Planned",
IF(COUNTIFS(SC!B:B,B299)=COUNTIFS(SC!B:B,B299,SC!I:I,"Alternative Implementation"),"Alternative Implementation",
IF(COUNTIFS(SC!B:B,B299,SC!I:I,"Partially Implemented")&gt;0,"Partially Implemented",
IF(COUNTIFS(SC!B:B,B299,SC!I:I,"Planned")&gt;0,"Planned",
IF(COUNTIFS(SC!B:B,B299,SC!I:I,"Alternative Implementation")&gt;0,"Alternative Implementation",
IF(COUNTIFS(SC!B:B,B299,SC!I:I,"Implemented")&gt;0,"Implemented",
"")))))))</f>
        <v/>
      </c>
      <c r="E299" s="33" t="str">
        <f>IF(COUNTIFS(SC!B:B,B299,SC!J:J,"Other Than Satisfied")&gt;0,"Other Than Satisfied",
IF(COUNTIFS(SC!B:B,B299,SC!J:J,"Satisfied")=COUNTIFS(SC!B:B,B299),"Satisfied",""))</f>
        <v/>
      </c>
      <c r="F299" s="32" t="str">
        <f>IF(COUNTIFS(SC!B:B,B299,SC!N:N,"High")&gt;0,"High",
IF(COUNTIFS(SC!B:B,B299,SC!N:N,"Moderate")&gt;0,"Moderate",
IF(COUNTIFS(SC!B:B,B299,SC!N:N,"Low")&gt;0,"Low",
"")))</f>
        <v/>
      </c>
      <c r="G299" s="32" t="str">
        <f>IF(COUNTIFS(SC!B:B,B299,SC!Q:Q,"Yes")&gt;0,"Yes",
IF(COUNTIFS(SC!B:B,B299,SC!Q:Q,"No")&gt;0,"No",
IF(COUNTIFS(SC!B:B,B299,SC!Q:Q,"None")&gt;0,"None",
"")))</f>
        <v/>
      </c>
      <c r="H299" s="32" t="str">
        <f>IF(COUNTIFS(SC!B:B,B299,SC!T:T,"Other Than Satisfied")&gt;0,"Other Than Satisfied","")</f>
        <v/>
      </c>
      <c r="I299" s="32" t="str">
        <f>IF(COUNTIFS(SC!B:B,B299,SC!U:U,"High")&gt;0,"High",
IF(COUNTIFS(SC!B:B,B299,SC!U:U,"Moderate")&gt;0,"Moderate",
IF(COUNTIFS(SC!B:B,B299,SC!U:U,"Low")&gt;0,"Low",
"")))</f>
        <v/>
      </c>
    </row>
    <row r="300" spans="1:9" s="1" customFormat="1" ht="14.1" customHeight="1" x14ac:dyDescent="0.25">
      <c r="A300" s="26" t="s">
        <v>552</v>
      </c>
      <c r="B300" s="5" t="s">
        <v>450</v>
      </c>
      <c r="C300" s="5" t="s">
        <v>451</v>
      </c>
      <c r="D300" s="32" t="str">
        <f>IF(COUNTIFS(SC!B:B,B300)=COUNTIFS(SC!B:B,B300,SC!I:I,"Not Applicable"),"Not Applicable",
IF(COUNTIFS(SC!B:B,B300)=COUNTIFS(SC!B:B,B300,SC!I:I,"Planned"),"Planned",
IF(COUNTIFS(SC!B:B,B300)=COUNTIFS(SC!B:B,B300,SC!I:I,"Alternative Implementation"),"Alternative Implementation",
IF(COUNTIFS(SC!B:B,B300,SC!I:I,"Partially Implemented")&gt;0,"Partially Implemented",
IF(COUNTIFS(SC!B:B,B300,SC!I:I,"Planned")&gt;0,"Planned",
IF(COUNTIFS(SC!B:B,B300,SC!I:I,"Alternative Implementation")&gt;0,"Alternative Implementation",
IF(COUNTIFS(SC!B:B,B300,SC!I:I,"Implemented")&gt;0,"Implemented",
"")))))))</f>
        <v/>
      </c>
      <c r="E300" s="33" t="str">
        <f>IF(COUNTIFS(SC!B:B,B300,SC!J:J,"Other Than Satisfied")&gt;0,"Other Than Satisfied",
IF(COUNTIFS(SC!B:B,B300,SC!J:J,"Satisfied")=COUNTIFS(SC!B:B,B300),"Satisfied",""))</f>
        <v/>
      </c>
      <c r="F300" s="32" t="str">
        <f>IF(COUNTIFS(SC!B:B,B300,SC!N:N,"High")&gt;0,"High",
IF(COUNTIFS(SC!B:B,B300,SC!N:N,"Moderate")&gt;0,"Moderate",
IF(COUNTIFS(SC!B:B,B300,SC!N:N,"Low")&gt;0,"Low",
"")))</f>
        <v/>
      </c>
      <c r="G300" s="32" t="str">
        <f>IF(COUNTIFS(SC!B:B,B300,SC!Q:Q,"Yes")&gt;0,"Yes",
IF(COUNTIFS(SC!B:B,B300,SC!Q:Q,"No")&gt;0,"No",
IF(COUNTIFS(SC!B:B,B300,SC!Q:Q,"None")&gt;0,"None",
"")))</f>
        <v/>
      </c>
      <c r="H300" s="32" t="str">
        <f>IF(COUNTIFS(SC!B:B,B300,SC!T:T,"Other Than Satisfied")&gt;0,"Other Than Satisfied","")</f>
        <v/>
      </c>
      <c r="I300" s="32" t="str">
        <f>IF(COUNTIFS(SC!B:B,B300,SC!U:U,"High")&gt;0,"High",
IF(COUNTIFS(SC!B:B,B300,SC!U:U,"Moderate")&gt;0,"Moderate",
IF(COUNTIFS(SC!B:B,B300,SC!U:U,"Low")&gt;0,"Low",
"")))</f>
        <v/>
      </c>
    </row>
    <row r="301" spans="1:9" s="1" customFormat="1" ht="14.1" customHeight="1" x14ac:dyDescent="0.25">
      <c r="A301" s="27" t="s">
        <v>552</v>
      </c>
      <c r="B301" s="7" t="s">
        <v>761</v>
      </c>
      <c r="C301" s="7" t="s">
        <v>452</v>
      </c>
      <c r="D301" s="32" t="str">
        <f>IF(COUNTIFS(SC!B:B,B301)=COUNTIFS(SC!B:B,B301,SC!I:I,"Not Applicable"),"Not Applicable",
IF(COUNTIFS(SC!B:B,B301)=COUNTIFS(SC!B:B,B301,SC!I:I,"Planned"),"Planned",
IF(COUNTIFS(SC!B:B,B301)=COUNTIFS(SC!B:B,B301,SC!I:I,"Alternative Implementation"),"Alternative Implementation",
IF(COUNTIFS(SC!B:B,B301,SC!I:I,"Partially Implemented")&gt;0,"Partially Implemented",
IF(COUNTIFS(SC!B:B,B301,SC!I:I,"Planned")&gt;0,"Planned",
IF(COUNTIFS(SC!B:B,B301,SC!I:I,"Alternative Implementation")&gt;0,"Alternative Implementation",
IF(COUNTIFS(SC!B:B,B301,SC!I:I,"Implemented")&gt;0,"Implemented",
"")))))))</f>
        <v/>
      </c>
      <c r="E301" s="33" t="str">
        <f>IF(COUNTIFS(SC!B:B,B301,SC!J:J,"Other Than Satisfied")&gt;0,"Other Than Satisfied",
IF(COUNTIFS(SC!B:B,B301,SC!J:J,"Satisfied")=COUNTIFS(SC!B:B,B301),"Satisfied",""))</f>
        <v/>
      </c>
      <c r="F301" s="32" t="str">
        <f>IF(COUNTIFS(SC!B:B,B301,SC!N:N,"High")&gt;0,"High",
IF(COUNTIFS(SC!B:B,B301,SC!N:N,"Moderate")&gt;0,"Moderate",
IF(COUNTIFS(SC!B:B,B301,SC!N:N,"Low")&gt;0,"Low",
"")))</f>
        <v/>
      </c>
      <c r="G301" s="32" t="str">
        <f>IF(COUNTIFS(SC!B:B,B301,SC!Q:Q,"Yes")&gt;0,"Yes",
IF(COUNTIFS(SC!B:B,B301,SC!Q:Q,"No")&gt;0,"No",
IF(COUNTIFS(SC!B:B,B301,SC!Q:Q,"None")&gt;0,"None",
"")))</f>
        <v/>
      </c>
      <c r="H301" s="32" t="str">
        <f>IF(COUNTIFS(SC!B:B,B301,SC!T:T,"Other Than Satisfied")&gt;0,"Other Than Satisfied","")</f>
        <v/>
      </c>
      <c r="I301" s="32" t="str">
        <f>IF(COUNTIFS(SC!B:B,B301,SC!U:U,"High")&gt;0,"High",
IF(COUNTIFS(SC!B:B,B301,SC!U:U,"Moderate")&gt;0,"Moderate",
IF(COUNTIFS(SC!B:B,B301,SC!U:U,"Low")&gt;0,"Low",
"")))</f>
        <v/>
      </c>
    </row>
    <row r="302" spans="1:9" s="1" customFormat="1" ht="14.1" customHeight="1" x14ac:dyDescent="0.25">
      <c r="A302" s="27" t="s">
        <v>552</v>
      </c>
      <c r="B302" s="7" t="s">
        <v>762</v>
      </c>
      <c r="C302" s="7" t="s">
        <v>453</v>
      </c>
      <c r="D302" s="32" t="str">
        <f>IF(COUNTIFS(SC!B:B,B302)=COUNTIFS(SC!B:B,B302,SC!I:I,"Not Applicable"),"Not Applicable",
IF(COUNTIFS(SC!B:B,B302)=COUNTIFS(SC!B:B,B302,SC!I:I,"Planned"),"Planned",
IF(COUNTIFS(SC!B:B,B302)=COUNTIFS(SC!B:B,B302,SC!I:I,"Alternative Implementation"),"Alternative Implementation",
IF(COUNTIFS(SC!B:B,B302,SC!I:I,"Partially Implemented")&gt;0,"Partially Implemented",
IF(COUNTIFS(SC!B:B,B302,SC!I:I,"Planned")&gt;0,"Planned",
IF(COUNTIFS(SC!B:B,B302,SC!I:I,"Alternative Implementation")&gt;0,"Alternative Implementation",
IF(COUNTIFS(SC!B:B,B302,SC!I:I,"Implemented")&gt;0,"Implemented",
"")))))))</f>
        <v/>
      </c>
      <c r="E302" s="33" t="str">
        <f>IF(COUNTIFS(SC!B:B,B302,SC!J:J,"Other Than Satisfied")&gt;0,"Other Than Satisfied",
IF(COUNTIFS(SC!B:B,B302,SC!J:J,"Satisfied")=COUNTIFS(SC!B:B,B302),"Satisfied",""))</f>
        <v/>
      </c>
      <c r="F302" s="32" t="str">
        <f>IF(COUNTIFS(SC!B:B,B302,SC!N:N,"High")&gt;0,"High",
IF(COUNTIFS(SC!B:B,B302,SC!N:N,"Moderate")&gt;0,"Moderate",
IF(COUNTIFS(SC!B:B,B302,SC!N:N,"Low")&gt;0,"Low",
"")))</f>
        <v/>
      </c>
      <c r="G302" s="32" t="str">
        <f>IF(COUNTIFS(SC!B:B,B302,SC!Q:Q,"Yes")&gt;0,"Yes",
IF(COUNTIFS(SC!B:B,B302,SC!Q:Q,"No")&gt;0,"No",
IF(COUNTIFS(SC!B:B,B302,SC!Q:Q,"None")&gt;0,"None",
"")))</f>
        <v/>
      </c>
      <c r="H302" s="32" t="str">
        <f>IF(COUNTIFS(SC!B:B,B302,SC!T:T,"Other Than Satisfied")&gt;0,"Other Than Satisfied","")</f>
        <v/>
      </c>
      <c r="I302" s="32" t="str">
        <f>IF(COUNTIFS(SC!B:B,B302,SC!U:U,"High")&gt;0,"High",
IF(COUNTIFS(SC!B:B,B302,SC!U:U,"Moderate")&gt;0,"Moderate",
IF(COUNTIFS(SC!B:B,B302,SC!U:U,"Low")&gt;0,"Low",
"")))</f>
        <v/>
      </c>
    </row>
    <row r="303" spans="1:9" s="1" customFormat="1" ht="14.1" customHeight="1" x14ac:dyDescent="0.25">
      <c r="A303" s="26" t="s">
        <v>552</v>
      </c>
      <c r="B303" s="5" t="s">
        <v>454</v>
      </c>
      <c r="C303" s="5" t="s">
        <v>455</v>
      </c>
      <c r="D303" s="32" t="str">
        <f>IF(COUNTIFS(SC!B:B,B303)=COUNTIFS(SC!B:B,B303,SC!I:I,"Not Applicable"),"Not Applicable",
IF(COUNTIFS(SC!B:B,B303)=COUNTIFS(SC!B:B,B303,SC!I:I,"Planned"),"Planned",
IF(COUNTIFS(SC!B:B,B303)=COUNTIFS(SC!B:B,B303,SC!I:I,"Alternative Implementation"),"Alternative Implementation",
IF(COUNTIFS(SC!B:B,B303,SC!I:I,"Partially Implemented")&gt;0,"Partially Implemented",
IF(COUNTIFS(SC!B:B,B303,SC!I:I,"Planned")&gt;0,"Planned",
IF(COUNTIFS(SC!B:B,B303,SC!I:I,"Alternative Implementation")&gt;0,"Alternative Implementation",
IF(COUNTIFS(SC!B:B,B303,SC!I:I,"Implemented")&gt;0,"Implemented",
"")))))))</f>
        <v/>
      </c>
      <c r="E303" s="33" t="str">
        <f>IF(COUNTIFS(SC!B:B,B303,SC!J:J,"Other Than Satisfied")&gt;0,"Other Than Satisfied",
IF(COUNTIFS(SC!B:B,B303,SC!J:J,"Satisfied")=COUNTIFS(SC!B:B,B303),"Satisfied",""))</f>
        <v/>
      </c>
      <c r="F303" s="32" t="str">
        <f>IF(COUNTIFS(SC!B:B,B303,SC!N:N,"High")&gt;0,"High",
IF(COUNTIFS(SC!B:B,B303,SC!N:N,"Moderate")&gt;0,"Moderate",
IF(COUNTIFS(SC!B:B,B303,SC!N:N,"Low")&gt;0,"Low",
"")))</f>
        <v/>
      </c>
      <c r="G303" s="32" t="str">
        <f>IF(COUNTIFS(SC!B:B,B303,SC!Q:Q,"Yes")&gt;0,"Yes",
IF(COUNTIFS(SC!B:B,B303,SC!Q:Q,"No")&gt;0,"No",
IF(COUNTIFS(SC!B:B,B303,SC!Q:Q,"None")&gt;0,"None",
"")))</f>
        <v/>
      </c>
      <c r="H303" s="32" t="str">
        <f>IF(COUNTIFS(SC!B:B,B303,SC!T:T,"Other Than Satisfied")&gt;0,"Other Than Satisfied","")</f>
        <v/>
      </c>
      <c r="I303" s="32" t="str">
        <f>IF(COUNTIFS(SC!B:B,B303,SC!U:U,"High")&gt;0,"High",
IF(COUNTIFS(SC!B:B,B303,SC!U:U,"Moderate")&gt;0,"Moderate",
IF(COUNTIFS(SC!B:B,B303,SC!U:U,"Low")&gt;0,"Low",
"")))</f>
        <v/>
      </c>
    </row>
    <row r="304" spans="1:9" s="1" customFormat="1" ht="14.1" customHeight="1" x14ac:dyDescent="0.25">
      <c r="A304" s="26" t="s">
        <v>552</v>
      </c>
      <c r="B304" s="5" t="s">
        <v>456</v>
      </c>
      <c r="C304" s="5" t="s">
        <v>457</v>
      </c>
      <c r="D304" s="32" t="str">
        <f>IF(COUNTIFS(SC!B:B,B304)=COUNTIFS(SC!B:B,B304,SC!I:I,"Not Applicable"),"Not Applicable",
IF(COUNTIFS(SC!B:B,B304)=COUNTIFS(SC!B:B,B304,SC!I:I,"Planned"),"Planned",
IF(COUNTIFS(SC!B:B,B304)=COUNTIFS(SC!B:B,B304,SC!I:I,"Alternative Implementation"),"Alternative Implementation",
IF(COUNTIFS(SC!B:B,B304,SC!I:I,"Partially Implemented")&gt;0,"Partially Implemented",
IF(COUNTIFS(SC!B:B,B304,SC!I:I,"Planned")&gt;0,"Planned",
IF(COUNTIFS(SC!B:B,B304,SC!I:I,"Alternative Implementation")&gt;0,"Alternative Implementation",
IF(COUNTIFS(SC!B:B,B304,SC!I:I,"Implemented")&gt;0,"Implemented",
"")))))))</f>
        <v/>
      </c>
      <c r="E304" s="33" t="str">
        <f>IF(COUNTIFS(SC!B:B,B304,SC!J:J,"Other Than Satisfied")&gt;0,"Other Than Satisfied",
IF(COUNTIFS(SC!B:B,B304,SC!J:J,"Satisfied")=COUNTIFS(SC!B:B,B304),"Satisfied",""))</f>
        <v/>
      </c>
      <c r="F304" s="32" t="str">
        <f>IF(COUNTIFS(SC!B:B,B304,SC!N:N,"High")&gt;0,"High",
IF(COUNTIFS(SC!B:B,B304,SC!N:N,"Moderate")&gt;0,"Moderate",
IF(COUNTIFS(SC!B:B,B304,SC!N:N,"Low")&gt;0,"Low",
"")))</f>
        <v/>
      </c>
      <c r="G304" s="32" t="str">
        <f>IF(COUNTIFS(SC!B:B,B304,SC!Q:Q,"Yes")&gt;0,"Yes",
IF(COUNTIFS(SC!B:B,B304,SC!Q:Q,"No")&gt;0,"No",
IF(COUNTIFS(SC!B:B,B304,SC!Q:Q,"None")&gt;0,"None",
"")))</f>
        <v/>
      </c>
      <c r="H304" s="32" t="str">
        <f>IF(COUNTIFS(SC!B:B,B304,SC!T:T,"Other Than Satisfied")&gt;0,"Other Than Satisfied","")</f>
        <v/>
      </c>
      <c r="I304" s="32" t="str">
        <f>IF(COUNTIFS(SC!B:B,B304,SC!U:U,"High")&gt;0,"High",
IF(COUNTIFS(SC!B:B,B304,SC!U:U,"Moderate")&gt;0,"Moderate",
IF(COUNTIFS(SC!B:B,B304,SC!U:U,"Low")&gt;0,"Low",
"")))</f>
        <v/>
      </c>
    </row>
    <row r="305" spans="1:9" s="1" customFormat="1" ht="14.1" customHeight="1" x14ac:dyDescent="0.25">
      <c r="A305" s="26" t="s">
        <v>552</v>
      </c>
      <c r="B305" s="5" t="s">
        <v>458</v>
      </c>
      <c r="C305" s="5" t="s">
        <v>459</v>
      </c>
      <c r="D305" s="32" t="str">
        <f>IF(COUNTIFS(SC!B:B,B305)=COUNTIFS(SC!B:B,B305,SC!I:I,"Not Applicable"),"Not Applicable",
IF(COUNTIFS(SC!B:B,B305)=COUNTIFS(SC!B:B,B305,SC!I:I,"Planned"),"Planned",
IF(COUNTIFS(SC!B:B,B305)=COUNTIFS(SC!B:B,B305,SC!I:I,"Alternative Implementation"),"Alternative Implementation",
IF(COUNTIFS(SC!B:B,B305,SC!I:I,"Partially Implemented")&gt;0,"Partially Implemented",
IF(COUNTIFS(SC!B:B,B305,SC!I:I,"Planned")&gt;0,"Planned",
IF(COUNTIFS(SC!B:B,B305,SC!I:I,"Alternative Implementation")&gt;0,"Alternative Implementation",
IF(COUNTIFS(SC!B:B,B305,SC!I:I,"Implemented")&gt;0,"Implemented",
"")))))))</f>
        <v/>
      </c>
      <c r="E305" s="33" t="str">
        <f>IF(COUNTIFS(SC!B:B,B305,SC!J:J,"Other Than Satisfied")&gt;0,"Other Than Satisfied",
IF(COUNTIFS(SC!B:B,B305,SC!J:J,"Satisfied")=COUNTIFS(SC!B:B,B305),"Satisfied",""))</f>
        <v/>
      </c>
      <c r="F305" s="32" t="str">
        <f>IF(COUNTIFS(SC!B:B,B305,SC!N:N,"High")&gt;0,"High",
IF(COUNTIFS(SC!B:B,B305,SC!N:N,"Moderate")&gt;0,"Moderate",
IF(COUNTIFS(SC!B:B,B305,SC!N:N,"Low")&gt;0,"Low",
"")))</f>
        <v/>
      </c>
      <c r="G305" s="32" t="str">
        <f>IF(COUNTIFS(SC!B:B,B305,SC!Q:Q,"Yes")&gt;0,"Yes",
IF(COUNTIFS(SC!B:B,B305,SC!Q:Q,"No")&gt;0,"No",
IF(COUNTIFS(SC!B:B,B305,SC!Q:Q,"None")&gt;0,"None",
"")))</f>
        <v/>
      </c>
      <c r="H305" s="32" t="str">
        <f>IF(COUNTIFS(SC!B:B,B305,SC!T:T,"Other Than Satisfied")&gt;0,"Other Than Satisfied","")</f>
        <v/>
      </c>
      <c r="I305" s="32" t="str">
        <f>IF(COUNTIFS(SC!B:B,B305,SC!U:U,"High")&gt;0,"High",
IF(COUNTIFS(SC!B:B,B305,SC!U:U,"Moderate")&gt;0,"Moderate",
IF(COUNTIFS(SC!B:B,B305,SC!U:U,"Low")&gt;0,"Low",
"")))</f>
        <v/>
      </c>
    </row>
    <row r="306" spans="1:9" s="1" customFormat="1" ht="14.1" customHeight="1" x14ac:dyDescent="0.25">
      <c r="A306" s="26" t="s">
        <v>552</v>
      </c>
      <c r="B306" s="5" t="s">
        <v>460</v>
      </c>
      <c r="C306" s="5" t="s">
        <v>461</v>
      </c>
      <c r="D306" s="32" t="str">
        <f>IF(COUNTIFS(SC!B:B,B306)=COUNTIFS(SC!B:B,B306,SC!I:I,"Not Applicable"),"Not Applicable",
IF(COUNTIFS(SC!B:B,B306)=COUNTIFS(SC!B:B,B306,SC!I:I,"Planned"),"Planned",
IF(COUNTIFS(SC!B:B,B306)=COUNTIFS(SC!B:B,B306,SC!I:I,"Alternative Implementation"),"Alternative Implementation",
IF(COUNTIFS(SC!B:B,B306,SC!I:I,"Partially Implemented")&gt;0,"Partially Implemented",
IF(COUNTIFS(SC!B:B,B306,SC!I:I,"Planned")&gt;0,"Planned",
IF(COUNTIFS(SC!B:B,B306,SC!I:I,"Alternative Implementation")&gt;0,"Alternative Implementation",
IF(COUNTIFS(SC!B:B,B306,SC!I:I,"Implemented")&gt;0,"Implemented",
"")))))))</f>
        <v/>
      </c>
      <c r="E306" s="33" t="str">
        <f>IF(COUNTIFS(SC!B:B,B306,SC!J:J,"Other Than Satisfied")&gt;0,"Other Than Satisfied",
IF(COUNTIFS(SC!B:B,B306,SC!J:J,"Satisfied")=COUNTIFS(SC!B:B,B306),"Satisfied",""))</f>
        <v/>
      </c>
      <c r="F306" s="32" t="str">
        <f>IF(COUNTIFS(SC!B:B,B306,SC!N:N,"High")&gt;0,"High",
IF(COUNTIFS(SC!B:B,B306,SC!N:N,"Moderate")&gt;0,"Moderate",
IF(COUNTIFS(SC!B:B,B306,SC!N:N,"Low")&gt;0,"Low",
"")))</f>
        <v/>
      </c>
      <c r="G306" s="32" t="str">
        <f>IF(COUNTIFS(SC!B:B,B306,SC!Q:Q,"Yes")&gt;0,"Yes",
IF(COUNTIFS(SC!B:B,B306,SC!Q:Q,"No")&gt;0,"No",
IF(COUNTIFS(SC!B:B,B306,SC!Q:Q,"None")&gt;0,"None",
"")))</f>
        <v/>
      </c>
      <c r="H306" s="32" t="str">
        <f>IF(COUNTIFS(SC!B:B,B306,SC!T:T,"Other Than Satisfied")&gt;0,"Other Than Satisfied","")</f>
        <v/>
      </c>
      <c r="I306" s="32" t="str">
        <f>IF(COUNTIFS(SC!B:B,B306,SC!U:U,"High")&gt;0,"High",
IF(COUNTIFS(SC!B:B,B306,SC!U:U,"Moderate")&gt;0,"Moderate",
IF(COUNTIFS(SC!B:B,B306,SC!U:U,"Low")&gt;0,"Low",
"")))</f>
        <v/>
      </c>
    </row>
    <row r="307" spans="1:9" s="1" customFormat="1" ht="14.1" customHeight="1" x14ac:dyDescent="0.25">
      <c r="A307" s="26" t="s">
        <v>552</v>
      </c>
      <c r="B307" s="5" t="s">
        <v>462</v>
      </c>
      <c r="C307" s="5" t="s">
        <v>463</v>
      </c>
      <c r="D307" s="32" t="str">
        <f>IF(COUNTIFS(SC!B:B,B307)=COUNTIFS(SC!B:B,B307,SC!I:I,"Not Applicable"),"Not Applicable",
IF(COUNTIFS(SC!B:B,B307)=COUNTIFS(SC!B:B,B307,SC!I:I,"Planned"),"Planned",
IF(COUNTIFS(SC!B:B,B307)=COUNTIFS(SC!B:B,B307,SC!I:I,"Alternative Implementation"),"Alternative Implementation",
IF(COUNTIFS(SC!B:B,B307,SC!I:I,"Partially Implemented")&gt;0,"Partially Implemented",
IF(COUNTIFS(SC!B:B,B307,SC!I:I,"Planned")&gt;0,"Planned",
IF(COUNTIFS(SC!B:B,B307,SC!I:I,"Alternative Implementation")&gt;0,"Alternative Implementation",
IF(COUNTIFS(SC!B:B,B307,SC!I:I,"Implemented")&gt;0,"Implemented",
"")))))))</f>
        <v/>
      </c>
      <c r="E307" s="33" t="str">
        <f>IF(COUNTIFS(SC!B:B,B307,SC!J:J,"Other Than Satisfied")&gt;0,"Other Than Satisfied",
IF(COUNTIFS(SC!B:B,B307,SC!J:J,"Satisfied")=COUNTIFS(SC!B:B,B307),"Satisfied",""))</f>
        <v/>
      </c>
      <c r="F307" s="32" t="str">
        <f>IF(COUNTIFS(SC!B:B,B307,SC!N:N,"High")&gt;0,"High",
IF(COUNTIFS(SC!B:B,B307,SC!N:N,"Moderate")&gt;0,"Moderate",
IF(COUNTIFS(SC!B:B,B307,SC!N:N,"Low")&gt;0,"Low",
"")))</f>
        <v/>
      </c>
      <c r="G307" s="32" t="str">
        <f>IF(COUNTIFS(SC!B:B,B307,SC!Q:Q,"Yes")&gt;0,"Yes",
IF(COUNTIFS(SC!B:B,B307,SC!Q:Q,"No")&gt;0,"No",
IF(COUNTIFS(SC!B:B,B307,SC!Q:Q,"None")&gt;0,"None",
"")))</f>
        <v/>
      </c>
      <c r="H307" s="32" t="str">
        <f>IF(COUNTIFS(SC!B:B,B307,SC!T:T,"Other Than Satisfied")&gt;0,"Other Than Satisfied","")</f>
        <v/>
      </c>
      <c r="I307" s="32" t="str">
        <f>IF(COUNTIFS(SC!B:B,B307,SC!U:U,"High")&gt;0,"High",
IF(COUNTIFS(SC!B:B,B307,SC!U:U,"Moderate")&gt;0,"Moderate",
IF(COUNTIFS(SC!B:B,B307,SC!U:U,"Low")&gt;0,"Low",
"")))</f>
        <v/>
      </c>
    </row>
    <row r="308" spans="1:9" s="1" customFormat="1" ht="14.1" customHeight="1" x14ac:dyDescent="0.25">
      <c r="A308" s="26" t="s">
        <v>552</v>
      </c>
      <c r="B308" s="5" t="s">
        <v>464</v>
      </c>
      <c r="C308" s="5" t="s">
        <v>465</v>
      </c>
      <c r="D308" s="32" t="str">
        <f>IF(COUNTIFS(SC!B:B,B308)=COUNTIFS(SC!B:B,B308,SC!I:I,"Not Applicable"),"Not Applicable",
IF(COUNTIFS(SC!B:B,B308)=COUNTIFS(SC!B:B,B308,SC!I:I,"Planned"),"Planned",
IF(COUNTIFS(SC!B:B,B308)=COUNTIFS(SC!B:B,B308,SC!I:I,"Alternative Implementation"),"Alternative Implementation",
IF(COUNTIFS(SC!B:B,B308,SC!I:I,"Partially Implemented")&gt;0,"Partially Implemented",
IF(COUNTIFS(SC!B:B,B308,SC!I:I,"Planned")&gt;0,"Planned",
IF(COUNTIFS(SC!B:B,B308,SC!I:I,"Alternative Implementation")&gt;0,"Alternative Implementation",
IF(COUNTIFS(SC!B:B,B308,SC!I:I,"Implemented")&gt;0,"Implemented",
"")))))))</f>
        <v/>
      </c>
      <c r="E308" s="33" t="str">
        <f>IF(COUNTIFS(SC!B:B,B308,SC!J:J,"Other Than Satisfied")&gt;0,"Other Than Satisfied",
IF(COUNTIFS(SC!B:B,B308,SC!J:J,"Satisfied")=COUNTIFS(SC!B:B,B308),"Satisfied",""))</f>
        <v/>
      </c>
      <c r="F308" s="32" t="str">
        <f>IF(COUNTIFS(SC!B:B,B308,SC!N:N,"High")&gt;0,"High",
IF(COUNTIFS(SC!B:B,B308,SC!N:N,"Moderate")&gt;0,"Moderate",
IF(COUNTIFS(SC!B:B,B308,SC!N:N,"Low")&gt;0,"Low",
"")))</f>
        <v/>
      </c>
      <c r="G308" s="32" t="str">
        <f>IF(COUNTIFS(SC!B:B,B308,SC!Q:Q,"Yes")&gt;0,"Yes",
IF(COUNTIFS(SC!B:B,B308,SC!Q:Q,"No")&gt;0,"No",
IF(COUNTIFS(SC!B:B,B308,SC!Q:Q,"None")&gt;0,"None",
"")))</f>
        <v/>
      </c>
      <c r="H308" s="32" t="str">
        <f>IF(COUNTIFS(SC!B:B,B308,SC!T:T,"Other Than Satisfied")&gt;0,"Other Than Satisfied","")</f>
        <v/>
      </c>
      <c r="I308" s="32" t="str">
        <f>IF(COUNTIFS(SC!B:B,B308,SC!U:U,"High")&gt;0,"High",
IF(COUNTIFS(SC!B:B,B308,SC!U:U,"Moderate")&gt;0,"Moderate",
IF(COUNTIFS(SC!B:B,B308,SC!U:U,"Low")&gt;0,"Low",
"")))</f>
        <v/>
      </c>
    </row>
    <row r="309" spans="1:9" s="1" customFormat="1" ht="14.1" customHeight="1" x14ac:dyDescent="0.25">
      <c r="A309" s="26" t="s">
        <v>552</v>
      </c>
      <c r="B309" s="5" t="s">
        <v>466</v>
      </c>
      <c r="C309" s="5" t="s">
        <v>467</v>
      </c>
      <c r="D309" s="32" t="str">
        <f>IF(COUNTIFS(SC!B:B,B309)=COUNTIFS(SC!B:B,B309,SC!I:I,"Not Applicable"),"Not Applicable",
IF(COUNTIFS(SC!B:B,B309)=COUNTIFS(SC!B:B,B309,SC!I:I,"Planned"),"Planned",
IF(COUNTIFS(SC!B:B,B309)=COUNTIFS(SC!B:B,B309,SC!I:I,"Alternative Implementation"),"Alternative Implementation",
IF(COUNTIFS(SC!B:B,B309,SC!I:I,"Partially Implemented")&gt;0,"Partially Implemented",
IF(COUNTIFS(SC!B:B,B309,SC!I:I,"Planned")&gt;0,"Planned",
IF(COUNTIFS(SC!B:B,B309,SC!I:I,"Alternative Implementation")&gt;0,"Alternative Implementation",
IF(COUNTIFS(SC!B:B,B309,SC!I:I,"Implemented")&gt;0,"Implemented",
"")))))))</f>
        <v/>
      </c>
      <c r="E309" s="33" t="str">
        <f>IF(COUNTIFS(SC!B:B,B309,SC!J:J,"Other Than Satisfied")&gt;0,"Other Than Satisfied",
IF(COUNTIFS(SC!B:B,B309,SC!J:J,"Satisfied")=COUNTIFS(SC!B:B,B309),"Satisfied",""))</f>
        <v/>
      </c>
      <c r="F309" s="32" t="str">
        <f>IF(COUNTIFS(SC!B:B,B309,SC!N:N,"High")&gt;0,"High",
IF(COUNTIFS(SC!B:B,B309,SC!N:N,"Moderate")&gt;0,"Moderate",
IF(COUNTIFS(SC!B:B,B309,SC!N:N,"Low")&gt;0,"Low",
"")))</f>
        <v/>
      </c>
      <c r="G309" s="32" t="str">
        <f>IF(COUNTIFS(SC!B:B,B309,SC!Q:Q,"Yes")&gt;0,"Yes",
IF(COUNTIFS(SC!B:B,B309,SC!Q:Q,"No")&gt;0,"No",
IF(COUNTIFS(SC!B:B,B309,SC!Q:Q,"None")&gt;0,"None",
"")))</f>
        <v/>
      </c>
      <c r="H309" s="32" t="str">
        <f>IF(COUNTIFS(SC!B:B,B309,SC!T:T,"Other Than Satisfied")&gt;0,"Other Than Satisfied","")</f>
        <v/>
      </c>
      <c r="I309" s="32" t="str">
        <f>IF(COUNTIFS(SC!B:B,B309,SC!U:U,"High")&gt;0,"High",
IF(COUNTIFS(SC!B:B,B309,SC!U:U,"Moderate")&gt;0,"Moderate",
IF(COUNTIFS(SC!B:B,B309,SC!U:U,"Low")&gt;0,"Low",
"")))</f>
        <v/>
      </c>
    </row>
    <row r="310" spans="1:9" s="1" customFormat="1" ht="14.1" customHeight="1" x14ac:dyDescent="0.25">
      <c r="A310" s="26" t="s">
        <v>552</v>
      </c>
      <c r="B310" s="5" t="s">
        <v>468</v>
      </c>
      <c r="C310" s="5" t="s">
        <v>469</v>
      </c>
      <c r="D310" s="32" t="str">
        <f>IF(COUNTIFS(SC!B:B,B310)=COUNTIFS(SC!B:B,B310,SC!I:I,"Not Applicable"),"Not Applicable",
IF(COUNTIFS(SC!B:B,B310)=COUNTIFS(SC!B:B,B310,SC!I:I,"Planned"),"Planned",
IF(COUNTIFS(SC!B:B,B310)=COUNTIFS(SC!B:B,B310,SC!I:I,"Alternative Implementation"),"Alternative Implementation",
IF(COUNTIFS(SC!B:B,B310,SC!I:I,"Partially Implemented")&gt;0,"Partially Implemented",
IF(COUNTIFS(SC!B:B,B310,SC!I:I,"Planned")&gt;0,"Planned",
IF(COUNTIFS(SC!B:B,B310,SC!I:I,"Alternative Implementation")&gt;0,"Alternative Implementation",
IF(COUNTIFS(SC!B:B,B310,SC!I:I,"Implemented")&gt;0,"Implemented",
"")))))))</f>
        <v/>
      </c>
      <c r="E310" s="33" t="str">
        <f>IF(COUNTIFS(SC!B:B,B310,SC!J:J,"Other Than Satisfied")&gt;0,"Other Than Satisfied",
IF(COUNTIFS(SC!B:B,B310,SC!J:J,"Satisfied")=COUNTIFS(SC!B:B,B310),"Satisfied",""))</f>
        <v/>
      </c>
      <c r="F310" s="32" t="str">
        <f>IF(COUNTIFS(SC!B:B,B310,SC!N:N,"High")&gt;0,"High",
IF(COUNTIFS(SC!B:B,B310,SC!N:N,"Moderate")&gt;0,"Moderate",
IF(COUNTIFS(SC!B:B,B310,SC!N:N,"Low")&gt;0,"Low",
"")))</f>
        <v/>
      </c>
      <c r="G310" s="32" t="str">
        <f>IF(COUNTIFS(SC!B:B,B310,SC!Q:Q,"Yes")&gt;0,"Yes",
IF(COUNTIFS(SC!B:B,B310,SC!Q:Q,"No")&gt;0,"No",
IF(COUNTIFS(SC!B:B,B310,SC!Q:Q,"None")&gt;0,"None",
"")))</f>
        <v/>
      </c>
      <c r="H310" s="32" t="str">
        <f>IF(COUNTIFS(SC!B:B,B310,SC!T:T,"Other Than Satisfied")&gt;0,"Other Than Satisfied","")</f>
        <v/>
      </c>
      <c r="I310" s="32" t="str">
        <f>IF(COUNTIFS(SC!B:B,B310,SC!U:U,"High")&gt;0,"High",
IF(COUNTIFS(SC!B:B,B310,SC!U:U,"Moderate")&gt;0,"Moderate",
IF(COUNTIFS(SC!B:B,B310,SC!U:U,"Low")&gt;0,"Low",
"")))</f>
        <v/>
      </c>
    </row>
    <row r="311" spans="1:9" s="1" customFormat="1" ht="14.1" customHeight="1" x14ac:dyDescent="0.25">
      <c r="A311" s="26" t="s">
        <v>552</v>
      </c>
      <c r="B311" s="5" t="s">
        <v>470</v>
      </c>
      <c r="C311" s="5" t="s">
        <v>471</v>
      </c>
      <c r="D311" s="32" t="str">
        <f>IF(COUNTIFS(SC!B:B,B311)=COUNTIFS(SC!B:B,B311,SC!I:I,"Not Applicable"),"Not Applicable",
IF(COUNTIFS(SC!B:B,B311)=COUNTIFS(SC!B:B,B311,SC!I:I,"Planned"),"Planned",
IF(COUNTIFS(SC!B:B,B311)=COUNTIFS(SC!B:B,B311,SC!I:I,"Alternative Implementation"),"Alternative Implementation",
IF(COUNTIFS(SC!B:B,B311,SC!I:I,"Partially Implemented")&gt;0,"Partially Implemented",
IF(COUNTIFS(SC!B:B,B311,SC!I:I,"Planned")&gt;0,"Planned",
IF(COUNTIFS(SC!B:B,B311,SC!I:I,"Alternative Implementation")&gt;0,"Alternative Implementation",
IF(COUNTIFS(SC!B:B,B311,SC!I:I,"Implemented")&gt;0,"Implemented",
"")))))))</f>
        <v/>
      </c>
      <c r="E311" s="33" t="str">
        <f>IF(COUNTIFS(SC!B:B,B311,SC!J:J,"Other Than Satisfied")&gt;0,"Other Than Satisfied",
IF(COUNTIFS(SC!B:B,B311,SC!J:J,"Satisfied")=COUNTIFS(SC!B:B,B311),"Satisfied",""))</f>
        <v/>
      </c>
      <c r="F311" s="32" t="str">
        <f>IF(COUNTIFS(SC!B:B,B311,SC!N:N,"High")&gt;0,"High",
IF(COUNTIFS(SC!B:B,B311,SC!N:N,"Moderate")&gt;0,"Moderate",
IF(COUNTIFS(SC!B:B,B311,SC!N:N,"Low")&gt;0,"Low",
"")))</f>
        <v/>
      </c>
      <c r="G311" s="32" t="str">
        <f>IF(COUNTIFS(SC!B:B,B311,SC!Q:Q,"Yes")&gt;0,"Yes",
IF(COUNTIFS(SC!B:B,B311,SC!Q:Q,"No")&gt;0,"No",
IF(COUNTIFS(SC!B:B,B311,SC!Q:Q,"None")&gt;0,"None",
"")))</f>
        <v/>
      </c>
      <c r="H311" s="32" t="str">
        <f>IF(COUNTIFS(SC!B:B,B311,SC!T:T,"Other Than Satisfied")&gt;0,"Other Than Satisfied","")</f>
        <v/>
      </c>
      <c r="I311" s="32" t="str">
        <f>IF(COUNTIFS(SC!B:B,B311,SC!U:U,"High")&gt;0,"High",
IF(COUNTIFS(SC!B:B,B311,SC!U:U,"Moderate")&gt;0,"Moderate",
IF(COUNTIFS(SC!B:B,B311,SC!U:U,"Low")&gt;0,"Low",
"")))</f>
        <v/>
      </c>
    </row>
    <row r="312" spans="1:9" s="1" customFormat="1" ht="14.1" customHeight="1" x14ac:dyDescent="0.25">
      <c r="A312" s="26" t="s">
        <v>552</v>
      </c>
      <c r="B312" s="5" t="s">
        <v>472</v>
      </c>
      <c r="C312" s="5" t="s">
        <v>765</v>
      </c>
      <c r="D312" s="32" t="str">
        <f>IF(COUNTIFS(SC!B:B,B312)=COUNTIFS(SC!B:B,B312,SC!I:I,"Not Applicable"),"Not Applicable",
IF(COUNTIFS(SC!B:B,B312)=COUNTIFS(SC!B:B,B312,SC!I:I,"Planned"),"Planned",
IF(COUNTIFS(SC!B:B,B312)=COUNTIFS(SC!B:B,B312,SC!I:I,"Alternative Implementation"),"Alternative Implementation",
IF(COUNTIFS(SC!B:B,B312,SC!I:I,"Partially Implemented")&gt;0,"Partially Implemented",
IF(COUNTIFS(SC!B:B,B312,SC!I:I,"Planned")&gt;0,"Planned",
IF(COUNTIFS(SC!B:B,B312,SC!I:I,"Alternative Implementation")&gt;0,"Alternative Implementation",
IF(COUNTIFS(SC!B:B,B312,SC!I:I,"Implemented")&gt;0,"Implemented",
"")))))))</f>
        <v/>
      </c>
      <c r="E312" s="33" t="str">
        <f>IF(COUNTIFS(SC!B:B,B312,SC!J:J,"Other Than Satisfied")&gt;0,"Other Than Satisfied",
IF(COUNTIFS(SC!B:B,B312,SC!J:J,"Satisfied")=COUNTIFS(SC!B:B,B312),"Satisfied",""))</f>
        <v/>
      </c>
      <c r="F312" s="32" t="str">
        <f>IF(COUNTIFS(SC!B:B,B312,SC!N:N,"High")&gt;0,"High",
IF(COUNTIFS(SC!B:B,B312,SC!N:N,"Moderate")&gt;0,"Moderate",
IF(COUNTIFS(SC!B:B,B312,SC!N:N,"Low")&gt;0,"Low",
"")))</f>
        <v/>
      </c>
      <c r="G312" s="32" t="str">
        <f>IF(COUNTIFS(SC!B:B,B312,SC!Q:Q,"Yes")&gt;0,"Yes",
IF(COUNTIFS(SC!B:B,B312,SC!Q:Q,"No")&gt;0,"No",
IF(COUNTIFS(SC!B:B,B312,SC!Q:Q,"None")&gt;0,"None",
"")))</f>
        <v/>
      </c>
      <c r="H312" s="32" t="str">
        <f>IF(COUNTIFS(SC!B:B,B312,SC!T:T,"Other Than Satisfied")&gt;0,"Other Than Satisfied","")</f>
        <v/>
      </c>
      <c r="I312" s="32" t="str">
        <f>IF(COUNTIFS(SC!B:B,B312,SC!U:U,"High")&gt;0,"High",
IF(COUNTIFS(SC!B:B,B312,SC!U:U,"Moderate")&gt;0,"Moderate",
IF(COUNTIFS(SC!B:B,B312,SC!U:U,"Low")&gt;0,"Low",
"")))</f>
        <v/>
      </c>
    </row>
    <row r="313" spans="1:9" s="1" customFormat="1" ht="14.1" customHeight="1" x14ac:dyDescent="0.25">
      <c r="A313" s="27" t="s">
        <v>552</v>
      </c>
      <c r="B313" s="7" t="s">
        <v>763</v>
      </c>
      <c r="C313" s="7" t="s">
        <v>766</v>
      </c>
      <c r="D313" s="32" t="str">
        <f>IF(COUNTIFS(SC!B:B,B313)=COUNTIFS(SC!B:B,B313,SC!I:I,"Not Applicable"),"Not Applicable",
IF(COUNTIFS(SC!B:B,B313)=COUNTIFS(SC!B:B,B313,SC!I:I,"Planned"),"Planned",
IF(COUNTIFS(SC!B:B,B313)=COUNTIFS(SC!B:B,B313,SC!I:I,"Alternative Implementation"),"Alternative Implementation",
IF(COUNTIFS(SC!B:B,B313,SC!I:I,"Partially Implemented")&gt;0,"Partially Implemented",
IF(COUNTIFS(SC!B:B,B313,SC!I:I,"Planned")&gt;0,"Planned",
IF(COUNTIFS(SC!B:B,B313,SC!I:I,"Alternative Implementation")&gt;0,"Alternative Implementation",
IF(COUNTIFS(SC!B:B,B313,SC!I:I,"Implemented")&gt;0,"Implemented",
"")))))))</f>
        <v/>
      </c>
      <c r="E313" s="33" t="str">
        <f>IF(COUNTIFS(SC!B:B,B313,SC!J:J,"Other Than Satisfied")&gt;0,"Other Than Satisfied",
IF(COUNTIFS(SC!B:B,B313,SC!J:J,"Satisfied")=COUNTIFS(SC!B:B,B313),"Satisfied",""))</f>
        <v/>
      </c>
      <c r="F313" s="32" t="str">
        <f>IF(COUNTIFS(SC!B:B,B313,SC!N:N,"High")&gt;0,"High",
IF(COUNTIFS(SC!B:B,B313,SC!N:N,"Moderate")&gt;0,"Moderate",
IF(COUNTIFS(SC!B:B,B313,SC!N:N,"Low")&gt;0,"Low",
"")))</f>
        <v/>
      </c>
      <c r="G313" s="32" t="str">
        <f>IF(COUNTIFS(SC!B:B,B313,SC!Q:Q,"Yes")&gt;0,"Yes",
IF(COUNTIFS(SC!B:B,B313,SC!Q:Q,"No")&gt;0,"No",
IF(COUNTIFS(SC!B:B,B313,SC!Q:Q,"None")&gt;0,"None",
"")))</f>
        <v/>
      </c>
      <c r="H313" s="32" t="str">
        <f>IF(COUNTIFS(SC!B:B,B313,SC!T:T,"Other Than Satisfied")&gt;0,"Other Than Satisfied","")</f>
        <v/>
      </c>
      <c r="I313" s="32" t="str">
        <f>IF(COUNTIFS(SC!B:B,B313,SC!U:U,"High")&gt;0,"High",
IF(COUNTIFS(SC!B:B,B313,SC!U:U,"Moderate")&gt;0,"Moderate",
IF(COUNTIFS(SC!B:B,B313,SC!U:U,"Low")&gt;0,"Low",
"")))</f>
        <v/>
      </c>
    </row>
    <row r="314" spans="1:9" s="1" customFormat="1" ht="14.1" customHeight="1" x14ac:dyDescent="0.25">
      <c r="A314" s="26" t="s">
        <v>552</v>
      </c>
      <c r="B314" s="5" t="s">
        <v>473</v>
      </c>
      <c r="C314" s="5" t="s">
        <v>474</v>
      </c>
      <c r="D314" s="32" t="str">
        <f>IF(COUNTIFS(SC!B:B,B314)=COUNTIFS(SC!B:B,B314,SC!I:I,"Not Applicable"),"Not Applicable",
IF(COUNTIFS(SC!B:B,B314)=COUNTIFS(SC!B:B,B314,SC!I:I,"Planned"),"Planned",
IF(COUNTIFS(SC!B:B,B314)=COUNTIFS(SC!B:B,B314,SC!I:I,"Alternative Implementation"),"Alternative Implementation",
IF(COUNTIFS(SC!B:B,B314,SC!I:I,"Partially Implemented")&gt;0,"Partially Implemented",
IF(COUNTIFS(SC!B:B,B314,SC!I:I,"Planned")&gt;0,"Planned",
IF(COUNTIFS(SC!B:B,B314,SC!I:I,"Alternative Implementation")&gt;0,"Alternative Implementation",
IF(COUNTIFS(SC!B:B,B314,SC!I:I,"Implemented")&gt;0,"Implemented",
"")))))))</f>
        <v/>
      </c>
      <c r="E314" s="33" t="str">
        <f>IF(COUNTIFS(SC!B:B,B314,SC!J:J,"Other Than Satisfied")&gt;0,"Other Than Satisfied",
IF(COUNTIFS(SC!B:B,B314,SC!J:J,"Satisfied")=COUNTIFS(SC!B:B,B314),"Satisfied",""))</f>
        <v/>
      </c>
      <c r="F314" s="32" t="str">
        <f>IF(COUNTIFS(SC!B:B,B314,SC!N:N,"High")&gt;0,"High",
IF(COUNTIFS(SC!B:B,B314,SC!N:N,"Moderate")&gt;0,"Moderate",
IF(COUNTIFS(SC!B:B,B314,SC!N:N,"Low")&gt;0,"Low",
"")))</f>
        <v/>
      </c>
      <c r="G314" s="32" t="str">
        <f>IF(COUNTIFS(SC!B:B,B314,SC!Q:Q,"Yes")&gt;0,"Yes",
IF(COUNTIFS(SC!B:B,B314,SC!Q:Q,"No")&gt;0,"No",
IF(COUNTIFS(SC!B:B,B314,SC!Q:Q,"None")&gt;0,"None",
"")))</f>
        <v/>
      </c>
      <c r="H314" s="32" t="str">
        <f>IF(COUNTIFS(SC!B:B,B314,SC!T:T,"Other Than Satisfied")&gt;0,"Other Than Satisfied","")</f>
        <v/>
      </c>
      <c r="I314" s="32" t="str">
        <f>IF(COUNTIFS(SC!B:B,B314,SC!U:U,"High")&gt;0,"High",
IF(COUNTIFS(SC!B:B,B314,SC!U:U,"Moderate")&gt;0,"Moderate",
IF(COUNTIFS(SC!B:B,B314,SC!U:U,"Low")&gt;0,"Low",
"")))</f>
        <v/>
      </c>
    </row>
    <row r="315" spans="1:9" s="1" customFormat="1" x14ac:dyDescent="0.25">
      <c r="A315" s="35"/>
      <c r="B315" s="3"/>
      <c r="C315" s="4" t="s">
        <v>475</v>
      </c>
      <c r="D315" s="31"/>
      <c r="E315" s="31"/>
      <c r="F315" s="31"/>
      <c r="G315" s="31"/>
      <c r="H315" s="31"/>
      <c r="I315" s="31"/>
    </row>
    <row r="316" spans="1:9" s="1" customFormat="1" x14ac:dyDescent="0.25">
      <c r="A316" s="26" t="s">
        <v>564</v>
      </c>
      <c r="B316" s="5" t="s">
        <v>476</v>
      </c>
      <c r="C316" s="5" t="s">
        <v>477</v>
      </c>
      <c r="D316" s="32" t="str">
        <f>IF(COUNTIFS(SI!B:B,B316)=COUNTIFS(SI!B:B,B316,SI!I:I,"Not Applicable"),"Not Applicable",
IF(COUNTIFS(SI!B:B,B316)=COUNTIFS(SI!B:B,B316,SI!I:I,"Planned"),"Planned",
IF(COUNTIFS(SI!B:B,B316)=COUNTIFS(SI!B:B,B316,SI!I:I,"Alternative Implementation"),"Alternative Implementation",
IF(COUNTIFS(SI!B:B,B316,SI!I:I,"Partially Implemented")&gt;0,"Partially Implemented",
IF(COUNTIFS(SI!B:B,B316,SI!I:I,"Planned")&gt;0,"Planned",
IF(COUNTIFS(SI!B:B,B316,SI!I:I,"Alternative Implementation")&gt;0,"Alternative Implementation",
IF(COUNTIFS(SI!B:B,B316,SI!I:I,"Implemented")&gt;0,"Implemented",
"")))))))</f>
        <v/>
      </c>
      <c r="E316" s="33" t="str">
        <f>IF(COUNTIFS(SI!B:B,B316,SI!J:J,"Other Than Satisfied")&gt;0,"Other Than Satisfied",
IF(COUNTIFS(SI!B:B,B316,SI!J:J,"Satisfied")=COUNTIFS(SI!B:B,B316),"Satisfied",""))</f>
        <v/>
      </c>
      <c r="F316" s="32" t="str">
        <f>IF(COUNTIFS(SI!B:B,B316,SI!N:N,"High")&gt;0,"High",
IF(COUNTIFS(SI!B:B,B316,SI!N:N,"Moderate")&gt;0,"Moderate",
IF(COUNTIFS(SI!B:B,B316,SI!N:N,"Low")&gt;0,"Low",
"")))</f>
        <v/>
      </c>
      <c r="G316" s="32" t="str">
        <f>IF(COUNTIFS(SI!B:B,B316,SI!Q:Q,"Yes")&gt;0,"Yes",
IF(COUNTIFS(SI!B:B,B316,SI!Q:Q,"No")&gt;0,"No",
IF(COUNTIFS(SI!B:B,B316,SI!Q:Q,"None")&gt;0,"None",
"")))</f>
        <v/>
      </c>
      <c r="H316" s="32" t="str">
        <f>IF(COUNTIFS(SI!B:B,B316,SI!T:T,"Other Than Satisfied")&gt;0,"Other Than Satisfied","")</f>
        <v/>
      </c>
      <c r="I316" s="32" t="str">
        <f>IF(COUNTIFS(SI!B:B,B316,SI!U:U,"High")&gt;0,"High",
IF(COUNTIFS(SI!B:B,B316,SI!U:U,"Moderate")&gt;0,"Moderate",
IF(COUNTIFS(SI!B:B,B316,SI!U:U,"Low")&gt;0,"Low",
"")))</f>
        <v/>
      </c>
    </row>
    <row r="317" spans="1:9" s="1" customFormat="1" x14ac:dyDescent="0.25">
      <c r="A317" s="26" t="s">
        <v>564</v>
      </c>
      <c r="B317" s="5" t="s">
        <v>478</v>
      </c>
      <c r="C317" s="5" t="s">
        <v>479</v>
      </c>
      <c r="D317" s="32" t="str">
        <f>IF(COUNTIFS(SI!B:B,B317)=COUNTIFS(SI!B:B,B317,SI!I:I,"Not Applicable"),"Not Applicable",
IF(COUNTIFS(SI!B:B,B317)=COUNTIFS(SI!B:B,B317,SI!I:I,"Planned"),"Planned",
IF(COUNTIFS(SI!B:B,B317)=COUNTIFS(SI!B:B,B317,SI!I:I,"Alternative Implementation"),"Alternative Implementation",
IF(COUNTIFS(SI!B:B,B317,SI!I:I,"Partially Implemented")&gt;0,"Partially Implemented",
IF(COUNTIFS(SI!B:B,B317,SI!I:I,"Planned")&gt;0,"Planned",
IF(COUNTIFS(SI!B:B,B317,SI!I:I,"Alternative Implementation")&gt;0,"Alternative Implementation",
IF(COUNTIFS(SI!B:B,B317,SI!I:I,"Implemented")&gt;0,"Implemented",
"")))))))</f>
        <v/>
      </c>
      <c r="E317" s="33" t="str">
        <f>IF(COUNTIFS(SI!B:B,B317,SI!J:J,"Other Than Satisfied")&gt;0,"Other Than Satisfied",
IF(COUNTIFS(SI!B:B,B317,SI!J:J,"Satisfied")=COUNTIFS(SI!B:B,B317),"Satisfied",""))</f>
        <v/>
      </c>
      <c r="F317" s="32" t="str">
        <f>IF(COUNTIFS(SI!B:B,B317,SI!N:N,"High")&gt;0,"High",
IF(COUNTIFS(SI!B:B,B317,SI!N:N,"Moderate")&gt;0,"Moderate",
IF(COUNTIFS(SI!B:B,B317,SI!N:N,"Low")&gt;0,"Low",
"")))</f>
        <v/>
      </c>
      <c r="G317" s="32" t="str">
        <f>IF(COUNTIFS(SI!B:B,B317,SI!Q:Q,"Yes")&gt;0,"Yes",
IF(COUNTIFS(SI!B:B,B317,SI!Q:Q,"No")&gt;0,"No",
IF(COUNTIFS(SI!B:B,B317,SI!Q:Q,"None")&gt;0,"None",
"")))</f>
        <v/>
      </c>
      <c r="H317" s="32" t="str">
        <f>IF(COUNTIFS(SI!B:B,B317,SI!T:T,"Other Than Satisfied")&gt;0,"Other Than Satisfied","")</f>
        <v/>
      </c>
      <c r="I317" s="32" t="str">
        <f>IF(COUNTIFS(SI!B:B,B317,SI!U:U,"High")&gt;0,"High",
IF(COUNTIFS(SI!B:B,B317,SI!U:U,"Moderate")&gt;0,"Moderate",
IF(COUNTIFS(SI!B:B,B317,SI!U:U,"Low")&gt;0,"Low",
"")))</f>
        <v/>
      </c>
    </row>
    <row r="318" spans="1:9" s="1" customFormat="1" x14ac:dyDescent="0.25">
      <c r="A318" s="27" t="s">
        <v>564</v>
      </c>
      <c r="B318" s="7" t="s">
        <v>767</v>
      </c>
      <c r="C318" s="7" t="s">
        <v>480</v>
      </c>
      <c r="D318" s="32" t="str">
        <f>IF(COUNTIFS(SI!B:B,B318)=COUNTIFS(SI!B:B,B318,SI!I:I,"Not Applicable"),"Not Applicable",
IF(COUNTIFS(SI!B:B,B318)=COUNTIFS(SI!B:B,B318,SI!I:I,"Planned"),"Planned",
IF(COUNTIFS(SI!B:B,B318)=COUNTIFS(SI!B:B,B318,SI!I:I,"Alternative Implementation"),"Alternative Implementation",
IF(COUNTIFS(SI!B:B,B318,SI!I:I,"Partially Implemented")&gt;0,"Partially Implemented",
IF(COUNTIFS(SI!B:B,B318,SI!I:I,"Planned")&gt;0,"Planned",
IF(COUNTIFS(SI!B:B,B318,SI!I:I,"Alternative Implementation")&gt;0,"Alternative Implementation",
IF(COUNTIFS(SI!B:B,B318,SI!I:I,"Implemented")&gt;0,"Implemented",
"")))))))</f>
        <v/>
      </c>
      <c r="E318" s="33" t="str">
        <f>IF(COUNTIFS(SI!B:B,B318,SI!J:J,"Other Than Satisfied")&gt;0,"Other Than Satisfied",
IF(COUNTIFS(SI!B:B,B318,SI!J:J,"Satisfied")=COUNTIFS(SI!B:B,B318),"Satisfied",""))</f>
        <v/>
      </c>
      <c r="F318" s="32" t="str">
        <f>IF(COUNTIFS(SI!B:B,B318,SI!N:N,"High")&gt;0,"High",
IF(COUNTIFS(SI!B:B,B318,SI!N:N,"Moderate")&gt;0,"Moderate",
IF(COUNTIFS(SI!B:B,B318,SI!N:N,"Low")&gt;0,"Low",
"")))</f>
        <v/>
      </c>
      <c r="G318" s="32" t="str">
        <f>IF(COUNTIFS(SI!B:B,B318,SI!Q:Q,"Yes")&gt;0,"Yes",
IF(COUNTIFS(SI!B:B,B318,SI!Q:Q,"No")&gt;0,"No",
IF(COUNTIFS(SI!B:B,B318,SI!Q:Q,"None")&gt;0,"None",
"")))</f>
        <v/>
      </c>
      <c r="H318" s="32" t="str">
        <f>IF(COUNTIFS(SI!B:B,B318,SI!T:T,"Other Than Satisfied")&gt;0,"Other Than Satisfied","")</f>
        <v/>
      </c>
      <c r="I318" s="32" t="str">
        <f>IF(COUNTIFS(SI!B:B,B318,SI!U:U,"High")&gt;0,"High",
IF(COUNTIFS(SI!B:B,B318,SI!U:U,"Moderate")&gt;0,"Moderate",
IF(COUNTIFS(SI!B:B,B318,SI!U:U,"Low")&gt;0,"Low",
"")))</f>
        <v/>
      </c>
    </row>
    <row r="319" spans="1:9" s="1" customFormat="1" x14ac:dyDescent="0.25">
      <c r="A319" s="27" t="s">
        <v>564</v>
      </c>
      <c r="B319" s="7" t="s">
        <v>768</v>
      </c>
      <c r="C319" s="7" t="s">
        <v>481</v>
      </c>
      <c r="D319" s="32" t="str">
        <f>IF(COUNTIFS(SI!B:B,B319)=COUNTIFS(SI!B:B,B319,SI!I:I,"Not Applicable"),"Not Applicable",
IF(COUNTIFS(SI!B:B,B319)=COUNTIFS(SI!B:B,B319,SI!I:I,"Planned"),"Planned",
IF(COUNTIFS(SI!B:B,B319)=COUNTIFS(SI!B:B,B319,SI!I:I,"Alternative Implementation"),"Alternative Implementation",
IF(COUNTIFS(SI!B:B,B319,SI!I:I,"Partially Implemented")&gt;0,"Partially Implemented",
IF(COUNTIFS(SI!B:B,B319,SI!I:I,"Planned")&gt;0,"Planned",
IF(COUNTIFS(SI!B:B,B319,SI!I:I,"Alternative Implementation")&gt;0,"Alternative Implementation",
IF(COUNTIFS(SI!B:B,B319,SI!I:I,"Implemented")&gt;0,"Implemented",
"")))))))</f>
        <v/>
      </c>
      <c r="E319" s="33" t="str">
        <f>IF(COUNTIFS(SI!B:B,B319,SI!J:J,"Other Than Satisfied")&gt;0,"Other Than Satisfied",
IF(COUNTIFS(SI!B:B,B319,SI!J:J,"Satisfied")=COUNTIFS(SI!B:B,B319),"Satisfied",""))</f>
        <v/>
      </c>
      <c r="F319" s="32" t="str">
        <f>IF(COUNTIFS(SI!B:B,B319,SI!N:N,"High")&gt;0,"High",
IF(COUNTIFS(SI!B:B,B319,SI!N:N,"Moderate")&gt;0,"Moderate",
IF(COUNTIFS(SI!B:B,B319,SI!N:N,"Low")&gt;0,"Low",
"")))</f>
        <v/>
      </c>
      <c r="G319" s="32" t="str">
        <f>IF(COUNTIFS(SI!B:B,B319,SI!Q:Q,"Yes")&gt;0,"Yes",
IF(COUNTIFS(SI!B:B,B319,SI!Q:Q,"No")&gt;0,"No",
IF(COUNTIFS(SI!B:B,B319,SI!Q:Q,"None")&gt;0,"None",
"")))</f>
        <v/>
      </c>
      <c r="H319" s="32" t="str">
        <f>IF(COUNTIFS(SI!B:B,B319,SI!T:T,"Other Than Satisfied")&gt;0,"Other Than Satisfied","")</f>
        <v/>
      </c>
      <c r="I319" s="32" t="str">
        <f>IF(COUNTIFS(SI!B:B,B319,SI!U:U,"High")&gt;0,"High",
IF(COUNTIFS(SI!B:B,B319,SI!U:U,"Moderate")&gt;0,"Moderate",
IF(COUNTIFS(SI!B:B,B319,SI!U:U,"Low")&gt;0,"Low",
"")))</f>
        <v/>
      </c>
    </row>
    <row r="320" spans="1:9" s="1" customFormat="1" x14ac:dyDescent="0.25">
      <c r="A320" s="26" t="s">
        <v>564</v>
      </c>
      <c r="B320" s="5" t="s">
        <v>482</v>
      </c>
      <c r="C320" s="5" t="s">
        <v>483</v>
      </c>
      <c r="D320" s="32" t="str">
        <f>IF(COUNTIFS(SI!B:B,B320)=COUNTIFS(SI!B:B,B320,SI!I:I,"Not Applicable"),"Not Applicable",
IF(COUNTIFS(SI!B:B,B320)=COUNTIFS(SI!B:B,B320,SI!I:I,"Planned"),"Planned",
IF(COUNTIFS(SI!B:B,B320)=COUNTIFS(SI!B:B,B320,SI!I:I,"Alternative Implementation"),"Alternative Implementation",
IF(COUNTIFS(SI!B:B,B320,SI!I:I,"Partially Implemented")&gt;0,"Partially Implemented",
IF(COUNTIFS(SI!B:B,B320,SI!I:I,"Planned")&gt;0,"Planned",
IF(COUNTIFS(SI!B:B,B320,SI!I:I,"Alternative Implementation")&gt;0,"Alternative Implementation",
IF(COUNTIFS(SI!B:B,B320,SI!I:I,"Implemented")&gt;0,"Implemented",
"")))))))</f>
        <v/>
      </c>
      <c r="E320" s="33" t="str">
        <f>IF(COUNTIFS(SI!B:B,B320,SI!J:J,"Other Than Satisfied")&gt;0,"Other Than Satisfied",
IF(COUNTIFS(SI!B:B,B320,SI!J:J,"Satisfied")=COUNTIFS(SI!B:B,B320),"Satisfied",""))</f>
        <v/>
      </c>
      <c r="F320" s="32" t="str">
        <f>IF(COUNTIFS(SI!B:B,B320,SI!N:N,"High")&gt;0,"High",
IF(COUNTIFS(SI!B:B,B320,SI!N:N,"Moderate")&gt;0,"Moderate",
IF(COUNTIFS(SI!B:B,B320,SI!N:N,"Low")&gt;0,"Low",
"")))</f>
        <v/>
      </c>
      <c r="G320" s="32" t="str">
        <f>IF(COUNTIFS(SI!B:B,B320,SI!Q:Q,"Yes")&gt;0,"Yes",
IF(COUNTIFS(SI!B:B,B320,SI!Q:Q,"No")&gt;0,"No",
IF(COUNTIFS(SI!B:B,B320,SI!Q:Q,"None")&gt;0,"None",
"")))</f>
        <v/>
      </c>
      <c r="H320" s="32" t="str">
        <f>IF(COUNTIFS(SI!B:B,B320,SI!T:T,"Other Than Satisfied")&gt;0,"Other Than Satisfied","")</f>
        <v/>
      </c>
      <c r="I320" s="32" t="str">
        <f>IF(COUNTIFS(SI!B:B,B320,SI!U:U,"High")&gt;0,"High",
IF(COUNTIFS(SI!B:B,B320,SI!U:U,"Moderate")&gt;0,"Moderate",
IF(COUNTIFS(SI!B:B,B320,SI!U:U,"Low")&gt;0,"Low",
"")))</f>
        <v/>
      </c>
    </row>
    <row r="321" spans="1:9" s="1" customFormat="1" x14ac:dyDescent="0.25">
      <c r="A321" s="27" t="s">
        <v>564</v>
      </c>
      <c r="B321" s="7" t="s">
        <v>769</v>
      </c>
      <c r="C321" s="7" t="s">
        <v>484</v>
      </c>
      <c r="D321" s="32" t="str">
        <f>IF(COUNTIFS(SI!B:B,B321)=COUNTIFS(SI!B:B,B321,SI!I:I,"Not Applicable"),"Not Applicable",
IF(COUNTIFS(SI!B:B,B321)=COUNTIFS(SI!B:B,B321,SI!I:I,"Planned"),"Planned",
IF(COUNTIFS(SI!B:B,B321)=COUNTIFS(SI!B:B,B321,SI!I:I,"Alternative Implementation"),"Alternative Implementation",
IF(COUNTIFS(SI!B:B,B321,SI!I:I,"Partially Implemented")&gt;0,"Partially Implemented",
IF(COUNTIFS(SI!B:B,B321,SI!I:I,"Planned")&gt;0,"Planned",
IF(COUNTIFS(SI!B:B,B321,SI!I:I,"Alternative Implementation")&gt;0,"Alternative Implementation",
IF(COUNTIFS(SI!B:B,B321,SI!I:I,"Implemented")&gt;0,"Implemented",
"")))))))</f>
        <v/>
      </c>
      <c r="E321" s="33" t="str">
        <f>IF(COUNTIFS(SI!B:B,B321,SI!J:J,"Other Than Satisfied")&gt;0,"Other Than Satisfied",
IF(COUNTIFS(SI!B:B,B321,SI!J:J,"Satisfied")=COUNTIFS(SI!B:B,B321),"Satisfied",""))</f>
        <v/>
      </c>
      <c r="F321" s="32" t="str">
        <f>IF(COUNTIFS(SI!B:B,B321,SI!N:N,"High")&gt;0,"High",
IF(COUNTIFS(SI!B:B,B321,SI!N:N,"Moderate")&gt;0,"Moderate",
IF(COUNTIFS(SI!B:B,B321,SI!N:N,"Low")&gt;0,"Low",
"")))</f>
        <v/>
      </c>
      <c r="G321" s="32" t="str">
        <f>IF(COUNTIFS(SI!B:B,B321,SI!Q:Q,"Yes")&gt;0,"Yes",
IF(COUNTIFS(SI!B:B,B321,SI!Q:Q,"No")&gt;0,"No",
IF(COUNTIFS(SI!B:B,B321,SI!Q:Q,"None")&gt;0,"None",
"")))</f>
        <v/>
      </c>
      <c r="H321" s="32" t="str">
        <f>IF(COUNTIFS(SI!B:B,B321,SI!T:T,"Other Than Satisfied")&gt;0,"Other Than Satisfied","")</f>
        <v/>
      </c>
      <c r="I321" s="32" t="str">
        <f>IF(COUNTIFS(SI!B:B,B321,SI!U:U,"High")&gt;0,"High",
IF(COUNTIFS(SI!B:B,B321,SI!U:U,"Moderate")&gt;0,"Moderate",
IF(COUNTIFS(SI!B:B,B321,SI!U:U,"Low")&gt;0,"Low",
"")))</f>
        <v/>
      </c>
    </row>
    <row r="322" spans="1:9" s="9" customFormat="1" x14ac:dyDescent="0.25">
      <c r="A322" s="27" t="s">
        <v>564</v>
      </c>
      <c r="B322" s="7" t="s">
        <v>770</v>
      </c>
      <c r="C322" s="7" t="s">
        <v>485</v>
      </c>
      <c r="D322" s="32" t="str">
        <f>IF(COUNTIFS(SI!B:B,B322)=COUNTIFS(SI!B:B,B322,SI!I:I,"Not Applicable"),"Not Applicable",
IF(COUNTIFS(SI!B:B,B322)=COUNTIFS(SI!B:B,B322,SI!I:I,"Planned"),"Planned",
IF(COUNTIFS(SI!B:B,B322)=COUNTIFS(SI!B:B,B322,SI!I:I,"Alternative Implementation"),"Alternative Implementation",
IF(COUNTIFS(SI!B:B,B322,SI!I:I,"Partially Implemented")&gt;0,"Partially Implemented",
IF(COUNTIFS(SI!B:B,B322,SI!I:I,"Planned")&gt;0,"Planned",
IF(COUNTIFS(SI!B:B,B322,SI!I:I,"Alternative Implementation")&gt;0,"Alternative Implementation",
IF(COUNTIFS(SI!B:B,B322,SI!I:I,"Implemented")&gt;0,"Implemented",
"")))))))</f>
        <v/>
      </c>
      <c r="E322" s="33" t="str">
        <f>IF(COUNTIFS(SI!B:B,B322,SI!J:J,"Other Than Satisfied")&gt;0,"Other Than Satisfied",
IF(COUNTIFS(SI!B:B,B322,SI!J:J,"Satisfied")=COUNTIFS(SI!B:B,B322),"Satisfied",""))</f>
        <v/>
      </c>
      <c r="F322" s="32" t="str">
        <f>IF(COUNTIFS(SI!B:B,B322,SI!N:N,"High")&gt;0,"High",
IF(COUNTIFS(SI!B:B,B322,SI!N:N,"Moderate")&gt;0,"Moderate",
IF(COUNTIFS(SI!B:B,B322,SI!N:N,"Low")&gt;0,"Low",
"")))</f>
        <v/>
      </c>
      <c r="G322" s="32" t="str">
        <f>IF(COUNTIFS(SI!B:B,B322,SI!Q:Q,"Yes")&gt;0,"Yes",
IF(COUNTIFS(SI!B:B,B322,SI!Q:Q,"No")&gt;0,"No",
IF(COUNTIFS(SI!B:B,B322,SI!Q:Q,"None")&gt;0,"None",
"")))</f>
        <v/>
      </c>
      <c r="H322" s="32" t="str">
        <f>IF(COUNTIFS(SI!B:B,B322,SI!T:T,"Other Than Satisfied")&gt;0,"Other Than Satisfied","")</f>
        <v/>
      </c>
      <c r="I322" s="32" t="str">
        <f>IF(COUNTIFS(SI!B:B,B322,SI!U:U,"High")&gt;0,"High",
IF(COUNTIFS(SI!B:B,B322,SI!U:U,"Moderate")&gt;0,"Moderate",
IF(COUNTIFS(SI!B:B,B322,SI!U:U,"Low")&gt;0,"Low",
"")))</f>
        <v/>
      </c>
    </row>
    <row r="323" spans="1:9" s="1" customFormat="1" x14ac:dyDescent="0.25">
      <c r="A323" s="27" t="s">
        <v>564</v>
      </c>
      <c r="B323" s="7" t="s">
        <v>771</v>
      </c>
      <c r="C323" s="7" t="s">
        <v>486</v>
      </c>
      <c r="D323" s="32" t="str">
        <f>IF(COUNTIFS(SI!B:B,B323)=COUNTIFS(SI!B:B,B323,SI!I:I,"Not Applicable"),"Not Applicable",
IF(COUNTIFS(SI!B:B,B323)=COUNTIFS(SI!B:B,B323,SI!I:I,"Planned"),"Planned",
IF(COUNTIFS(SI!B:B,B323)=COUNTIFS(SI!B:B,B323,SI!I:I,"Alternative Implementation"),"Alternative Implementation",
IF(COUNTIFS(SI!B:B,B323,SI!I:I,"Partially Implemented")&gt;0,"Partially Implemented",
IF(COUNTIFS(SI!B:B,B323,SI!I:I,"Planned")&gt;0,"Planned",
IF(COUNTIFS(SI!B:B,B323,SI!I:I,"Alternative Implementation")&gt;0,"Alternative Implementation",
IF(COUNTIFS(SI!B:B,B323,SI!I:I,"Implemented")&gt;0,"Implemented",
"")))))))</f>
        <v/>
      </c>
      <c r="E323" s="33" t="str">
        <f>IF(COUNTIFS(SI!B:B,B323,SI!J:J,"Other Than Satisfied")&gt;0,"Other Than Satisfied",
IF(COUNTIFS(SI!B:B,B323,SI!J:J,"Satisfied")=COUNTIFS(SI!B:B,B323),"Satisfied",""))</f>
        <v/>
      </c>
      <c r="F323" s="32" t="str">
        <f>IF(COUNTIFS(SI!B:B,B323,SI!N:N,"High")&gt;0,"High",
IF(COUNTIFS(SI!B:B,B323,SI!N:N,"Moderate")&gt;0,"Moderate",
IF(COUNTIFS(SI!B:B,B323,SI!N:N,"Low")&gt;0,"Low",
"")))</f>
        <v/>
      </c>
      <c r="G323" s="32" t="str">
        <f>IF(COUNTIFS(SI!B:B,B323,SI!Q:Q,"Yes")&gt;0,"Yes",
IF(COUNTIFS(SI!B:B,B323,SI!Q:Q,"No")&gt;0,"No",
IF(COUNTIFS(SI!B:B,B323,SI!Q:Q,"None")&gt;0,"None",
"")))</f>
        <v/>
      </c>
      <c r="H323" s="32" t="str">
        <f>IF(COUNTIFS(SI!B:B,B323,SI!T:T,"Other Than Satisfied")&gt;0,"Other Than Satisfied","")</f>
        <v/>
      </c>
      <c r="I323" s="32" t="str">
        <f>IF(COUNTIFS(SI!B:B,B323,SI!U:U,"High")&gt;0,"High",
IF(COUNTIFS(SI!B:B,B323,SI!U:U,"Moderate")&gt;0,"Moderate",
IF(COUNTIFS(SI!B:B,B323,SI!U:U,"Low")&gt;0,"Low",
"")))</f>
        <v/>
      </c>
    </row>
    <row r="324" spans="1:9" s="1" customFormat="1" x14ac:dyDescent="0.25">
      <c r="A324" s="26" t="s">
        <v>564</v>
      </c>
      <c r="B324" s="5" t="s">
        <v>487</v>
      </c>
      <c r="C324" s="5" t="s">
        <v>488</v>
      </c>
      <c r="D324" s="32" t="str">
        <f>IF(COUNTIFS(SI!B:B,B324)=COUNTIFS(SI!B:B,B324,SI!I:I,"Not Applicable"),"Not Applicable",
IF(COUNTIFS(SI!B:B,B324)=COUNTIFS(SI!B:B,B324,SI!I:I,"Planned"),"Planned",
IF(COUNTIFS(SI!B:B,B324)=COUNTIFS(SI!B:B,B324,SI!I:I,"Alternative Implementation"),"Alternative Implementation",
IF(COUNTIFS(SI!B:B,B324,SI!I:I,"Partially Implemented")&gt;0,"Partially Implemented",
IF(COUNTIFS(SI!B:B,B324,SI!I:I,"Planned")&gt;0,"Planned",
IF(COUNTIFS(SI!B:B,B324,SI!I:I,"Alternative Implementation")&gt;0,"Alternative Implementation",
IF(COUNTIFS(SI!B:B,B324,SI!I:I,"Implemented")&gt;0,"Implemented",
"")))))))</f>
        <v/>
      </c>
      <c r="E324" s="33" t="str">
        <f>IF(COUNTIFS(SI!B:B,B324,SI!J:J,"Other Than Satisfied")&gt;0,"Other Than Satisfied",
IF(COUNTIFS(SI!B:B,B324,SI!J:J,"Satisfied")=COUNTIFS(SI!B:B,B324),"Satisfied",""))</f>
        <v/>
      </c>
      <c r="F324" s="32" t="str">
        <f>IF(COUNTIFS(SI!B:B,B324,SI!N:N,"High")&gt;0,"High",
IF(COUNTIFS(SI!B:B,B324,SI!N:N,"Moderate")&gt;0,"Moderate",
IF(COUNTIFS(SI!B:B,B324,SI!N:N,"Low")&gt;0,"Low",
"")))</f>
        <v/>
      </c>
      <c r="G324" s="32" t="str">
        <f>IF(COUNTIFS(SI!B:B,B324,SI!Q:Q,"Yes")&gt;0,"Yes",
IF(COUNTIFS(SI!B:B,B324,SI!Q:Q,"No")&gt;0,"No",
IF(COUNTIFS(SI!B:B,B324,SI!Q:Q,"None")&gt;0,"None",
"")))</f>
        <v/>
      </c>
      <c r="H324" s="32" t="str">
        <f>IF(COUNTIFS(SI!B:B,B324,SI!T:T,"Other Than Satisfied")&gt;0,"Other Than Satisfied","")</f>
        <v/>
      </c>
      <c r="I324" s="32" t="str">
        <f>IF(COUNTIFS(SI!B:B,B324,SI!U:U,"High")&gt;0,"High",
IF(COUNTIFS(SI!B:B,B324,SI!U:U,"Moderate")&gt;0,"Moderate",
IF(COUNTIFS(SI!B:B,B324,SI!U:U,"Low")&gt;0,"Low",
"")))</f>
        <v/>
      </c>
    </row>
    <row r="325" spans="1:9" s="1" customFormat="1" x14ac:dyDescent="0.25">
      <c r="A325" s="27" t="s">
        <v>564</v>
      </c>
      <c r="B325" s="7" t="s">
        <v>772</v>
      </c>
      <c r="C325" s="7" t="s">
        <v>489</v>
      </c>
      <c r="D325" s="32" t="str">
        <f>IF(COUNTIFS(SI!B:B,B325)=COUNTIFS(SI!B:B,B325,SI!I:I,"Not Applicable"),"Not Applicable",
IF(COUNTIFS(SI!B:B,B325)=COUNTIFS(SI!B:B,B325,SI!I:I,"Planned"),"Planned",
IF(COUNTIFS(SI!B:B,B325)=COUNTIFS(SI!B:B,B325,SI!I:I,"Alternative Implementation"),"Alternative Implementation",
IF(COUNTIFS(SI!B:B,B325,SI!I:I,"Partially Implemented")&gt;0,"Partially Implemented",
IF(COUNTIFS(SI!B:B,B325,SI!I:I,"Planned")&gt;0,"Planned",
IF(COUNTIFS(SI!B:B,B325,SI!I:I,"Alternative Implementation")&gt;0,"Alternative Implementation",
IF(COUNTIFS(SI!B:B,B325,SI!I:I,"Implemented")&gt;0,"Implemented",
"")))))))</f>
        <v/>
      </c>
      <c r="E325" s="33" t="str">
        <f>IF(COUNTIFS(SI!B:B,B325,SI!J:J,"Other Than Satisfied")&gt;0,"Other Than Satisfied",
IF(COUNTIFS(SI!B:B,B325,SI!J:J,"Satisfied")=COUNTIFS(SI!B:B,B325),"Satisfied",""))</f>
        <v/>
      </c>
      <c r="F325" s="32" t="str">
        <f>IF(COUNTIFS(SI!B:B,B325,SI!N:N,"High")&gt;0,"High",
IF(COUNTIFS(SI!B:B,B325,SI!N:N,"Moderate")&gt;0,"Moderate",
IF(COUNTIFS(SI!B:B,B325,SI!N:N,"Low")&gt;0,"Low",
"")))</f>
        <v/>
      </c>
      <c r="G325" s="32" t="str">
        <f>IF(COUNTIFS(SI!B:B,B325,SI!Q:Q,"Yes")&gt;0,"Yes",
IF(COUNTIFS(SI!B:B,B325,SI!Q:Q,"No")&gt;0,"No",
IF(COUNTIFS(SI!B:B,B325,SI!Q:Q,"None")&gt;0,"None",
"")))</f>
        <v/>
      </c>
      <c r="H325" s="32" t="str">
        <f>IF(COUNTIFS(SI!B:B,B325,SI!T:T,"Other Than Satisfied")&gt;0,"Other Than Satisfied","")</f>
        <v/>
      </c>
      <c r="I325" s="32" t="str">
        <f>IF(COUNTIFS(SI!B:B,B325,SI!U:U,"High")&gt;0,"High",
IF(COUNTIFS(SI!B:B,B325,SI!U:U,"Moderate")&gt;0,"Moderate",
IF(COUNTIFS(SI!B:B,B325,SI!U:U,"Low")&gt;0,"Low",
"")))</f>
        <v/>
      </c>
    </row>
    <row r="326" spans="1:9" s="1" customFormat="1" x14ac:dyDescent="0.25">
      <c r="A326" s="27" t="s">
        <v>564</v>
      </c>
      <c r="B326" s="7" t="s">
        <v>773</v>
      </c>
      <c r="C326" s="7" t="s">
        <v>783</v>
      </c>
      <c r="D326" s="32" t="str">
        <f>IF(COUNTIFS(SI!B:B,B326)=COUNTIFS(SI!B:B,B326,SI!I:I,"Not Applicable"),"Not Applicable",
IF(COUNTIFS(SI!B:B,B326)=COUNTIFS(SI!B:B,B326,SI!I:I,"Planned"),"Planned",
IF(COUNTIFS(SI!B:B,B326)=COUNTIFS(SI!B:B,B326,SI!I:I,"Alternative Implementation"),"Alternative Implementation",
IF(COUNTIFS(SI!B:B,B326,SI!I:I,"Partially Implemented")&gt;0,"Partially Implemented",
IF(COUNTIFS(SI!B:B,B326,SI!I:I,"Planned")&gt;0,"Planned",
IF(COUNTIFS(SI!B:B,B326,SI!I:I,"Alternative Implementation")&gt;0,"Alternative Implementation",
IF(COUNTIFS(SI!B:B,B326,SI!I:I,"Implemented")&gt;0,"Implemented",
"")))))))</f>
        <v/>
      </c>
      <c r="E326" s="33" t="str">
        <f>IF(COUNTIFS(SI!B:B,B326,SI!J:J,"Other Than Satisfied")&gt;0,"Other Than Satisfied",
IF(COUNTIFS(SI!B:B,B326,SI!J:J,"Satisfied")=COUNTIFS(SI!B:B,B326),"Satisfied",""))</f>
        <v/>
      </c>
      <c r="F326" s="32" t="str">
        <f>IF(COUNTIFS(SI!B:B,B326,SI!N:N,"High")&gt;0,"High",
IF(COUNTIFS(SI!B:B,B326,SI!N:N,"Moderate")&gt;0,"Moderate",
IF(COUNTIFS(SI!B:B,B326,SI!N:N,"Low")&gt;0,"Low",
"")))</f>
        <v/>
      </c>
      <c r="G326" s="32" t="str">
        <f>IF(COUNTIFS(SI!B:B,B326,SI!Q:Q,"Yes")&gt;0,"Yes",
IF(COUNTIFS(SI!B:B,B326,SI!Q:Q,"No")&gt;0,"No",
IF(COUNTIFS(SI!B:B,B326,SI!Q:Q,"None")&gt;0,"None",
"")))</f>
        <v/>
      </c>
      <c r="H326" s="32" t="str">
        <f>IF(COUNTIFS(SI!B:B,B326,SI!T:T,"Other Than Satisfied")&gt;0,"Other Than Satisfied","")</f>
        <v/>
      </c>
      <c r="I326" s="32" t="str">
        <f>IF(COUNTIFS(SI!B:B,B326,SI!U:U,"High")&gt;0,"High",
IF(COUNTIFS(SI!B:B,B326,SI!U:U,"Moderate")&gt;0,"Moderate",
IF(COUNTIFS(SI!B:B,B326,SI!U:U,"Low")&gt;0,"Low",
"")))</f>
        <v/>
      </c>
    </row>
    <row r="327" spans="1:9" s="9" customFormat="1" x14ac:dyDescent="0.25">
      <c r="A327" s="27" t="s">
        <v>564</v>
      </c>
      <c r="B327" s="7" t="s">
        <v>774</v>
      </c>
      <c r="C327" s="7" t="s">
        <v>490</v>
      </c>
      <c r="D327" s="32" t="str">
        <f>IF(COUNTIFS(SI!B:B,B327)=COUNTIFS(SI!B:B,B327,SI!I:I,"Not Applicable"),"Not Applicable",
IF(COUNTIFS(SI!B:B,B327)=COUNTIFS(SI!B:B,B327,SI!I:I,"Planned"),"Planned",
IF(COUNTIFS(SI!B:B,B327)=COUNTIFS(SI!B:B,B327,SI!I:I,"Alternative Implementation"),"Alternative Implementation",
IF(COUNTIFS(SI!B:B,B327,SI!I:I,"Partially Implemented")&gt;0,"Partially Implemented",
IF(COUNTIFS(SI!B:B,B327,SI!I:I,"Planned")&gt;0,"Planned",
IF(COUNTIFS(SI!B:B,B327,SI!I:I,"Alternative Implementation")&gt;0,"Alternative Implementation",
IF(COUNTIFS(SI!B:B,B327,SI!I:I,"Implemented")&gt;0,"Implemented",
"")))))))</f>
        <v/>
      </c>
      <c r="E327" s="33" t="str">
        <f>IF(COUNTIFS(SI!B:B,B327,SI!J:J,"Other Than Satisfied")&gt;0,"Other Than Satisfied",
IF(COUNTIFS(SI!B:B,B327,SI!J:J,"Satisfied")=COUNTIFS(SI!B:B,B327),"Satisfied",""))</f>
        <v/>
      </c>
      <c r="F327" s="32" t="str">
        <f>IF(COUNTIFS(SI!B:B,B327,SI!N:N,"High")&gt;0,"High",
IF(COUNTIFS(SI!B:B,B327,SI!N:N,"Moderate")&gt;0,"Moderate",
IF(COUNTIFS(SI!B:B,B327,SI!N:N,"Low")&gt;0,"Low",
"")))</f>
        <v/>
      </c>
      <c r="G327" s="32" t="str">
        <f>IF(COUNTIFS(SI!B:B,B327,SI!Q:Q,"Yes")&gt;0,"Yes",
IF(COUNTIFS(SI!B:B,B327,SI!Q:Q,"No")&gt;0,"No",
IF(COUNTIFS(SI!B:B,B327,SI!Q:Q,"None")&gt;0,"None",
"")))</f>
        <v/>
      </c>
      <c r="H327" s="32" t="str">
        <f>IF(COUNTIFS(SI!B:B,B327,SI!T:T,"Other Than Satisfied")&gt;0,"Other Than Satisfied","")</f>
        <v/>
      </c>
      <c r="I327" s="32" t="str">
        <f>IF(COUNTIFS(SI!B:B,B327,SI!U:U,"High")&gt;0,"High",
IF(COUNTIFS(SI!B:B,B327,SI!U:U,"Moderate")&gt;0,"Moderate",
IF(COUNTIFS(SI!B:B,B327,SI!U:U,"Low")&gt;0,"Low",
"")))</f>
        <v/>
      </c>
    </row>
    <row r="328" spans="1:9" s="9" customFormat="1" x14ac:dyDescent="0.25">
      <c r="A328" s="27" t="s">
        <v>564</v>
      </c>
      <c r="B328" s="7" t="s">
        <v>775</v>
      </c>
      <c r="C328" s="7" t="s">
        <v>491</v>
      </c>
      <c r="D328" s="32" t="str">
        <f>IF(COUNTIFS(SI!B:B,B328)=COUNTIFS(SI!B:B,B328,SI!I:I,"Not Applicable"),"Not Applicable",
IF(COUNTIFS(SI!B:B,B328)=COUNTIFS(SI!B:B,B328,SI!I:I,"Planned"),"Planned",
IF(COUNTIFS(SI!B:B,B328)=COUNTIFS(SI!B:B,B328,SI!I:I,"Alternative Implementation"),"Alternative Implementation",
IF(COUNTIFS(SI!B:B,B328,SI!I:I,"Partially Implemented")&gt;0,"Partially Implemented",
IF(COUNTIFS(SI!B:B,B328,SI!I:I,"Planned")&gt;0,"Planned",
IF(COUNTIFS(SI!B:B,B328,SI!I:I,"Alternative Implementation")&gt;0,"Alternative Implementation",
IF(COUNTIFS(SI!B:B,B328,SI!I:I,"Implemented")&gt;0,"Implemented",
"")))))))</f>
        <v/>
      </c>
      <c r="E328" s="33" t="str">
        <f>IF(COUNTIFS(SI!B:B,B328,SI!J:J,"Other Than Satisfied")&gt;0,"Other Than Satisfied",
IF(COUNTIFS(SI!B:B,B328,SI!J:J,"Satisfied")=COUNTIFS(SI!B:B,B328),"Satisfied",""))</f>
        <v/>
      </c>
      <c r="F328" s="32" t="str">
        <f>IF(COUNTIFS(SI!B:B,B328,SI!N:N,"High")&gt;0,"High",
IF(COUNTIFS(SI!B:B,B328,SI!N:N,"Moderate")&gt;0,"Moderate",
IF(COUNTIFS(SI!B:B,B328,SI!N:N,"Low")&gt;0,"Low",
"")))</f>
        <v/>
      </c>
      <c r="G328" s="32" t="str">
        <f>IF(COUNTIFS(SI!B:B,B328,SI!Q:Q,"Yes")&gt;0,"Yes",
IF(COUNTIFS(SI!B:B,B328,SI!Q:Q,"No")&gt;0,"No",
IF(COUNTIFS(SI!B:B,B328,SI!Q:Q,"None")&gt;0,"None",
"")))</f>
        <v/>
      </c>
      <c r="H328" s="32" t="str">
        <f>IF(COUNTIFS(SI!B:B,B328,SI!T:T,"Other Than Satisfied")&gt;0,"Other Than Satisfied","")</f>
        <v/>
      </c>
      <c r="I328" s="32" t="str">
        <f>IF(COUNTIFS(SI!B:B,B328,SI!U:U,"High")&gt;0,"High",
IF(COUNTIFS(SI!B:B,B328,SI!U:U,"Moderate")&gt;0,"Moderate",
IF(COUNTIFS(SI!B:B,B328,SI!U:U,"Low")&gt;0,"Low",
"")))</f>
        <v/>
      </c>
    </row>
    <row r="329" spans="1:9" s="1" customFormat="1" x14ac:dyDescent="0.25">
      <c r="A329" s="27" t="s">
        <v>564</v>
      </c>
      <c r="B329" s="7" t="s">
        <v>776</v>
      </c>
      <c r="C329" s="7" t="s">
        <v>492</v>
      </c>
      <c r="D329" s="32" t="str">
        <f>IF(COUNTIFS(SI!B:B,B329)=COUNTIFS(SI!B:B,B329,SI!I:I,"Not Applicable"),"Not Applicable",
IF(COUNTIFS(SI!B:B,B329)=COUNTIFS(SI!B:B,B329,SI!I:I,"Planned"),"Planned",
IF(COUNTIFS(SI!B:B,B329)=COUNTIFS(SI!B:B,B329,SI!I:I,"Alternative Implementation"),"Alternative Implementation",
IF(COUNTIFS(SI!B:B,B329,SI!I:I,"Partially Implemented")&gt;0,"Partially Implemented",
IF(COUNTIFS(SI!B:B,B329,SI!I:I,"Planned")&gt;0,"Planned",
IF(COUNTIFS(SI!B:B,B329,SI!I:I,"Alternative Implementation")&gt;0,"Alternative Implementation",
IF(COUNTIFS(SI!B:B,B329,SI!I:I,"Implemented")&gt;0,"Implemented",
"")))))))</f>
        <v/>
      </c>
      <c r="E329" s="33" t="str">
        <f>IF(COUNTIFS(SI!B:B,B329,SI!J:J,"Other Than Satisfied")&gt;0,"Other Than Satisfied",
IF(COUNTIFS(SI!B:B,B329,SI!J:J,"Satisfied")=COUNTIFS(SI!B:B,B329),"Satisfied",""))</f>
        <v/>
      </c>
      <c r="F329" s="32" t="str">
        <f>IF(COUNTIFS(SI!B:B,B329,SI!N:N,"High")&gt;0,"High",
IF(COUNTIFS(SI!B:B,B329,SI!N:N,"Moderate")&gt;0,"Moderate",
IF(COUNTIFS(SI!B:B,B329,SI!N:N,"Low")&gt;0,"Low",
"")))</f>
        <v/>
      </c>
      <c r="G329" s="32" t="str">
        <f>IF(COUNTIFS(SI!B:B,B329,SI!Q:Q,"Yes")&gt;0,"Yes",
IF(COUNTIFS(SI!B:B,B329,SI!Q:Q,"No")&gt;0,"No",
IF(COUNTIFS(SI!B:B,B329,SI!Q:Q,"None")&gt;0,"None",
"")))</f>
        <v/>
      </c>
      <c r="H329" s="32" t="str">
        <f>IF(COUNTIFS(SI!B:B,B329,SI!T:T,"Other Than Satisfied")&gt;0,"Other Than Satisfied","")</f>
        <v/>
      </c>
      <c r="I329" s="32" t="str">
        <f>IF(COUNTIFS(SI!B:B,B329,SI!U:U,"High")&gt;0,"High",
IF(COUNTIFS(SI!B:B,B329,SI!U:U,"Moderate")&gt;0,"Moderate",
IF(COUNTIFS(SI!B:B,B329,SI!U:U,"Low")&gt;0,"Low",
"")))</f>
        <v/>
      </c>
    </row>
    <row r="330" spans="1:9" s="9" customFormat="1" x14ac:dyDescent="0.25">
      <c r="A330" s="27" t="s">
        <v>564</v>
      </c>
      <c r="B330" s="7" t="s">
        <v>777</v>
      </c>
      <c r="C330" s="7" t="s">
        <v>493</v>
      </c>
      <c r="D330" s="32" t="str">
        <f>IF(COUNTIFS(SI!B:B,B330)=COUNTIFS(SI!B:B,B330,SI!I:I,"Not Applicable"),"Not Applicable",
IF(COUNTIFS(SI!B:B,B330)=COUNTIFS(SI!B:B,B330,SI!I:I,"Planned"),"Planned",
IF(COUNTIFS(SI!B:B,B330)=COUNTIFS(SI!B:B,B330,SI!I:I,"Alternative Implementation"),"Alternative Implementation",
IF(COUNTIFS(SI!B:B,B330,SI!I:I,"Partially Implemented")&gt;0,"Partially Implemented",
IF(COUNTIFS(SI!B:B,B330,SI!I:I,"Planned")&gt;0,"Planned",
IF(COUNTIFS(SI!B:B,B330,SI!I:I,"Alternative Implementation")&gt;0,"Alternative Implementation",
IF(COUNTIFS(SI!B:B,B330,SI!I:I,"Implemented")&gt;0,"Implemented",
"")))))))</f>
        <v/>
      </c>
      <c r="E330" s="33" t="str">
        <f>IF(COUNTIFS(SI!B:B,B330,SI!J:J,"Other Than Satisfied")&gt;0,"Other Than Satisfied",
IF(COUNTIFS(SI!B:B,B330,SI!J:J,"Satisfied")=COUNTIFS(SI!B:B,B330),"Satisfied",""))</f>
        <v/>
      </c>
      <c r="F330" s="32" t="str">
        <f>IF(COUNTIFS(SI!B:B,B330,SI!N:N,"High")&gt;0,"High",
IF(COUNTIFS(SI!B:B,B330,SI!N:N,"Moderate")&gt;0,"Moderate",
IF(COUNTIFS(SI!B:B,B330,SI!N:N,"Low")&gt;0,"Low",
"")))</f>
        <v/>
      </c>
      <c r="G330" s="32" t="str">
        <f>IF(COUNTIFS(SI!B:B,B330,SI!Q:Q,"Yes")&gt;0,"Yes",
IF(COUNTIFS(SI!B:B,B330,SI!Q:Q,"No")&gt;0,"No",
IF(COUNTIFS(SI!B:B,B330,SI!Q:Q,"None")&gt;0,"None",
"")))</f>
        <v/>
      </c>
      <c r="H330" s="32" t="str">
        <f>IF(COUNTIFS(SI!B:B,B330,SI!T:T,"Other Than Satisfied")&gt;0,"Other Than Satisfied","")</f>
        <v/>
      </c>
      <c r="I330" s="32" t="str">
        <f>IF(COUNTIFS(SI!B:B,B330,SI!U:U,"High")&gt;0,"High",
IF(COUNTIFS(SI!B:B,B330,SI!U:U,"Moderate")&gt;0,"Moderate",
IF(COUNTIFS(SI!B:B,B330,SI!U:U,"Low")&gt;0,"Low",
"")))</f>
        <v/>
      </c>
    </row>
    <row r="331" spans="1:9" s="1" customFormat="1" x14ac:dyDescent="0.25">
      <c r="A331" s="27" t="s">
        <v>564</v>
      </c>
      <c r="B331" s="7" t="s">
        <v>778</v>
      </c>
      <c r="C331" s="7" t="s">
        <v>494</v>
      </c>
      <c r="D331" s="32" t="str">
        <f>IF(COUNTIFS(SI!B:B,B331)=COUNTIFS(SI!B:B,B331,SI!I:I,"Not Applicable"),"Not Applicable",
IF(COUNTIFS(SI!B:B,B331)=COUNTIFS(SI!B:B,B331,SI!I:I,"Planned"),"Planned",
IF(COUNTIFS(SI!B:B,B331)=COUNTIFS(SI!B:B,B331,SI!I:I,"Alternative Implementation"),"Alternative Implementation",
IF(COUNTIFS(SI!B:B,B331,SI!I:I,"Partially Implemented")&gt;0,"Partially Implemented",
IF(COUNTIFS(SI!B:B,B331,SI!I:I,"Planned")&gt;0,"Planned",
IF(COUNTIFS(SI!B:B,B331,SI!I:I,"Alternative Implementation")&gt;0,"Alternative Implementation",
IF(COUNTIFS(SI!B:B,B331,SI!I:I,"Implemented")&gt;0,"Implemented",
"")))))))</f>
        <v/>
      </c>
      <c r="E331" s="33" t="str">
        <f>IF(COUNTIFS(SI!B:B,B331,SI!J:J,"Other Than Satisfied")&gt;0,"Other Than Satisfied",
IF(COUNTIFS(SI!B:B,B331,SI!J:J,"Satisfied")=COUNTIFS(SI!B:B,B331),"Satisfied",""))</f>
        <v/>
      </c>
      <c r="F331" s="32" t="str">
        <f>IF(COUNTIFS(SI!B:B,B331,SI!N:N,"High")&gt;0,"High",
IF(COUNTIFS(SI!B:B,B331,SI!N:N,"Moderate")&gt;0,"Moderate",
IF(COUNTIFS(SI!B:B,B331,SI!N:N,"Low")&gt;0,"Low",
"")))</f>
        <v/>
      </c>
      <c r="G331" s="32" t="str">
        <f>IF(COUNTIFS(SI!B:B,B331,SI!Q:Q,"Yes")&gt;0,"Yes",
IF(COUNTIFS(SI!B:B,B331,SI!Q:Q,"No")&gt;0,"No",
IF(COUNTIFS(SI!B:B,B331,SI!Q:Q,"None")&gt;0,"None",
"")))</f>
        <v/>
      </c>
      <c r="H331" s="32" t="str">
        <f>IF(COUNTIFS(SI!B:B,B331,SI!T:T,"Other Than Satisfied")&gt;0,"Other Than Satisfied","")</f>
        <v/>
      </c>
      <c r="I331" s="32" t="str">
        <f>IF(COUNTIFS(SI!B:B,B331,SI!U:U,"High")&gt;0,"High",
IF(COUNTIFS(SI!B:B,B331,SI!U:U,"Moderate")&gt;0,"Moderate",
IF(COUNTIFS(SI!B:B,B331,SI!U:U,"Low")&gt;0,"Low",
"")))</f>
        <v/>
      </c>
    </row>
    <row r="332" spans="1:9" s="1" customFormat="1" x14ac:dyDescent="0.25">
      <c r="A332" s="26" t="s">
        <v>564</v>
      </c>
      <c r="B332" s="5" t="s">
        <v>495</v>
      </c>
      <c r="C332" s="5" t="s">
        <v>496</v>
      </c>
      <c r="D332" s="32" t="str">
        <f>IF(COUNTIFS(SI!B:B,B332)=COUNTIFS(SI!B:B,B332,SI!I:I,"Not Applicable"),"Not Applicable",
IF(COUNTIFS(SI!B:B,B332)=COUNTIFS(SI!B:B,B332,SI!I:I,"Planned"),"Planned",
IF(COUNTIFS(SI!B:B,B332)=COUNTIFS(SI!B:B,B332,SI!I:I,"Alternative Implementation"),"Alternative Implementation",
IF(COUNTIFS(SI!B:B,B332,SI!I:I,"Partially Implemented")&gt;0,"Partially Implemented",
IF(COUNTIFS(SI!B:B,B332,SI!I:I,"Planned")&gt;0,"Planned",
IF(COUNTIFS(SI!B:B,B332,SI!I:I,"Alternative Implementation")&gt;0,"Alternative Implementation",
IF(COUNTIFS(SI!B:B,B332,SI!I:I,"Implemented")&gt;0,"Implemented",
"")))))))</f>
        <v/>
      </c>
      <c r="E332" s="33" t="str">
        <f>IF(COUNTIFS(SI!B:B,B332,SI!J:J,"Other Than Satisfied")&gt;0,"Other Than Satisfied",
IF(COUNTIFS(SI!B:B,B332,SI!J:J,"Satisfied")=COUNTIFS(SI!B:B,B332),"Satisfied",""))</f>
        <v/>
      </c>
      <c r="F332" s="32" t="str">
        <f>IF(COUNTIFS(SI!B:B,B332,SI!N:N,"High")&gt;0,"High",
IF(COUNTIFS(SI!B:B,B332,SI!N:N,"Moderate")&gt;0,"Moderate",
IF(COUNTIFS(SI!B:B,B332,SI!N:N,"Low")&gt;0,"Low",
"")))</f>
        <v/>
      </c>
      <c r="G332" s="32" t="str">
        <f>IF(COUNTIFS(SI!B:B,B332,SI!Q:Q,"Yes")&gt;0,"Yes",
IF(COUNTIFS(SI!B:B,B332,SI!Q:Q,"No")&gt;0,"No",
IF(COUNTIFS(SI!B:B,B332,SI!Q:Q,"None")&gt;0,"None",
"")))</f>
        <v/>
      </c>
      <c r="H332" s="32" t="str">
        <f>IF(COUNTIFS(SI!B:B,B332,SI!T:T,"Other Than Satisfied")&gt;0,"Other Than Satisfied","")</f>
        <v/>
      </c>
      <c r="I332" s="32" t="str">
        <f>IF(COUNTIFS(SI!B:B,B332,SI!U:U,"High")&gt;0,"High",
IF(COUNTIFS(SI!B:B,B332,SI!U:U,"Moderate")&gt;0,"Moderate",
IF(COUNTIFS(SI!B:B,B332,SI!U:U,"Low")&gt;0,"Low",
"")))</f>
        <v/>
      </c>
    </row>
    <row r="333" spans="1:9" s="1" customFormat="1" x14ac:dyDescent="0.25">
      <c r="A333" s="26" t="s">
        <v>564</v>
      </c>
      <c r="B333" s="5" t="s">
        <v>497</v>
      </c>
      <c r="C333" s="5" t="s">
        <v>498</v>
      </c>
      <c r="D333" s="32" t="str">
        <f>IF(COUNTIFS(SI!B:B,B333)=COUNTIFS(SI!B:B,B333,SI!I:I,"Not Applicable"),"Not Applicable",
IF(COUNTIFS(SI!B:B,B333)=COUNTIFS(SI!B:B,B333,SI!I:I,"Planned"),"Planned",
IF(COUNTIFS(SI!B:B,B333)=COUNTIFS(SI!B:B,B333,SI!I:I,"Alternative Implementation"),"Alternative Implementation",
IF(COUNTIFS(SI!B:B,B333,SI!I:I,"Partially Implemented")&gt;0,"Partially Implemented",
IF(COUNTIFS(SI!B:B,B333,SI!I:I,"Planned")&gt;0,"Planned",
IF(COUNTIFS(SI!B:B,B333,SI!I:I,"Alternative Implementation")&gt;0,"Alternative Implementation",
IF(COUNTIFS(SI!B:B,B333,SI!I:I,"Implemented")&gt;0,"Implemented",
"")))))))</f>
        <v/>
      </c>
      <c r="E333" s="33" t="str">
        <f>IF(COUNTIFS(SI!B:B,B333,SI!J:J,"Other Than Satisfied")&gt;0,"Other Than Satisfied",
IF(COUNTIFS(SI!B:B,B333,SI!J:J,"Satisfied")=COUNTIFS(SI!B:B,B333),"Satisfied",""))</f>
        <v/>
      </c>
      <c r="F333" s="32" t="str">
        <f>IF(COUNTIFS(SI!B:B,B333,SI!N:N,"High")&gt;0,"High",
IF(COUNTIFS(SI!B:B,B333,SI!N:N,"Moderate")&gt;0,"Moderate",
IF(COUNTIFS(SI!B:B,B333,SI!N:N,"Low")&gt;0,"Low",
"")))</f>
        <v/>
      </c>
      <c r="G333" s="32" t="str">
        <f>IF(COUNTIFS(SI!B:B,B333,SI!Q:Q,"Yes")&gt;0,"Yes",
IF(COUNTIFS(SI!B:B,B333,SI!Q:Q,"No")&gt;0,"No",
IF(COUNTIFS(SI!B:B,B333,SI!Q:Q,"None")&gt;0,"None",
"")))</f>
        <v/>
      </c>
      <c r="H333" s="32" t="str">
        <f>IF(COUNTIFS(SI!B:B,B333,SI!T:T,"Other Than Satisfied")&gt;0,"Other Than Satisfied","")</f>
        <v/>
      </c>
      <c r="I333" s="32" t="str">
        <f>IF(COUNTIFS(SI!B:B,B333,SI!U:U,"High")&gt;0,"High",
IF(COUNTIFS(SI!B:B,B333,SI!U:U,"Moderate")&gt;0,"Moderate",
IF(COUNTIFS(SI!B:B,B333,SI!U:U,"Low")&gt;0,"Low",
"")))</f>
        <v/>
      </c>
    </row>
    <row r="334" spans="1:9" s="1" customFormat="1" x14ac:dyDescent="0.25">
      <c r="A334" s="26" t="s">
        <v>564</v>
      </c>
      <c r="B334" s="5" t="s">
        <v>499</v>
      </c>
      <c r="C334" s="5" t="s">
        <v>500</v>
      </c>
      <c r="D334" s="32" t="str">
        <f>IF(COUNTIFS(SI!B:B,B334)=COUNTIFS(SI!B:B,B334,SI!I:I,"Not Applicable"),"Not Applicable",
IF(COUNTIFS(SI!B:B,B334)=COUNTIFS(SI!B:B,B334,SI!I:I,"Planned"),"Planned",
IF(COUNTIFS(SI!B:B,B334)=COUNTIFS(SI!B:B,B334,SI!I:I,"Alternative Implementation"),"Alternative Implementation",
IF(COUNTIFS(SI!B:B,B334,SI!I:I,"Partially Implemented")&gt;0,"Partially Implemented",
IF(COUNTIFS(SI!B:B,B334,SI!I:I,"Planned")&gt;0,"Planned",
IF(COUNTIFS(SI!B:B,B334,SI!I:I,"Alternative Implementation")&gt;0,"Alternative Implementation",
IF(COUNTIFS(SI!B:B,B334,SI!I:I,"Implemented")&gt;0,"Implemented",
"")))))))</f>
        <v/>
      </c>
      <c r="E334" s="33" t="str">
        <f>IF(COUNTIFS(SI!B:B,B334,SI!J:J,"Other Than Satisfied")&gt;0,"Other Than Satisfied",
IF(COUNTIFS(SI!B:B,B334,SI!J:J,"Satisfied")=COUNTIFS(SI!B:B,B334),"Satisfied",""))</f>
        <v/>
      </c>
      <c r="F334" s="32" t="str">
        <f>IF(COUNTIFS(SI!B:B,B334,SI!N:N,"High")&gt;0,"High",
IF(COUNTIFS(SI!B:B,B334,SI!N:N,"Moderate")&gt;0,"Moderate",
IF(COUNTIFS(SI!B:B,B334,SI!N:N,"Low")&gt;0,"Low",
"")))</f>
        <v/>
      </c>
      <c r="G334" s="32" t="str">
        <f>IF(COUNTIFS(SI!B:B,B334,SI!Q:Q,"Yes")&gt;0,"Yes",
IF(COUNTIFS(SI!B:B,B334,SI!Q:Q,"No")&gt;0,"No",
IF(COUNTIFS(SI!B:B,B334,SI!Q:Q,"None")&gt;0,"None",
"")))</f>
        <v/>
      </c>
      <c r="H334" s="32" t="str">
        <f>IF(COUNTIFS(SI!B:B,B334,SI!T:T,"Other Than Satisfied")&gt;0,"Other Than Satisfied","")</f>
        <v/>
      </c>
      <c r="I334" s="32" t="str">
        <f>IF(COUNTIFS(SI!B:B,B334,SI!U:U,"High")&gt;0,"High",
IF(COUNTIFS(SI!B:B,B334,SI!U:U,"Moderate")&gt;0,"Moderate",
IF(COUNTIFS(SI!B:B,B334,SI!U:U,"Low")&gt;0,"Low",
"")))</f>
        <v/>
      </c>
    </row>
    <row r="335" spans="1:9" s="1" customFormat="1" x14ac:dyDescent="0.25">
      <c r="A335" s="27" t="s">
        <v>564</v>
      </c>
      <c r="B335" s="7" t="s">
        <v>779</v>
      </c>
      <c r="C335" s="7" t="s">
        <v>501</v>
      </c>
      <c r="D335" s="32" t="str">
        <f>IF(COUNTIFS(SI!B:B,B335)=COUNTIFS(SI!B:B,B335,SI!I:I,"Not Applicable"),"Not Applicable",
IF(COUNTIFS(SI!B:B,B335)=COUNTIFS(SI!B:B,B335,SI!I:I,"Planned"),"Planned",
IF(COUNTIFS(SI!B:B,B335)=COUNTIFS(SI!B:B,B335,SI!I:I,"Alternative Implementation"),"Alternative Implementation",
IF(COUNTIFS(SI!B:B,B335,SI!I:I,"Partially Implemented")&gt;0,"Partially Implemented",
IF(COUNTIFS(SI!B:B,B335,SI!I:I,"Planned")&gt;0,"Planned",
IF(COUNTIFS(SI!B:B,B335,SI!I:I,"Alternative Implementation")&gt;0,"Alternative Implementation",
IF(COUNTIFS(SI!B:B,B335,SI!I:I,"Implemented")&gt;0,"Implemented",
"")))))))</f>
        <v/>
      </c>
      <c r="E335" s="33" t="str">
        <f>IF(COUNTIFS(SI!B:B,B335,SI!J:J,"Other Than Satisfied")&gt;0,"Other Than Satisfied",
IF(COUNTIFS(SI!B:B,B335,SI!J:J,"Satisfied")=COUNTIFS(SI!B:B,B335),"Satisfied",""))</f>
        <v/>
      </c>
      <c r="F335" s="32" t="str">
        <f>IF(COUNTIFS(SI!B:B,B335,SI!N:N,"High")&gt;0,"High",
IF(COUNTIFS(SI!B:B,B335,SI!N:N,"Moderate")&gt;0,"Moderate",
IF(COUNTIFS(SI!B:B,B335,SI!N:N,"Low")&gt;0,"Low",
"")))</f>
        <v/>
      </c>
      <c r="G335" s="32" t="str">
        <f>IF(COUNTIFS(SI!B:B,B335,SI!Q:Q,"Yes")&gt;0,"Yes",
IF(COUNTIFS(SI!B:B,B335,SI!Q:Q,"No")&gt;0,"No",
IF(COUNTIFS(SI!B:B,B335,SI!Q:Q,"None")&gt;0,"None",
"")))</f>
        <v/>
      </c>
      <c r="H335" s="32" t="str">
        <f>IF(COUNTIFS(SI!B:B,B335,SI!T:T,"Other Than Satisfied")&gt;0,"Other Than Satisfied","")</f>
        <v/>
      </c>
      <c r="I335" s="32" t="str">
        <f>IF(COUNTIFS(SI!B:B,B335,SI!U:U,"High")&gt;0,"High",
IF(COUNTIFS(SI!B:B,B335,SI!U:U,"Moderate")&gt;0,"Moderate",
IF(COUNTIFS(SI!B:B,B335,SI!U:U,"Low")&gt;0,"Low",
"")))</f>
        <v/>
      </c>
    </row>
    <row r="336" spans="1:9" s="1" customFormat="1" x14ac:dyDescent="0.25">
      <c r="A336" s="27" t="s">
        <v>564</v>
      </c>
      <c r="B336" s="7" t="s">
        <v>780</v>
      </c>
      <c r="C336" s="7" t="s">
        <v>502</v>
      </c>
      <c r="D336" s="32" t="str">
        <f>IF(COUNTIFS(SI!B:B,B336)=COUNTIFS(SI!B:B,B336,SI!I:I,"Not Applicable"),"Not Applicable",
IF(COUNTIFS(SI!B:B,B336)=COUNTIFS(SI!B:B,B336,SI!I:I,"Planned"),"Planned",
IF(COUNTIFS(SI!B:B,B336)=COUNTIFS(SI!B:B,B336,SI!I:I,"Alternative Implementation"),"Alternative Implementation",
IF(COUNTIFS(SI!B:B,B336,SI!I:I,"Partially Implemented")&gt;0,"Partially Implemented",
IF(COUNTIFS(SI!B:B,B336,SI!I:I,"Planned")&gt;0,"Planned",
IF(COUNTIFS(SI!B:B,B336,SI!I:I,"Alternative Implementation")&gt;0,"Alternative Implementation",
IF(COUNTIFS(SI!B:B,B336,SI!I:I,"Implemented")&gt;0,"Implemented",
"")))))))</f>
        <v/>
      </c>
      <c r="E336" s="33" t="str">
        <f>IF(COUNTIFS(SI!B:B,B336,SI!J:J,"Other Than Satisfied")&gt;0,"Other Than Satisfied",
IF(COUNTIFS(SI!B:B,B336,SI!J:J,"Satisfied")=COUNTIFS(SI!B:B,B336),"Satisfied",""))</f>
        <v/>
      </c>
      <c r="F336" s="32" t="str">
        <f>IF(COUNTIFS(SI!B:B,B336,SI!N:N,"High")&gt;0,"High",
IF(COUNTIFS(SI!B:B,B336,SI!N:N,"Moderate")&gt;0,"Moderate",
IF(COUNTIFS(SI!B:B,B336,SI!N:N,"Low")&gt;0,"Low",
"")))</f>
        <v/>
      </c>
      <c r="G336" s="32" t="str">
        <f>IF(COUNTIFS(SI!B:B,B336,SI!Q:Q,"Yes")&gt;0,"Yes",
IF(COUNTIFS(SI!B:B,B336,SI!Q:Q,"No")&gt;0,"No",
IF(COUNTIFS(SI!B:B,B336,SI!Q:Q,"None")&gt;0,"None",
"")))</f>
        <v/>
      </c>
      <c r="H336" s="32" t="str">
        <f>IF(COUNTIFS(SI!B:B,B336,SI!T:T,"Other Than Satisfied")&gt;0,"Other Than Satisfied","")</f>
        <v/>
      </c>
      <c r="I336" s="32" t="str">
        <f>IF(COUNTIFS(SI!B:B,B336,SI!U:U,"High")&gt;0,"High",
IF(COUNTIFS(SI!B:B,B336,SI!U:U,"Moderate")&gt;0,"Moderate",
IF(COUNTIFS(SI!B:B,B336,SI!U:U,"Low")&gt;0,"Low",
"")))</f>
        <v/>
      </c>
    </row>
    <row r="337" spans="1:333" s="1" customFormat="1" x14ac:dyDescent="0.25">
      <c r="A337" s="26" t="s">
        <v>564</v>
      </c>
      <c r="B337" s="5" t="s">
        <v>503</v>
      </c>
      <c r="C337" s="5" t="s">
        <v>504</v>
      </c>
      <c r="D337" s="32" t="str">
        <f>IF(COUNTIFS(SI!B:B,B337)=COUNTIFS(SI!B:B,B337,SI!I:I,"Not Applicable"),"Not Applicable",
IF(COUNTIFS(SI!B:B,B337)=COUNTIFS(SI!B:B,B337,SI!I:I,"Planned"),"Planned",
IF(COUNTIFS(SI!B:B,B337)=COUNTIFS(SI!B:B,B337,SI!I:I,"Alternative Implementation"),"Alternative Implementation",
IF(COUNTIFS(SI!B:B,B337,SI!I:I,"Partially Implemented")&gt;0,"Partially Implemented",
IF(COUNTIFS(SI!B:B,B337,SI!I:I,"Planned")&gt;0,"Planned",
IF(COUNTIFS(SI!B:B,B337,SI!I:I,"Alternative Implementation")&gt;0,"Alternative Implementation",
IF(COUNTIFS(SI!B:B,B337,SI!I:I,"Implemented")&gt;0,"Implemented",
"")))))))</f>
        <v/>
      </c>
      <c r="E337" s="33" t="str">
        <f>IF(COUNTIFS(SI!B:B,B337,SI!J:J,"Other Than Satisfied")&gt;0,"Other Than Satisfied",
IF(COUNTIFS(SI!B:B,B337,SI!J:J,"Satisfied")=COUNTIFS(SI!B:B,B337),"Satisfied",""))</f>
        <v/>
      </c>
      <c r="F337" s="32" t="str">
        <f>IF(COUNTIFS(SI!B:B,B337,SI!N:N,"High")&gt;0,"High",
IF(COUNTIFS(SI!B:B,B337,SI!N:N,"Moderate")&gt;0,"Moderate",
IF(COUNTIFS(SI!B:B,B337,SI!N:N,"Low")&gt;0,"Low",
"")))</f>
        <v/>
      </c>
      <c r="G337" s="32" t="str">
        <f>IF(COUNTIFS(SI!B:B,B337,SI!Q:Q,"Yes")&gt;0,"Yes",
IF(COUNTIFS(SI!B:B,B337,SI!Q:Q,"No")&gt;0,"No",
IF(COUNTIFS(SI!B:B,B337,SI!Q:Q,"None")&gt;0,"None",
"")))</f>
        <v/>
      </c>
      <c r="H337" s="32" t="str">
        <f>IF(COUNTIFS(SI!B:B,B337,SI!T:T,"Other Than Satisfied")&gt;0,"Other Than Satisfied","")</f>
        <v/>
      </c>
      <c r="I337" s="32" t="str">
        <f>IF(COUNTIFS(SI!B:B,B337,SI!U:U,"High")&gt;0,"High",
IF(COUNTIFS(SI!B:B,B337,SI!U:U,"Moderate")&gt;0,"Moderate",
IF(COUNTIFS(SI!B:B,B337,SI!U:U,"Low")&gt;0,"Low",
"")))</f>
        <v/>
      </c>
    </row>
    <row r="338" spans="1:333" s="1" customFormat="1" x14ac:dyDescent="0.25">
      <c r="A338" s="27" t="s">
        <v>564</v>
      </c>
      <c r="B338" s="7" t="s">
        <v>781</v>
      </c>
      <c r="C338" s="7" t="s">
        <v>505</v>
      </c>
      <c r="D338" s="32" t="str">
        <f>IF(COUNTIFS(SI!B:B,B338)=COUNTIFS(SI!B:B,B338,SI!I:I,"Not Applicable"),"Not Applicable",
IF(COUNTIFS(SI!B:B,B338)=COUNTIFS(SI!B:B,B338,SI!I:I,"Planned"),"Planned",
IF(COUNTIFS(SI!B:B,B338)=COUNTIFS(SI!B:B,B338,SI!I:I,"Alternative Implementation"),"Alternative Implementation",
IF(COUNTIFS(SI!B:B,B338,SI!I:I,"Partially Implemented")&gt;0,"Partially Implemented",
IF(COUNTIFS(SI!B:B,B338,SI!I:I,"Planned")&gt;0,"Planned",
IF(COUNTIFS(SI!B:B,B338,SI!I:I,"Alternative Implementation")&gt;0,"Alternative Implementation",
IF(COUNTIFS(SI!B:B,B338,SI!I:I,"Implemented")&gt;0,"Implemented",
"")))))))</f>
        <v/>
      </c>
      <c r="E338" s="33" t="str">
        <f>IF(COUNTIFS(SI!B:B,B338,SI!J:J,"Other Than Satisfied")&gt;0,"Other Than Satisfied",
IF(COUNTIFS(SI!B:B,B338,SI!J:J,"Satisfied")=COUNTIFS(SI!B:B,B338),"Satisfied",""))</f>
        <v/>
      </c>
      <c r="F338" s="32" t="str">
        <f>IF(COUNTIFS(SI!B:B,B338,SI!N:N,"High")&gt;0,"High",
IF(COUNTIFS(SI!B:B,B338,SI!N:N,"Moderate")&gt;0,"Moderate",
IF(COUNTIFS(SI!B:B,B338,SI!N:N,"Low")&gt;0,"Low",
"")))</f>
        <v/>
      </c>
      <c r="G338" s="32" t="str">
        <f>IF(COUNTIFS(SI!B:B,B338,SI!Q:Q,"Yes")&gt;0,"Yes",
IF(COUNTIFS(SI!B:B,B338,SI!Q:Q,"No")&gt;0,"No",
IF(COUNTIFS(SI!B:B,B338,SI!Q:Q,"None")&gt;0,"None",
"")))</f>
        <v/>
      </c>
      <c r="H338" s="32" t="str">
        <f>IF(COUNTIFS(SI!B:B,B338,SI!T:T,"Other Than Satisfied")&gt;0,"Other Than Satisfied","")</f>
        <v/>
      </c>
      <c r="I338" s="32" t="str">
        <f>IF(COUNTIFS(SI!B:B,B338,SI!U:U,"High")&gt;0,"High",
IF(COUNTIFS(SI!B:B,B338,SI!U:U,"Moderate")&gt;0,"Moderate",
IF(COUNTIFS(SI!B:B,B338,SI!U:U,"Low")&gt;0,"Low",
"")))</f>
        <v/>
      </c>
    </row>
    <row r="339" spans="1:333" s="1" customFormat="1" x14ac:dyDescent="0.25">
      <c r="A339" s="27" t="s">
        <v>564</v>
      </c>
      <c r="B339" s="7" t="s">
        <v>782</v>
      </c>
      <c r="C339" s="7" t="s">
        <v>506</v>
      </c>
      <c r="D339" s="32" t="str">
        <f>IF(COUNTIFS(SI!B:B,B339)=COUNTIFS(SI!B:B,B339,SI!I:I,"Not Applicable"),"Not Applicable",
IF(COUNTIFS(SI!B:B,B339)=COUNTIFS(SI!B:B,B339,SI!I:I,"Planned"),"Planned",
IF(COUNTIFS(SI!B:B,B339)=COUNTIFS(SI!B:B,B339,SI!I:I,"Alternative Implementation"),"Alternative Implementation",
IF(COUNTIFS(SI!B:B,B339,SI!I:I,"Partially Implemented")&gt;0,"Partially Implemented",
IF(COUNTIFS(SI!B:B,B339,SI!I:I,"Planned")&gt;0,"Planned",
IF(COUNTIFS(SI!B:B,B339,SI!I:I,"Alternative Implementation")&gt;0,"Alternative Implementation",
IF(COUNTIFS(SI!B:B,B339,SI!I:I,"Implemented")&gt;0,"Implemented",
"")))))))</f>
        <v/>
      </c>
      <c r="E339" s="33" t="str">
        <f>IF(COUNTIFS(SI!B:B,B339,SI!J:J,"Other Than Satisfied")&gt;0,"Other Than Satisfied",
IF(COUNTIFS(SI!B:B,B339,SI!J:J,"Satisfied")=COUNTIFS(SI!B:B,B339),"Satisfied",""))</f>
        <v/>
      </c>
      <c r="F339" s="32" t="str">
        <f>IF(COUNTIFS(SI!B:B,B339,SI!N:N,"High")&gt;0,"High",
IF(COUNTIFS(SI!B:B,B339,SI!N:N,"Moderate")&gt;0,"Moderate",
IF(COUNTIFS(SI!B:B,B339,SI!N:N,"Low")&gt;0,"Low",
"")))</f>
        <v/>
      </c>
      <c r="G339" s="32" t="str">
        <f>IF(COUNTIFS(SI!B:B,B339,SI!Q:Q,"Yes")&gt;0,"Yes",
IF(COUNTIFS(SI!B:B,B339,SI!Q:Q,"No")&gt;0,"No",
IF(COUNTIFS(SI!B:B,B339,SI!Q:Q,"None")&gt;0,"None",
"")))</f>
        <v/>
      </c>
      <c r="H339" s="32" t="str">
        <f>IF(COUNTIFS(SI!B:B,B339,SI!T:T,"Other Than Satisfied")&gt;0,"Other Than Satisfied","")</f>
        <v/>
      </c>
      <c r="I339" s="32" t="str">
        <f>IF(COUNTIFS(SI!B:B,B339,SI!U:U,"High")&gt;0,"High",
IF(COUNTIFS(SI!B:B,B339,SI!U:U,"Moderate")&gt;0,"Moderate",
IF(COUNTIFS(SI!B:B,B339,SI!U:U,"Low")&gt;0,"Low",
"")))</f>
        <v/>
      </c>
    </row>
    <row r="340" spans="1:333" s="1" customFormat="1" x14ac:dyDescent="0.25">
      <c r="A340" s="26" t="s">
        <v>564</v>
      </c>
      <c r="B340" s="5" t="s">
        <v>507</v>
      </c>
      <c r="C340" s="5" t="s">
        <v>508</v>
      </c>
      <c r="D340" s="32" t="str">
        <f>IF(COUNTIFS(SI!B:B,B340)=COUNTIFS(SI!B:B,B340,SI!I:I,"Not Applicable"),"Not Applicable",
IF(COUNTIFS(SI!B:B,B340)=COUNTIFS(SI!B:B,B340,SI!I:I,"Planned"),"Planned",
IF(COUNTIFS(SI!B:B,B340)=COUNTIFS(SI!B:B,B340,SI!I:I,"Alternative Implementation"),"Alternative Implementation",
IF(COUNTIFS(SI!B:B,B340,SI!I:I,"Partially Implemented")&gt;0,"Partially Implemented",
IF(COUNTIFS(SI!B:B,B340,SI!I:I,"Planned")&gt;0,"Planned",
IF(COUNTIFS(SI!B:B,B340,SI!I:I,"Alternative Implementation")&gt;0,"Alternative Implementation",
IF(COUNTIFS(SI!B:B,B340,SI!I:I,"Implemented")&gt;0,"Implemented",
"")))))))</f>
        <v/>
      </c>
      <c r="E340" s="33" t="str">
        <f>IF(COUNTIFS(SI!B:B,B340,SI!J:J,"Other Than Satisfied")&gt;0,"Other Than Satisfied",
IF(COUNTIFS(SI!B:B,B340,SI!J:J,"Satisfied")=COUNTIFS(SI!B:B,B340),"Satisfied",""))</f>
        <v/>
      </c>
      <c r="F340" s="32" t="str">
        <f>IF(COUNTIFS(SI!B:B,B340,SI!N:N,"High")&gt;0,"High",
IF(COUNTIFS(SI!B:B,B340,SI!N:N,"Moderate")&gt;0,"Moderate",
IF(COUNTIFS(SI!B:B,B340,SI!N:N,"Low")&gt;0,"Low",
"")))</f>
        <v/>
      </c>
      <c r="G340" s="32" t="str">
        <f>IF(COUNTIFS(SI!B:B,B340,SI!Q:Q,"Yes")&gt;0,"Yes",
IF(COUNTIFS(SI!B:B,B340,SI!Q:Q,"No")&gt;0,"No",
IF(COUNTIFS(SI!B:B,B340,SI!Q:Q,"None")&gt;0,"None",
"")))</f>
        <v/>
      </c>
      <c r="H340" s="32" t="str">
        <f>IF(COUNTIFS(SI!B:B,B340,SI!T:T,"Other Than Satisfied")&gt;0,"Other Than Satisfied","")</f>
        <v/>
      </c>
      <c r="I340" s="32" t="str">
        <f>IF(COUNTIFS(SI!B:B,B340,SI!U:U,"High")&gt;0,"High",
IF(COUNTIFS(SI!B:B,B340,SI!U:U,"Moderate")&gt;0,"Moderate",
IF(COUNTIFS(SI!B:B,B340,SI!U:U,"Low")&gt;0,"Low",
"")))</f>
        <v/>
      </c>
    </row>
    <row r="341" spans="1:333" s="1" customFormat="1" x14ac:dyDescent="0.25">
      <c r="A341" s="26" t="s">
        <v>564</v>
      </c>
      <c r="B341" s="5" t="s">
        <v>509</v>
      </c>
      <c r="C341" s="5" t="s">
        <v>510</v>
      </c>
      <c r="D341" s="32" t="str">
        <f>IF(COUNTIFS(SI!B:B,B341)=COUNTIFS(SI!B:B,B341,SI!I:I,"Not Applicable"),"Not Applicable",
IF(COUNTIFS(SI!B:B,B341)=COUNTIFS(SI!B:B,B341,SI!I:I,"Planned"),"Planned",
IF(COUNTIFS(SI!B:B,B341)=COUNTIFS(SI!B:B,B341,SI!I:I,"Alternative Implementation"),"Alternative Implementation",
IF(COUNTIFS(SI!B:B,B341,SI!I:I,"Partially Implemented")&gt;0,"Partially Implemented",
IF(COUNTIFS(SI!B:B,B341,SI!I:I,"Planned")&gt;0,"Planned",
IF(COUNTIFS(SI!B:B,B341,SI!I:I,"Alternative Implementation")&gt;0,"Alternative Implementation",
IF(COUNTIFS(SI!B:B,B341,SI!I:I,"Implemented")&gt;0,"Implemented",
"")))))))</f>
        <v/>
      </c>
      <c r="E341" s="33" t="str">
        <f>IF(COUNTIFS(SI!B:B,B341,SI!J:J,"Other Than Satisfied")&gt;0,"Other Than Satisfied",
IF(COUNTIFS(SI!B:B,B341,SI!J:J,"Satisfied")=COUNTIFS(SI!B:B,B341),"Satisfied",""))</f>
        <v/>
      </c>
      <c r="F341" s="32" t="str">
        <f>IF(COUNTIFS(SI!B:B,B341,SI!N:N,"High")&gt;0,"High",
IF(COUNTIFS(SI!B:B,B341,SI!N:N,"Moderate")&gt;0,"Moderate",
IF(COUNTIFS(SI!B:B,B341,SI!N:N,"Low")&gt;0,"Low",
"")))</f>
        <v/>
      </c>
      <c r="G341" s="32" t="str">
        <f>IF(COUNTIFS(SI!B:B,B341,SI!Q:Q,"Yes")&gt;0,"Yes",
IF(COUNTIFS(SI!B:B,B341,SI!Q:Q,"No")&gt;0,"No",
IF(COUNTIFS(SI!B:B,B341,SI!Q:Q,"None")&gt;0,"None",
"")))</f>
        <v/>
      </c>
      <c r="H341" s="32" t="str">
        <f>IF(COUNTIFS(SI!B:B,B341,SI!T:T,"Other Than Satisfied")&gt;0,"Other Than Satisfied","")</f>
        <v/>
      </c>
      <c r="I341" s="32" t="str">
        <f>IF(COUNTIFS(SI!B:B,B341,SI!U:U,"High")&gt;0,"High",
IF(COUNTIFS(SI!B:B,B341,SI!U:U,"Moderate")&gt;0,"Moderate",
IF(COUNTIFS(SI!B:B,B341,SI!U:U,"Low")&gt;0,"Low",
"")))</f>
        <v/>
      </c>
    </row>
    <row r="342" spans="1:333" s="1" customFormat="1" x14ac:dyDescent="0.25">
      <c r="A342" s="26" t="s">
        <v>564</v>
      </c>
      <c r="B342" s="5" t="s">
        <v>511</v>
      </c>
      <c r="C342" s="5" t="s">
        <v>512</v>
      </c>
      <c r="D342" s="32" t="str">
        <f>IF(COUNTIFS(SI!B:B,B342)=COUNTIFS(SI!B:B,B342,SI!I:I,"Not Applicable"),"Not Applicable",
IF(COUNTIFS(SI!B:B,B342)=COUNTIFS(SI!B:B,B342,SI!I:I,"Planned"),"Planned",
IF(COUNTIFS(SI!B:B,B342)=COUNTIFS(SI!B:B,B342,SI!I:I,"Alternative Implementation"),"Alternative Implementation",
IF(COUNTIFS(SI!B:B,B342,SI!I:I,"Partially Implemented")&gt;0,"Partially Implemented",
IF(COUNTIFS(SI!B:B,B342,SI!I:I,"Planned")&gt;0,"Planned",
IF(COUNTIFS(SI!B:B,B342,SI!I:I,"Alternative Implementation")&gt;0,"Alternative Implementation",
IF(COUNTIFS(SI!B:B,B342,SI!I:I,"Implemented")&gt;0,"Implemented",
"")))))))</f>
        <v/>
      </c>
      <c r="E342" s="33" t="str">
        <f>IF(COUNTIFS(SI!B:B,B342,SI!J:J,"Other Than Satisfied")&gt;0,"Other Than Satisfied",
IF(COUNTIFS(SI!B:B,B342,SI!J:J,"Satisfied")=COUNTIFS(SI!B:B,B342),"Satisfied",""))</f>
        <v/>
      </c>
      <c r="F342" s="32" t="str">
        <f>IF(COUNTIFS(SI!B:B,B342,SI!N:N,"High")&gt;0,"High",
IF(COUNTIFS(SI!B:B,B342,SI!N:N,"Moderate")&gt;0,"Moderate",
IF(COUNTIFS(SI!B:B,B342,SI!N:N,"Low")&gt;0,"Low",
"")))</f>
        <v/>
      </c>
      <c r="G342" s="32" t="str">
        <f>IF(COUNTIFS(SI!B:B,B342,SI!Q:Q,"Yes")&gt;0,"Yes",
IF(COUNTIFS(SI!B:B,B342,SI!Q:Q,"No")&gt;0,"No",
IF(COUNTIFS(SI!B:B,B342,SI!Q:Q,"None")&gt;0,"None",
"")))</f>
        <v/>
      </c>
      <c r="H342" s="32" t="str">
        <f>IF(COUNTIFS(SI!B:B,B342,SI!T:T,"Other Than Satisfied")&gt;0,"Other Than Satisfied","")</f>
        <v/>
      </c>
      <c r="I342" s="32" t="str">
        <f>IF(COUNTIFS(SI!B:B,B342,SI!U:U,"High")&gt;0,"High",
IF(COUNTIFS(SI!B:B,B342,SI!U:U,"Moderate")&gt;0,"Moderate",
IF(COUNTIFS(SI!B:B,B342,SI!U:U,"Low")&gt;0,"Low",
"")))</f>
        <v/>
      </c>
    </row>
    <row r="343" spans="1:333" s="11" customFormat="1" x14ac:dyDescent="0.25">
      <c r="A343" s="26" t="s">
        <v>564</v>
      </c>
      <c r="B343" s="5" t="s">
        <v>513</v>
      </c>
      <c r="C343" s="5" t="s">
        <v>514</v>
      </c>
      <c r="D343" s="32" t="str">
        <f>IF(COUNTIFS(SI!B:B,B343)=COUNTIFS(SI!B:B,B343,SI!I:I,"Not Applicable"),"Not Applicable",
IF(COUNTIFS(SI!B:B,B343)=COUNTIFS(SI!B:B,B343,SI!I:I,"Planned"),"Planned",
IF(COUNTIFS(SI!B:B,B343)=COUNTIFS(SI!B:B,B343,SI!I:I,"Alternative Implementation"),"Alternative Implementation",
IF(COUNTIFS(SI!B:B,B343,SI!I:I,"Partially Implemented")&gt;0,"Partially Implemented",
IF(COUNTIFS(SI!B:B,B343,SI!I:I,"Planned")&gt;0,"Planned",
IF(COUNTIFS(SI!B:B,B343,SI!I:I,"Alternative Implementation")&gt;0,"Alternative Implementation",
IF(COUNTIFS(SI!B:B,B343,SI!I:I,"Implemented")&gt;0,"Implemented",
"")))))))</f>
        <v/>
      </c>
      <c r="E343" s="33" t="str">
        <f>IF(COUNTIFS(SI!B:B,B343,SI!J:J,"Other Than Satisfied")&gt;0,"Other Than Satisfied",
IF(COUNTIFS(SI!B:B,B343,SI!J:J,"Satisfied")=COUNTIFS(SI!B:B,B343),"Satisfied",""))</f>
        <v/>
      </c>
      <c r="F343" s="32" t="str">
        <f>IF(COUNTIFS(SI!B:B,B343,SI!N:N,"High")&gt;0,"High",
IF(COUNTIFS(SI!B:B,B343,SI!N:N,"Moderate")&gt;0,"Moderate",
IF(COUNTIFS(SI!B:B,B343,SI!N:N,"Low")&gt;0,"Low",
"")))</f>
        <v/>
      </c>
      <c r="G343" s="32" t="str">
        <f>IF(COUNTIFS(SI!B:B,B343,SI!Q:Q,"Yes")&gt;0,"Yes",
IF(COUNTIFS(SI!B:B,B343,SI!Q:Q,"No")&gt;0,"No",
IF(COUNTIFS(SI!B:B,B343,SI!Q:Q,"None")&gt;0,"None",
"")))</f>
        <v/>
      </c>
      <c r="H343" s="32" t="str">
        <f>IF(COUNTIFS(SI!B:B,B343,SI!T:T,"Other Than Satisfied")&gt;0,"Other Than Satisfied","")</f>
        <v/>
      </c>
      <c r="I343" s="32" t="str">
        <f>IF(COUNTIFS(SI!B:B,B343,SI!U:U,"High")&gt;0,"High",
IF(COUNTIFS(SI!B:B,B343,SI!U:U,"Moderate")&gt;0,"Moderate",
IF(COUNTIFS(SI!B:B,B343,SI!U:U,"Low")&gt;0,"Low",
"")))</f>
        <v/>
      </c>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c r="JD343" s="1"/>
      <c r="JE343" s="1"/>
      <c r="JF343" s="1"/>
      <c r="JG343" s="1"/>
      <c r="JH343" s="1"/>
      <c r="JI343" s="1"/>
      <c r="JJ343" s="1"/>
      <c r="JK343" s="1"/>
      <c r="JL343" s="1"/>
      <c r="JM343" s="1"/>
      <c r="JN343" s="1"/>
      <c r="JO343" s="1"/>
      <c r="JP343" s="1"/>
      <c r="JQ343" s="1"/>
      <c r="JR343" s="1"/>
      <c r="JS343" s="1"/>
      <c r="JT343" s="1"/>
      <c r="JU343" s="1"/>
      <c r="JV343" s="1"/>
      <c r="JW343" s="1"/>
      <c r="JX343" s="1"/>
      <c r="JY343" s="1"/>
      <c r="JZ343" s="1"/>
      <c r="KA343" s="1"/>
      <c r="KB343" s="1"/>
      <c r="KC343" s="1"/>
      <c r="KD343" s="1"/>
      <c r="KE343" s="1"/>
      <c r="KF343" s="1"/>
      <c r="KG343" s="1"/>
      <c r="KH343" s="1"/>
      <c r="KI343" s="1"/>
      <c r="KJ343" s="1"/>
      <c r="KK343" s="1"/>
      <c r="KL343" s="1"/>
      <c r="KM343" s="1"/>
      <c r="KN343" s="1"/>
      <c r="KO343" s="1"/>
      <c r="KP343" s="1"/>
      <c r="KQ343" s="1"/>
      <c r="KR343" s="1"/>
      <c r="KS343" s="1"/>
      <c r="KT343" s="1"/>
      <c r="KU343" s="1"/>
      <c r="KV343" s="1"/>
      <c r="KW343" s="1"/>
      <c r="KX343" s="1"/>
      <c r="KY343" s="1"/>
      <c r="KZ343" s="1"/>
      <c r="LA343" s="1"/>
      <c r="LB343" s="1"/>
      <c r="LC343" s="1"/>
      <c r="LD343" s="1"/>
      <c r="LE343" s="1"/>
      <c r="LF343" s="1"/>
      <c r="LG343" s="1"/>
      <c r="LH343" s="1"/>
      <c r="LI343" s="1"/>
      <c r="LJ343" s="1"/>
      <c r="LK343" s="1"/>
      <c r="LL343" s="1"/>
      <c r="LM343" s="1"/>
      <c r="LN343" s="1"/>
      <c r="LO343" s="1"/>
      <c r="LP343" s="1"/>
      <c r="LQ343" s="1"/>
      <c r="LR343" s="1"/>
      <c r="LS343" s="1"/>
      <c r="LT343" s="1"/>
      <c r="LU343" s="1"/>
    </row>
  </sheetData>
  <autoFilter ref="A1:I343"/>
  <dataConsolidate>
    <dataRefs count="1">
      <dataRef ref="I2:I3" sheet="CtrlSummary" r:id="rId1"/>
    </dataRefs>
  </dataConsolidate>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28" id="{6E893EFF-4277-40E9-9760-8C8CD1546A9F}">
            <xm:f>ISERROR(VLOOKUP($B47,AT!$B:$B,1,0))=TRUE</xm:f>
            <x14:dxf>
              <fill>
                <patternFill>
                  <bgColor rgb="FFFF0000"/>
                </patternFill>
              </fill>
            </x14:dxf>
          </x14:cfRule>
          <xm:sqref>A47:I51</xm:sqref>
        </x14:conditionalFormatting>
        <x14:conditionalFormatting xmlns:xm="http://schemas.microsoft.com/office/excel/2006/main">
          <x14:cfRule type="expression" priority="25" id="{89AFF865-DE3F-46E6-A1EE-D6FCBF927548}">
            <xm:f>ISERROR(VLOOKUP($B73,CA!$B:$B,1,0))=TRUE</xm:f>
            <x14:dxf>
              <fill>
                <patternFill>
                  <bgColor rgb="FFFF0000"/>
                </patternFill>
              </fill>
            </x14:dxf>
          </x14:cfRule>
          <xm:sqref>D73:I87</xm:sqref>
        </x14:conditionalFormatting>
        <x14:conditionalFormatting xmlns:xm="http://schemas.microsoft.com/office/excel/2006/main">
          <x14:cfRule type="expression" priority="24" id="{19FD22AF-2FC3-4080-88FC-ED647ACBDA72}">
            <xm:f>ISERROR(VLOOKUP($B89,CM!$B:$B,1,0))=TRUE</xm:f>
            <x14:dxf>
              <fill>
                <patternFill>
                  <bgColor rgb="FFFF0000"/>
                </patternFill>
              </fill>
            </x14:dxf>
          </x14:cfRule>
          <xm:sqref>D89:I114</xm:sqref>
        </x14:conditionalFormatting>
        <x14:conditionalFormatting xmlns:xm="http://schemas.microsoft.com/office/excel/2006/main">
          <x14:cfRule type="expression" priority="23" id="{B84C8FEA-CC1E-400C-A1AF-39A8A31547CD}">
            <xm:f>ISERROR(VLOOKUP($B53,AU!$B:$B,1,0))=TRUE</xm:f>
            <x14:dxf>
              <fill>
                <patternFill>
                  <bgColor rgb="FFFF0000"/>
                </patternFill>
              </fill>
            </x14:dxf>
          </x14:cfRule>
          <xm:sqref>D53:I71</xm:sqref>
        </x14:conditionalFormatting>
        <x14:conditionalFormatting xmlns:xm="http://schemas.microsoft.com/office/excel/2006/main">
          <x14:cfRule type="expression" priority="22" id="{D9D7463B-22F6-4818-BCB6-7EC4C0214A69}">
            <xm:f>ISERROR(VLOOKUP($B3,AC!$B:$B,1,0))=TRUE</xm:f>
            <x14:dxf>
              <fill>
                <patternFill>
                  <bgColor rgb="FFFF0000"/>
                </patternFill>
              </fill>
            </x14:dxf>
          </x14:cfRule>
          <xm:sqref>D3:I45</xm:sqref>
        </x14:conditionalFormatting>
        <x14:conditionalFormatting xmlns:xm="http://schemas.microsoft.com/office/excel/2006/main">
          <x14:cfRule type="expression" priority="21" id="{6616BEEF-6576-4D11-8A37-1DA619D63A48}">
            <xm:f>ISERROR(VLOOKUP($B116,CP!$B:$B,1,0))=TRUE</xm:f>
            <x14:dxf>
              <fill>
                <patternFill>
                  <bgColor rgb="FFFF0000"/>
                </patternFill>
              </fill>
            </x14:dxf>
          </x14:cfRule>
          <xm:sqref>D116:I139</xm:sqref>
        </x14:conditionalFormatting>
        <x14:conditionalFormatting xmlns:xm="http://schemas.microsoft.com/office/excel/2006/main">
          <x14:cfRule type="expression" priority="20" id="{A8C2EA07-CCE5-407A-908C-6B0659E60F84}">
            <xm:f>ISERROR(VLOOKUP($B141,IA!$B:$B,1,0))=TRUE</xm:f>
            <x14:dxf>
              <fill>
                <patternFill>
                  <bgColor rgb="FFFF0000"/>
                </patternFill>
              </fill>
            </x14:dxf>
          </x14:cfRule>
          <xm:sqref>D141:I167</xm:sqref>
        </x14:conditionalFormatting>
        <x14:conditionalFormatting xmlns:xm="http://schemas.microsoft.com/office/excel/2006/main">
          <x14:cfRule type="expression" priority="19" id="{CB38B3E2-21B5-4384-B33E-7252896A4BEB}">
            <xm:f>ISERROR(VLOOKUP($B169,IR!$B:$B,1,0))=TRUE</xm:f>
            <x14:dxf>
              <fill>
                <patternFill>
                  <bgColor rgb="FFFF0000"/>
                </patternFill>
              </fill>
            </x14:dxf>
          </x14:cfRule>
          <xm:sqref>D169:I186</xm:sqref>
        </x14:conditionalFormatting>
        <x14:conditionalFormatting xmlns:xm="http://schemas.microsoft.com/office/excel/2006/main">
          <x14:cfRule type="expression" priority="18" id="{18220176-A101-424A-B31B-61F232161AF1}">
            <xm:f>ISERROR(VLOOKUP($B188,MA!$B:$B,1,0))=TRUE</xm:f>
            <x14:dxf>
              <fill>
                <patternFill>
                  <bgColor rgb="FFFF0000"/>
                </patternFill>
              </fill>
            </x14:dxf>
          </x14:cfRule>
          <xm:sqref>D188:I198</xm:sqref>
        </x14:conditionalFormatting>
        <x14:conditionalFormatting xmlns:xm="http://schemas.microsoft.com/office/excel/2006/main">
          <x14:cfRule type="expression" priority="17" id="{366735A2-3299-48D8-8EB4-8B5DE39393F1}">
            <xm:f>ISERROR(VLOOKUP($B200,MP!$B:$B,1,0))=TRUE</xm:f>
            <x14:dxf>
              <fill>
                <patternFill>
                  <bgColor rgb="FFFF0000"/>
                </patternFill>
              </fill>
            </x14:dxf>
          </x14:cfRule>
          <xm:sqref>D200:I209</xm:sqref>
        </x14:conditionalFormatting>
        <x14:conditionalFormatting xmlns:xm="http://schemas.microsoft.com/office/excel/2006/main">
          <x14:cfRule type="expression" priority="16" id="{D8AC2BAB-94CC-4326-977F-4ABE578323CD}">
            <xm:f>ISERROR(VLOOKUP($B211,PE!$B:$B,1,0))=TRUE</xm:f>
            <x14:dxf>
              <fill>
                <patternFill>
                  <bgColor rgb="FFFF0000"/>
                </patternFill>
              </fill>
            </x14:dxf>
          </x14:cfRule>
          <xm:sqref>D211:I230</xm:sqref>
        </x14:conditionalFormatting>
        <x14:conditionalFormatting xmlns:xm="http://schemas.microsoft.com/office/excel/2006/main">
          <x14:cfRule type="expression" priority="15" id="{5B19D0F4-D928-413F-833E-2DBEC16B6A69}">
            <xm:f>ISERROR(VLOOKUP($B232,PL!$B:$B,1,0))=TRUE</xm:f>
            <x14:dxf>
              <fill>
                <patternFill>
                  <bgColor rgb="FFFF0000"/>
                </patternFill>
              </fill>
            </x14:dxf>
          </x14:cfRule>
          <xm:sqref>D232:I237</xm:sqref>
        </x14:conditionalFormatting>
        <x14:conditionalFormatting xmlns:xm="http://schemas.microsoft.com/office/excel/2006/main">
          <x14:cfRule type="expression" priority="14" id="{E65FFB24-50A4-4BEC-B6FE-DDFC57DBDC3A}">
            <xm:f>ISERROR(VLOOKUP($B239,PS!$B:$B,1,0))=TRUE</xm:f>
            <x14:dxf>
              <fill>
                <patternFill>
                  <bgColor rgb="FFFF0000"/>
                </patternFill>
              </fill>
            </x14:dxf>
          </x14:cfRule>
          <xm:sqref>D239:I247</xm:sqref>
        </x14:conditionalFormatting>
        <x14:conditionalFormatting xmlns:xm="http://schemas.microsoft.com/office/excel/2006/main">
          <x14:cfRule type="expression" priority="13" id="{F89CE9A3-53E4-4911-8844-7861F5C3C2E8}">
            <xm:f>ISERROR(VLOOKUP($B249,RA!$B:$B,1,0))=TRUE</xm:f>
            <x14:dxf>
              <fill>
                <patternFill>
                  <bgColor rgb="FFFF0000"/>
                </patternFill>
              </fill>
            </x14:dxf>
          </x14:cfRule>
          <xm:sqref>D249:I258</xm:sqref>
        </x14:conditionalFormatting>
        <x14:conditionalFormatting xmlns:xm="http://schemas.microsoft.com/office/excel/2006/main">
          <x14:cfRule type="expression" priority="11" id="{7B8DE2AF-907D-4DBD-8658-100410565826}">
            <xm:f>ISERROR(VLOOKUP($B260,SA!$B:$B,1,0))=TRUE</xm:f>
            <x14:dxf>
              <fill>
                <patternFill>
                  <bgColor rgb="FFFF0000"/>
                </patternFill>
              </fill>
            </x14:dxf>
          </x14:cfRule>
          <xm:sqref>D260:I281</xm:sqref>
        </x14:conditionalFormatting>
        <x14:conditionalFormatting xmlns:xm="http://schemas.microsoft.com/office/excel/2006/main">
          <x14:cfRule type="expression" priority="10" id="{6681C6E6-B0A5-4B49-B8FD-9B15EAB733DA}">
            <xm:f>ISERROR(VLOOKUP($B283,SC!$B:$B,1,0))=TRUE</xm:f>
            <x14:dxf>
              <fill>
                <patternFill>
                  <bgColor rgb="FFFF0000"/>
                </patternFill>
              </fill>
            </x14:dxf>
          </x14:cfRule>
          <xm:sqref>D283:I314</xm:sqref>
        </x14:conditionalFormatting>
        <x14:conditionalFormatting xmlns:xm="http://schemas.microsoft.com/office/excel/2006/main">
          <x14:cfRule type="expression" priority="9" id="{7B912AD1-A485-4213-AF57-D5F62875EA99}">
            <xm:f>ISERROR(VLOOKUP($B316,SI!$B:$B,1,0))=TRUE</xm:f>
            <x14:dxf>
              <fill>
                <patternFill>
                  <bgColor rgb="FFFF0000"/>
                </patternFill>
              </fill>
            </x14:dxf>
          </x14:cfRule>
          <xm:sqref>D316:I343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autoPageBreaks="0" fitToPage="1"/>
  </sheetPr>
  <dimension ref="A1:U125"/>
  <sheetViews>
    <sheetView zoomScale="80" zoomScaleNormal="80" zoomScaleSheetLayoutView="87" zoomScalePageLayoutView="90" workbookViewId="0">
      <pane ySplit="1" topLeftCell="A2" activePane="bottomLeft" state="frozen"/>
      <selection activeCell="B3" sqref="B3"/>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4" width="15.85546875" style="43"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15" t="s">
        <v>26</v>
      </c>
      <c r="O1" s="15" t="s">
        <v>27</v>
      </c>
      <c r="P1" s="15" t="s">
        <v>4</v>
      </c>
      <c r="Q1" s="15" t="s">
        <v>3917</v>
      </c>
      <c r="R1" s="15" t="s">
        <v>5</v>
      </c>
      <c r="S1" s="15"/>
      <c r="T1" s="15" t="s">
        <v>30</v>
      </c>
      <c r="U1" s="15" t="s">
        <v>29</v>
      </c>
    </row>
    <row r="2" spans="1:21" s="37" customFormat="1" ht="140.25" x14ac:dyDescent="0.25">
      <c r="A2" s="174" t="s">
        <v>6</v>
      </c>
      <c r="B2" s="22" t="s">
        <v>35</v>
      </c>
      <c r="C2" s="116" t="s">
        <v>14</v>
      </c>
      <c r="D2" s="116" t="s">
        <v>2829</v>
      </c>
      <c r="E2" s="16" t="s">
        <v>2830</v>
      </c>
      <c r="F2" s="17"/>
      <c r="G2" s="17"/>
      <c r="H2" s="115"/>
      <c r="I2" s="19"/>
      <c r="J2" s="19"/>
      <c r="K2" s="47"/>
      <c r="L2" s="19"/>
      <c r="M2" s="19"/>
      <c r="N2" s="167" t="str">
        <f>IF(OR(L2="",M2=""),"",
IF(OR(L2="Low",M2="Low"),"Low",
IF(OR(L2="Moderate",M2="Moderate"),"Moderate",
"High")))</f>
        <v/>
      </c>
      <c r="O2" s="47"/>
      <c r="P2" s="47"/>
      <c r="Q2" s="19"/>
      <c r="R2" s="47"/>
      <c r="S2" s="20"/>
      <c r="T2" s="47"/>
      <c r="U2" s="47"/>
    </row>
    <row r="3" spans="1:21" s="37" customFormat="1" ht="63.75" x14ac:dyDescent="0.25">
      <c r="A3" s="176"/>
      <c r="B3" s="22" t="s">
        <v>35</v>
      </c>
      <c r="C3" s="116" t="s">
        <v>13</v>
      </c>
      <c r="D3" s="116" t="s">
        <v>2832</v>
      </c>
      <c r="E3" s="16" t="s">
        <v>2830</v>
      </c>
      <c r="F3" s="17"/>
      <c r="G3" s="17"/>
      <c r="H3" s="115"/>
      <c r="I3" s="19"/>
      <c r="J3" s="19"/>
      <c r="K3" s="47"/>
      <c r="L3" s="19"/>
      <c r="M3" s="19"/>
      <c r="N3" s="167" t="str">
        <f t="shared" ref="N3:N61" si="0">IF(OR(L3="",M3=""),"",
IF(OR(L3="Low",M3="Low"),"Low",
IF(OR(L3="Moderate",M3="Moderate"),"Moderate",
"High")))</f>
        <v/>
      </c>
      <c r="O3" s="47"/>
      <c r="P3" s="47"/>
      <c r="Q3" s="19"/>
      <c r="R3" s="47"/>
      <c r="S3" s="20"/>
      <c r="T3" s="47"/>
      <c r="U3" s="47"/>
    </row>
    <row r="4" spans="1:21" s="37" customFormat="1" ht="51" x14ac:dyDescent="0.25">
      <c r="A4" s="176"/>
      <c r="B4" s="22" t="s">
        <v>35</v>
      </c>
      <c r="C4" s="116" t="s">
        <v>15</v>
      </c>
      <c r="D4" s="116" t="s">
        <v>2833</v>
      </c>
      <c r="E4" s="16" t="s">
        <v>2830</v>
      </c>
      <c r="F4" s="16" t="s">
        <v>2831</v>
      </c>
      <c r="G4" s="17"/>
      <c r="H4" s="115"/>
      <c r="I4" s="19"/>
      <c r="J4" s="19"/>
      <c r="K4" s="47"/>
      <c r="L4" s="19"/>
      <c r="M4" s="19"/>
      <c r="N4" s="167" t="str">
        <f t="shared" si="0"/>
        <v/>
      </c>
      <c r="O4" s="47"/>
      <c r="P4" s="47"/>
      <c r="Q4" s="19"/>
      <c r="R4" s="47"/>
      <c r="S4" s="20"/>
      <c r="T4" s="47"/>
      <c r="U4" s="47"/>
    </row>
    <row r="5" spans="1:21" s="37" customFormat="1" ht="51" x14ac:dyDescent="0.25">
      <c r="A5" s="176"/>
      <c r="B5" s="22" t="s">
        <v>35</v>
      </c>
      <c r="C5" s="116" t="s">
        <v>16</v>
      </c>
      <c r="D5" s="116" t="s">
        <v>2834</v>
      </c>
      <c r="E5" s="16" t="s">
        <v>2830</v>
      </c>
      <c r="F5" s="17"/>
      <c r="G5" s="17"/>
      <c r="H5" s="115"/>
      <c r="I5" s="19"/>
      <c r="J5" s="19"/>
      <c r="K5" s="47"/>
      <c r="L5" s="19"/>
      <c r="M5" s="19"/>
      <c r="N5" s="167" t="str">
        <f t="shared" si="0"/>
        <v/>
      </c>
      <c r="O5" s="47"/>
      <c r="P5" s="47"/>
      <c r="Q5" s="19"/>
      <c r="R5" s="47"/>
      <c r="S5" s="20"/>
      <c r="T5" s="47"/>
      <c r="U5" s="47"/>
    </row>
    <row r="6" spans="1:21" s="37" customFormat="1" ht="38.25" x14ac:dyDescent="0.25">
      <c r="A6" s="176"/>
      <c r="B6" s="22" t="s">
        <v>35</v>
      </c>
      <c r="C6" s="116" t="s">
        <v>18</v>
      </c>
      <c r="D6" s="116" t="s">
        <v>931</v>
      </c>
      <c r="E6" s="16" t="s">
        <v>2830</v>
      </c>
      <c r="F6" s="17"/>
      <c r="G6" s="17"/>
      <c r="H6" s="115"/>
      <c r="I6" s="19"/>
      <c r="J6" s="19"/>
      <c r="K6" s="47"/>
      <c r="L6" s="19"/>
      <c r="M6" s="19"/>
      <c r="N6" s="167" t="str">
        <f t="shared" si="0"/>
        <v/>
      </c>
      <c r="O6" s="47"/>
      <c r="P6" s="47"/>
      <c r="Q6" s="19"/>
      <c r="R6" s="47"/>
      <c r="S6" s="20"/>
      <c r="T6" s="47"/>
      <c r="U6" s="47"/>
    </row>
    <row r="7" spans="1:21" s="37" customFormat="1" ht="51" x14ac:dyDescent="0.25">
      <c r="A7" s="176"/>
      <c r="B7" s="22" t="s">
        <v>35</v>
      </c>
      <c r="C7" s="116" t="s">
        <v>17</v>
      </c>
      <c r="D7" s="116" t="s">
        <v>933</v>
      </c>
      <c r="E7" s="16" t="s">
        <v>2830</v>
      </c>
      <c r="F7" s="16" t="s">
        <v>2831</v>
      </c>
      <c r="G7" s="17"/>
      <c r="H7" s="115"/>
      <c r="I7" s="19"/>
      <c r="J7" s="19"/>
      <c r="K7" s="47"/>
      <c r="L7" s="19"/>
      <c r="M7" s="19"/>
      <c r="N7" s="167" t="str">
        <f t="shared" si="0"/>
        <v/>
      </c>
      <c r="O7" s="47"/>
      <c r="P7" s="47"/>
      <c r="Q7" s="19"/>
      <c r="R7" s="47"/>
      <c r="S7" s="20"/>
      <c r="T7" s="47"/>
      <c r="U7" s="47"/>
    </row>
    <row r="8" spans="1:21" s="37" customFormat="1" ht="38.25" x14ac:dyDescent="0.25">
      <c r="A8" s="176"/>
      <c r="B8" s="22" t="s">
        <v>35</v>
      </c>
      <c r="C8" s="116" t="s">
        <v>19</v>
      </c>
      <c r="D8" s="116" t="s">
        <v>2835</v>
      </c>
      <c r="E8" s="16" t="s">
        <v>2830</v>
      </c>
      <c r="F8" s="17"/>
      <c r="G8" s="17"/>
      <c r="H8" s="115"/>
      <c r="I8" s="19"/>
      <c r="J8" s="19"/>
      <c r="K8" s="47"/>
      <c r="L8" s="19"/>
      <c r="M8" s="19"/>
      <c r="N8" s="167" t="str">
        <f t="shared" si="0"/>
        <v/>
      </c>
      <c r="O8" s="47"/>
      <c r="P8" s="47"/>
      <c r="Q8" s="19"/>
      <c r="R8" s="47"/>
      <c r="S8" s="20"/>
      <c r="T8" s="47"/>
      <c r="U8" s="47"/>
    </row>
    <row r="9" spans="1:21" s="37" customFormat="1" ht="38.25" x14ac:dyDescent="0.25">
      <c r="A9" s="176"/>
      <c r="B9" s="22" t="s">
        <v>35</v>
      </c>
      <c r="C9" s="116" t="s">
        <v>21</v>
      </c>
      <c r="D9" s="116" t="s">
        <v>2836</v>
      </c>
      <c r="E9" s="16" t="s">
        <v>2830</v>
      </c>
      <c r="F9" s="17"/>
      <c r="G9" s="17"/>
      <c r="H9" s="115"/>
      <c r="I9" s="19"/>
      <c r="J9" s="19"/>
      <c r="K9" s="19"/>
      <c r="L9" s="19"/>
      <c r="M9" s="19"/>
      <c r="N9" s="167" t="str">
        <f t="shared" si="0"/>
        <v/>
      </c>
      <c r="O9" s="47"/>
      <c r="P9" s="47"/>
      <c r="Q9" s="19"/>
      <c r="R9" s="47"/>
      <c r="S9" s="20"/>
      <c r="T9" s="47"/>
      <c r="U9" s="19"/>
    </row>
    <row r="10" spans="1:21" s="37" customFormat="1" ht="38.25" x14ac:dyDescent="0.25">
      <c r="A10" s="176"/>
      <c r="B10" s="22" t="s">
        <v>35</v>
      </c>
      <c r="C10" s="116" t="s">
        <v>20</v>
      </c>
      <c r="D10" s="116" t="s">
        <v>2837</v>
      </c>
      <c r="E10" s="16" t="s">
        <v>2830</v>
      </c>
      <c r="F10" s="17"/>
      <c r="G10" s="17"/>
      <c r="H10" s="115"/>
      <c r="I10" s="19"/>
      <c r="J10" s="19"/>
      <c r="K10" s="19"/>
      <c r="L10" s="19"/>
      <c r="M10" s="19"/>
      <c r="N10" s="167" t="str">
        <f t="shared" si="0"/>
        <v/>
      </c>
      <c r="O10" s="47"/>
      <c r="P10" s="47"/>
      <c r="Q10" s="19"/>
      <c r="R10" s="47"/>
      <c r="S10" s="20"/>
      <c r="T10" s="47"/>
      <c r="U10" s="19"/>
    </row>
    <row r="11" spans="1:21" s="37" customFormat="1" ht="38.25" x14ac:dyDescent="0.25">
      <c r="A11" s="175"/>
      <c r="B11" s="22" t="s">
        <v>35</v>
      </c>
      <c r="C11" s="116" t="s">
        <v>22</v>
      </c>
      <c r="D11" s="116" t="s">
        <v>2838</v>
      </c>
      <c r="E11" s="16" t="s">
        <v>2830</v>
      </c>
      <c r="F11" s="17"/>
      <c r="G11" s="17"/>
      <c r="H11" s="115"/>
      <c r="I11" s="19"/>
      <c r="J11" s="19"/>
      <c r="K11" s="19"/>
      <c r="L11" s="19"/>
      <c r="M11" s="19"/>
      <c r="N11" s="167" t="str">
        <f t="shared" si="0"/>
        <v/>
      </c>
      <c r="O11" s="47"/>
      <c r="P11" s="47"/>
      <c r="Q11" s="19"/>
      <c r="R11" s="47"/>
      <c r="S11" s="20"/>
      <c r="T11" s="47"/>
      <c r="U11" s="19"/>
    </row>
    <row r="12" spans="1:21" s="37" customFormat="1" ht="293.25" x14ac:dyDescent="0.25">
      <c r="A12" s="174" t="s">
        <v>37</v>
      </c>
      <c r="B12" s="22" t="s">
        <v>36</v>
      </c>
      <c r="C12" s="116" t="s">
        <v>2839</v>
      </c>
      <c r="D12" s="116" t="s">
        <v>2840</v>
      </c>
      <c r="E12" s="16" t="s">
        <v>2841</v>
      </c>
      <c r="F12" s="17"/>
      <c r="G12" s="17"/>
      <c r="H12" s="115"/>
      <c r="I12" s="19"/>
      <c r="J12" s="19"/>
      <c r="K12" s="19"/>
      <c r="L12" s="19"/>
      <c r="M12" s="19"/>
      <c r="N12" s="167" t="str">
        <f t="shared" si="0"/>
        <v/>
      </c>
      <c r="O12" s="47"/>
      <c r="P12" s="47"/>
      <c r="Q12" s="19"/>
      <c r="R12" s="47"/>
      <c r="S12" s="20"/>
      <c r="T12" s="47"/>
      <c r="U12" s="19"/>
    </row>
    <row r="13" spans="1:21" s="37" customFormat="1" ht="293.25" x14ac:dyDescent="0.25">
      <c r="A13" s="176"/>
      <c r="B13" s="22" t="s">
        <v>36</v>
      </c>
      <c r="C13" s="116" t="s">
        <v>2842</v>
      </c>
      <c r="D13" s="116" t="s">
        <v>2843</v>
      </c>
      <c r="E13" s="16" t="s">
        <v>2841</v>
      </c>
      <c r="F13" s="16" t="s">
        <v>2844</v>
      </c>
      <c r="G13" s="17"/>
      <c r="H13" s="115"/>
      <c r="I13" s="19"/>
      <c r="J13" s="19"/>
      <c r="K13" s="19"/>
      <c r="L13" s="19"/>
      <c r="M13" s="19"/>
      <c r="N13" s="167" t="str">
        <f t="shared" si="0"/>
        <v/>
      </c>
      <c r="O13" s="47"/>
      <c r="P13" s="47"/>
      <c r="Q13" s="19"/>
      <c r="R13" s="47"/>
      <c r="S13" s="20"/>
      <c r="T13" s="47"/>
      <c r="U13" s="19"/>
    </row>
    <row r="14" spans="1:21" s="37" customFormat="1" ht="293.25" x14ac:dyDescent="0.25">
      <c r="A14" s="176"/>
      <c r="B14" s="22" t="s">
        <v>36</v>
      </c>
      <c r="C14" s="116" t="s">
        <v>784</v>
      </c>
      <c r="D14" s="116" t="s">
        <v>2845</v>
      </c>
      <c r="E14" s="16" t="s">
        <v>2841</v>
      </c>
      <c r="F14" s="16" t="s">
        <v>2844</v>
      </c>
      <c r="G14" s="17"/>
      <c r="H14" s="115"/>
      <c r="I14" s="19"/>
      <c r="J14" s="19"/>
      <c r="K14" s="19"/>
      <c r="L14" s="19"/>
      <c r="M14" s="19"/>
      <c r="N14" s="167" t="str">
        <f t="shared" si="0"/>
        <v/>
      </c>
      <c r="O14" s="47"/>
      <c r="P14" s="47"/>
      <c r="Q14" s="19"/>
      <c r="R14" s="47"/>
      <c r="S14" s="20"/>
      <c r="T14" s="47"/>
      <c r="U14" s="19"/>
    </row>
    <row r="15" spans="1:21" s="37" customFormat="1" ht="293.25" x14ac:dyDescent="0.25">
      <c r="A15" s="176"/>
      <c r="B15" s="22" t="s">
        <v>36</v>
      </c>
      <c r="C15" s="116" t="s">
        <v>785</v>
      </c>
      <c r="D15" s="116" t="s">
        <v>2846</v>
      </c>
      <c r="E15" s="16" t="s">
        <v>2841</v>
      </c>
      <c r="F15" s="17"/>
      <c r="G15" s="17"/>
      <c r="H15" s="115"/>
      <c r="I15" s="19"/>
      <c r="J15" s="19"/>
      <c r="K15" s="19"/>
      <c r="L15" s="19"/>
      <c r="M15" s="19"/>
      <c r="N15" s="167" t="str">
        <f t="shared" si="0"/>
        <v/>
      </c>
      <c r="O15" s="47"/>
      <c r="P15" s="47"/>
      <c r="Q15" s="19"/>
      <c r="R15" s="47"/>
      <c r="S15" s="20"/>
      <c r="T15" s="47"/>
      <c r="U15" s="19"/>
    </row>
    <row r="16" spans="1:21" s="37" customFormat="1" ht="293.25" x14ac:dyDescent="0.25">
      <c r="A16" s="176"/>
      <c r="B16" s="22" t="s">
        <v>36</v>
      </c>
      <c r="C16" s="116" t="s">
        <v>786</v>
      </c>
      <c r="D16" s="116" t="s">
        <v>3051</v>
      </c>
      <c r="E16" s="16" t="s">
        <v>2841</v>
      </c>
      <c r="F16" s="17"/>
      <c r="G16" s="17"/>
      <c r="H16" s="115"/>
      <c r="I16" s="19"/>
      <c r="J16" s="19"/>
      <c r="K16" s="19"/>
      <c r="L16" s="19"/>
      <c r="M16" s="19"/>
      <c r="N16" s="167" t="str">
        <f t="shared" si="0"/>
        <v/>
      </c>
      <c r="O16" s="47"/>
      <c r="P16" s="47"/>
      <c r="Q16" s="19"/>
      <c r="R16" s="47"/>
      <c r="S16" s="20"/>
      <c r="T16" s="47"/>
      <c r="U16" s="19"/>
    </row>
    <row r="17" spans="1:21" s="37" customFormat="1" ht="293.25" x14ac:dyDescent="0.25">
      <c r="A17" s="176"/>
      <c r="B17" s="22" t="s">
        <v>36</v>
      </c>
      <c r="C17" s="116" t="s">
        <v>2847</v>
      </c>
      <c r="D17" s="116" t="s">
        <v>2848</v>
      </c>
      <c r="E17" s="16" t="s">
        <v>2841</v>
      </c>
      <c r="F17" s="17"/>
      <c r="G17" s="17"/>
      <c r="H17" s="115"/>
      <c r="I17" s="19"/>
      <c r="J17" s="19"/>
      <c r="K17" s="19"/>
      <c r="L17" s="19"/>
      <c r="M17" s="19"/>
      <c r="N17" s="167" t="str">
        <f t="shared" si="0"/>
        <v/>
      </c>
      <c r="O17" s="47"/>
      <c r="P17" s="47"/>
      <c r="Q17" s="19"/>
      <c r="R17" s="47"/>
      <c r="S17" s="20"/>
      <c r="T17" s="47"/>
      <c r="U17" s="19"/>
    </row>
    <row r="18" spans="1:21" s="37" customFormat="1" ht="76.5" x14ac:dyDescent="0.25">
      <c r="A18" s="176"/>
      <c r="B18" s="22" t="s">
        <v>36</v>
      </c>
      <c r="C18" s="116" t="s">
        <v>2849</v>
      </c>
      <c r="D18" s="116" t="s">
        <v>2850</v>
      </c>
      <c r="E18" s="17"/>
      <c r="F18" s="16" t="s">
        <v>2844</v>
      </c>
      <c r="G18" s="57" t="s">
        <v>2851</v>
      </c>
      <c r="H18" s="115"/>
      <c r="I18" s="19"/>
      <c r="J18" s="19"/>
      <c r="K18" s="19"/>
      <c r="L18" s="19"/>
      <c r="M18" s="19"/>
      <c r="N18" s="167" t="str">
        <f t="shared" si="0"/>
        <v/>
      </c>
      <c r="O18" s="47"/>
      <c r="P18" s="47"/>
      <c r="Q18" s="19"/>
      <c r="R18" s="47"/>
      <c r="S18" s="20"/>
      <c r="T18" s="47"/>
      <c r="U18" s="19"/>
    </row>
    <row r="19" spans="1:21" s="37" customFormat="1" ht="293.25" x14ac:dyDescent="0.25">
      <c r="A19" s="176"/>
      <c r="B19" s="22" t="s">
        <v>36</v>
      </c>
      <c r="C19" s="116" t="s">
        <v>2852</v>
      </c>
      <c r="D19" s="116" t="s">
        <v>3052</v>
      </c>
      <c r="E19" s="16" t="s">
        <v>2841</v>
      </c>
      <c r="F19" s="17"/>
      <c r="G19" s="17"/>
      <c r="H19" s="115"/>
      <c r="I19" s="19"/>
      <c r="J19" s="19"/>
      <c r="K19" s="19"/>
      <c r="L19" s="19"/>
      <c r="M19" s="19"/>
      <c r="N19" s="167" t="str">
        <f t="shared" si="0"/>
        <v/>
      </c>
      <c r="O19" s="47"/>
      <c r="P19" s="47"/>
      <c r="Q19" s="19"/>
      <c r="R19" s="47"/>
      <c r="S19" s="20"/>
      <c r="T19" s="47"/>
      <c r="U19" s="19"/>
    </row>
    <row r="20" spans="1:21" s="37" customFormat="1" ht="102" x14ac:dyDescent="0.25">
      <c r="A20" s="176"/>
      <c r="B20" s="22" t="s">
        <v>36</v>
      </c>
      <c r="C20" s="116" t="s">
        <v>2853</v>
      </c>
      <c r="D20" s="116" t="s">
        <v>3053</v>
      </c>
      <c r="E20" s="17"/>
      <c r="F20" s="16" t="s">
        <v>2844</v>
      </c>
      <c r="G20" s="57" t="s">
        <v>2851</v>
      </c>
      <c r="H20" s="115"/>
      <c r="I20" s="19"/>
      <c r="J20" s="19"/>
      <c r="K20" s="19"/>
      <c r="L20" s="19"/>
      <c r="M20" s="19"/>
      <c r="N20" s="167" t="str">
        <f t="shared" si="0"/>
        <v/>
      </c>
      <c r="O20" s="47"/>
      <c r="P20" s="47"/>
      <c r="Q20" s="19"/>
      <c r="R20" s="47"/>
      <c r="S20" s="20"/>
      <c r="T20" s="47"/>
      <c r="U20" s="19"/>
    </row>
    <row r="21" spans="1:21" s="37" customFormat="1" ht="76.5" x14ac:dyDescent="0.25">
      <c r="A21" s="176"/>
      <c r="B21" s="22" t="s">
        <v>36</v>
      </c>
      <c r="C21" s="116" t="s">
        <v>787</v>
      </c>
      <c r="D21" s="116" t="s">
        <v>2854</v>
      </c>
      <c r="E21" s="17"/>
      <c r="F21" s="16" t="s">
        <v>2844</v>
      </c>
      <c r="G21" s="57" t="s">
        <v>2851</v>
      </c>
      <c r="H21" s="115"/>
      <c r="I21" s="19"/>
      <c r="J21" s="19"/>
      <c r="K21" s="19"/>
      <c r="L21" s="19"/>
      <c r="M21" s="19"/>
      <c r="N21" s="167" t="str">
        <f t="shared" si="0"/>
        <v/>
      </c>
      <c r="O21" s="47"/>
      <c r="P21" s="47"/>
      <c r="Q21" s="19"/>
      <c r="R21" s="47"/>
      <c r="S21" s="20"/>
      <c r="T21" s="47"/>
      <c r="U21" s="19"/>
    </row>
    <row r="22" spans="1:21" s="37" customFormat="1" ht="76.5" x14ac:dyDescent="0.25">
      <c r="A22" s="176"/>
      <c r="B22" s="22" t="s">
        <v>36</v>
      </c>
      <c r="C22" s="116" t="s">
        <v>2855</v>
      </c>
      <c r="D22" s="116" t="s">
        <v>3054</v>
      </c>
      <c r="E22" s="17"/>
      <c r="F22" s="16" t="s">
        <v>2844</v>
      </c>
      <c r="G22" s="57" t="s">
        <v>2851</v>
      </c>
      <c r="H22" s="115"/>
      <c r="I22" s="19"/>
      <c r="J22" s="19"/>
      <c r="K22" s="19"/>
      <c r="L22" s="19"/>
      <c r="M22" s="19"/>
      <c r="N22" s="167" t="str">
        <f t="shared" si="0"/>
        <v/>
      </c>
      <c r="O22" s="47"/>
      <c r="P22" s="47"/>
      <c r="Q22" s="19"/>
      <c r="R22" s="47"/>
      <c r="S22" s="20"/>
      <c r="T22" s="47"/>
      <c r="U22" s="19"/>
    </row>
    <row r="23" spans="1:21" s="37" customFormat="1" ht="89.25" x14ac:dyDescent="0.25">
      <c r="A23" s="176"/>
      <c r="B23" s="22" t="s">
        <v>36</v>
      </c>
      <c r="C23" s="116" t="s">
        <v>2856</v>
      </c>
      <c r="D23" s="116" t="s">
        <v>3055</v>
      </c>
      <c r="E23" s="17"/>
      <c r="F23" s="16" t="s">
        <v>2844</v>
      </c>
      <c r="G23" s="57" t="s">
        <v>2851</v>
      </c>
      <c r="H23" s="115"/>
      <c r="I23" s="19"/>
      <c r="J23" s="19"/>
      <c r="K23" s="19"/>
      <c r="L23" s="19"/>
      <c r="M23" s="19"/>
      <c r="N23" s="167" t="str">
        <f t="shared" si="0"/>
        <v/>
      </c>
      <c r="O23" s="47"/>
      <c r="P23" s="47"/>
      <c r="Q23" s="19"/>
      <c r="R23" s="47"/>
      <c r="S23" s="20"/>
      <c r="T23" s="47"/>
      <c r="U23" s="19"/>
    </row>
    <row r="24" spans="1:21" s="37" customFormat="1" ht="293.25" x14ac:dyDescent="0.25">
      <c r="A24" s="176"/>
      <c r="B24" s="22" t="s">
        <v>36</v>
      </c>
      <c r="C24" s="116" t="s">
        <v>2857</v>
      </c>
      <c r="D24" s="116" t="s">
        <v>2858</v>
      </c>
      <c r="E24" s="16" t="s">
        <v>2841</v>
      </c>
      <c r="F24" s="17"/>
      <c r="G24" s="17"/>
      <c r="H24" s="115"/>
      <c r="I24" s="19"/>
      <c r="J24" s="19"/>
      <c r="K24" s="19"/>
      <c r="L24" s="19"/>
      <c r="M24" s="19"/>
      <c r="N24" s="167" t="str">
        <f t="shared" si="0"/>
        <v/>
      </c>
      <c r="O24" s="47"/>
      <c r="P24" s="47"/>
      <c r="Q24" s="19"/>
      <c r="R24" s="47"/>
      <c r="S24" s="20"/>
      <c r="T24" s="47"/>
      <c r="U24" s="19"/>
    </row>
    <row r="25" spans="1:21" s="37" customFormat="1" ht="76.5" x14ac:dyDescent="0.25">
      <c r="A25" s="176"/>
      <c r="B25" s="22" t="s">
        <v>36</v>
      </c>
      <c r="C25" s="116" t="s">
        <v>2859</v>
      </c>
      <c r="D25" s="116" t="s">
        <v>2860</v>
      </c>
      <c r="E25" s="17"/>
      <c r="F25" s="16" t="s">
        <v>2844</v>
      </c>
      <c r="G25" s="57" t="s">
        <v>2851</v>
      </c>
      <c r="H25" s="115"/>
      <c r="I25" s="19"/>
      <c r="J25" s="19"/>
      <c r="K25" s="19"/>
      <c r="L25" s="19"/>
      <c r="M25" s="19"/>
      <c r="N25" s="167" t="str">
        <f t="shared" si="0"/>
        <v/>
      </c>
      <c r="O25" s="47"/>
      <c r="P25" s="47"/>
      <c r="Q25" s="19"/>
      <c r="R25" s="47"/>
      <c r="S25" s="20"/>
      <c r="T25" s="47"/>
      <c r="U25" s="19"/>
    </row>
    <row r="26" spans="1:21" s="37" customFormat="1" ht="293.25" x14ac:dyDescent="0.25">
      <c r="A26" s="175"/>
      <c r="B26" s="22" t="s">
        <v>36</v>
      </c>
      <c r="C26" s="116" t="s">
        <v>788</v>
      </c>
      <c r="D26" s="116" t="s">
        <v>2861</v>
      </c>
      <c r="E26" s="16" t="s">
        <v>2841</v>
      </c>
      <c r="F26" s="17"/>
      <c r="G26" s="17"/>
      <c r="H26" s="115"/>
      <c r="I26" s="19"/>
      <c r="J26" s="19"/>
      <c r="K26" s="19"/>
      <c r="L26" s="19"/>
      <c r="M26" s="19"/>
      <c r="N26" s="167" t="str">
        <f t="shared" si="0"/>
        <v/>
      </c>
      <c r="O26" s="47"/>
      <c r="P26" s="47"/>
      <c r="Q26" s="19"/>
      <c r="R26" s="47"/>
      <c r="S26" s="20"/>
      <c r="T26" s="47"/>
      <c r="U26" s="19"/>
    </row>
    <row r="27" spans="1:21" s="37" customFormat="1" ht="76.5" x14ac:dyDescent="0.25">
      <c r="A27" s="112" t="s">
        <v>38</v>
      </c>
      <c r="B27" s="22" t="s">
        <v>604</v>
      </c>
      <c r="C27" s="116" t="s">
        <v>2862</v>
      </c>
      <c r="D27" s="116" t="s">
        <v>3056</v>
      </c>
      <c r="E27" s="17"/>
      <c r="F27" s="16" t="s">
        <v>2863</v>
      </c>
      <c r="G27" s="16" t="s">
        <v>2863</v>
      </c>
      <c r="H27" s="115"/>
      <c r="I27" s="19"/>
      <c r="J27" s="19"/>
      <c r="K27" s="19"/>
      <c r="L27" s="19"/>
      <c r="M27" s="19"/>
      <c r="N27" s="167" t="str">
        <f t="shared" si="0"/>
        <v/>
      </c>
      <c r="O27" s="47"/>
      <c r="P27" s="47"/>
      <c r="Q27" s="19"/>
      <c r="R27" s="47"/>
      <c r="S27" s="20"/>
      <c r="T27" s="47"/>
      <c r="U27" s="19"/>
    </row>
    <row r="28" spans="1:21" s="37" customFormat="1" ht="165.75" x14ac:dyDescent="0.25">
      <c r="A28" s="174" t="s">
        <v>39</v>
      </c>
      <c r="B28" s="22" t="s">
        <v>605</v>
      </c>
      <c r="C28" s="116" t="s">
        <v>2864</v>
      </c>
      <c r="D28" s="116" t="s">
        <v>3057</v>
      </c>
      <c r="E28" s="16" t="s">
        <v>2865</v>
      </c>
      <c r="F28" s="17"/>
      <c r="G28" s="17"/>
      <c r="H28" s="115"/>
      <c r="I28" s="19"/>
      <c r="J28" s="19"/>
      <c r="K28" s="19"/>
      <c r="L28" s="19"/>
      <c r="M28" s="19"/>
      <c r="N28" s="167" t="str">
        <f t="shared" si="0"/>
        <v/>
      </c>
      <c r="O28" s="47"/>
      <c r="P28" s="47"/>
      <c r="Q28" s="19"/>
      <c r="R28" s="47"/>
      <c r="S28" s="20"/>
      <c r="T28" s="47"/>
      <c r="U28" s="19"/>
    </row>
    <row r="29" spans="1:21" s="37" customFormat="1" ht="76.5" x14ac:dyDescent="0.25">
      <c r="A29" s="175"/>
      <c r="B29" s="22" t="s">
        <v>605</v>
      </c>
      <c r="C29" s="116" t="s">
        <v>2866</v>
      </c>
      <c r="D29" s="116" t="s">
        <v>3058</v>
      </c>
      <c r="E29" s="17"/>
      <c r="F29" s="16" t="s">
        <v>2863</v>
      </c>
      <c r="G29" s="16" t="s">
        <v>789</v>
      </c>
      <c r="H29" s="115"/>
      <c r="I29" s="19"/>
      <c r="J29" s="19"/>
      <c r="K29" s="19"/>
      <c r="L29" s="19"/>
      <c r="M29" s="19"/>
      <c r="N29" s="167" t="str">
        <f t="shared" si="0"/>
        <v/>
      </c>
      <c r="O29" s="47"/>
      <c r="P29" s="47"/>
      <c r="Q29" s="19"/>
      <c r="R29" s="47"/>
      <c r="S29" s="20"/>
      <c r="T29" s="47"/>
      <c r="U29" s="19"/>
    </row>
    <row r="30" spans="1:21" s="37" customFormat="1" ht="165.75" x14ac:dyDescent="0.25">
      <c r="A30" s="174" t="s">
        <v>40</v>
      </c>
      <c r="B30" s="22" t="s">
        <v>606</v>
      </c>
      <c r="C30" s="116" t="s">
        <v>2867</v>
      </c>
      <c r="D30" s="116" t="s">
        <v>3059</v>
      </c>
      <c r="E30" s="16" t="s">
        <v>2865</v>
      </c>
      <c r="F30" s="17"/>
      <c r="G30" s="17"/>
      <c r="H30" s="115"/>
      <c r="I30" s="19"/>
      <c r="J30" s="19"/>
      <c r="K30" s="19"/>
      <c r="L30" s="19"/>
      <c r="M30" s="19"/>
      <c r="N30" s="167" t="str">
        <f t="shared" si="0"/>
        <v/>
      </c>
      <c r="O30" s="47"/>
      <c r="P30" s="47"/>
      <c r="Q30" s="19"/>
      <c r="R30" s="47"/>
      <c r="S30" s="20"/>
      <c r="T30" s="47"/>
      <c r="U30" s="19"/>
    </row>
    <row r="31" spans="1:21" s="37" customFormat="1" ht="76.5" x14ac:dyDescent="0.25">
      <c r="A31" s="175"/>
      <c r="B31" s="22" t="s">
        <v>606</v>
      </c>
      <c r="C31" s="116" t="s">
        <v>2868</v>
      </c>
      <c r="D31" s="116" t="s">
        <v>3060</v>
      </c>
      <c r="E31" s="17"/>
      <c r="F31" s="16" t="s">
        <v>2863</v>
      </c>
      <c r="G31" s="16" t="s">
        <v>789</v>
      </c>
      <c r="H31" s="115"/>
      <c r="I31" s="19"/>
      <c r="J31" s="19"/>
      <c r="K31" s="19"/>
      <c r="L31" s="19"/>
      <c r="M31" s="19"/>
      <c r="N31" s="167" t="str">
        <f t="shared" si="0"/>
        <v/>
      </c>
      <c r="O31" s="47"/>
      <c r="P31" s="47"/>
      <c r="Q31" s="19"/>
      <c r="R31" s="47"/>
      <c r="S31" s="20"/>
      <c r="T31" s="47"/>
      <c r="U31" s="19"/>
    </row>
    <row r="32" spans="1:21" s="37" customFormat="1" ht="102" x14ac:dyDescent="0.25">
      <c r="A32" s="174" t="s">
        <v>41</v>
      </c>
      <c r="B32" s="22" t="s">
        <v>607</v>
      </c>
      <c r="C32" s="116" t="s">
        <v>2869</v>
      </c>
      <c r="D32" s="116" t="s">
        <v>3061</v>
      </c>
      <c r="E32" s="17"/>
      <c r="F32" s="16" t="s">
        <v>2844</v>
      </c>
      <c r="G32" s="16" t="s">
        <v>789</v>
      </c>
      <c r="H32" s="115"/>
      <c r="I32" s="19"/>
      <c r="J32" s="19"/>
      <c r="K32" s="19"/>
      <c r="L32" s="19"/>
      <c r="M32" s="19"/>
      <c r="N32" s="167" t="str">
        <f t="shared" si="0"/>
        <v/>
      </c>
      <c r="O32" s="47"/>
      <c r="P32" s="47"/>
      <c r="Q32" s="19"/>
      <c r="R32" s="47"/>
      <c r="S32" s="20"/>
      <c r="T32" s="47"/>
      <c r="U32" s="19"/>
    </row>
    <row r="33" spans="1:21" s="37" customFormat="1" ht="140.25" x14ac:dyDescent="0.25">
      <c r="A33" s="176"/>
      <c r="B33" s="22" t="s">
        <v>607</v>
      </c>
      <c r="C33" s="116" t="s">
        <v>2871</v>
      </c>
      <c r="D33" s="116" t="s">
        <v>3062</v>
      </c>
      <c r="E33" s="16" t="s">
        <v>2870</v>
      </c>
      <c r="F33" s="17"/>
      <c r="G33" s="17"/>
      <c r="H33" s="115"/>
      <c r="I33" s="19"/>
      <c r="J33" s="19"/>
      <c r="K33" s="19"/>
      <c r="L33" s="19"/>
      <c r="M33" s="19"/>
      <c r="N33" s="167" t="str">
        <f t="shared" si="0"/>
        <v/>
      </c>
      <c r="O33" s="47"/>
      <c r="P33" s="47"/>
      <c r="Q33" s="19"/>
      <c r="R33" s="47"/>
      <c r="S33" s="20"/>
      <c r="T33" s="47"/>
      <c r="U33" s="19"/>
    </row>
    <row r="34" spans="1:21" s="37" customFormat="1" ht="102" x14ac:dyDescent="0.25">
      <c r="A34" s="175"/>
      <c r="B34" s="22" t="s">
        <v>607</v>
      </c>
      <c r="C34" s="116" t="s">
        <v>2872</v>
      </c>
      <c r="D34" s="116" t="s">
        <v>3063</v>
      </c>
      <c r="E34" s="17"/>
      <c r="F34" s="16" t="s">
        <v>2844</v>
      </c>
      <c r="G34" s="16" t="s">
        <v>789</v>
      </c>
      <c r="H34" s="115"/>
      <c r="I34" s="19"/>
      <c r="J34" s="19"/>
      <c r="K34" s="19"/>
      <c r="L34" s="19"/>
      <c r="M34" s="19"/>
      <c r="N34" s="167" t="str">
        <f t="shared" si="0"/>
        <v/>
      </c>
      <c r="O34" s="47"/>
      <c r="P34" s="47"/>
      <c r="Q34" s="19"/>
      <c r="R34" s="47"/>
      <c r="S34" s="20"/>
      <c r="T34" s="47"/>
      <c r="U34" s="19"/>
    </row>
    <row r="35" spans="1:21" s="37" customFormat="1" ht="114.75" x14ac:dyDescent="0.25">
      <c r="A35" s="174" t="s">
        <v>42</v>
      </c>
      <c r="B35" s="22" t="s">
        <v>608</v>
      </c>
      <c r="C35" s="116" t="s">
        <v>2873</v>
      </c>
      <c r="D35" s="116" t="s">
        <v>2874</v>
      </c>
      <c r="E35" s="16" t="s">
        <v>2875</v>
      </c>
      <c r="F35" s="17"/>
      <c r="G35" s="17"/>
      <c r="H35" s="115"/>
      <c r="I35" s="19"/>
      <c r="J35" s="19"/>
      <c r="K35" s="19"/>
      <c r="L35" s="19"/>
      <c r="M35" s="19"/>
      <c r="N35" s="167" t="str">
        <f t="shared" si="0"/>
        <v/>
      </c>
      <c r="O35" s="47"/>
      <c r="P35" s="47"/>
      <c r="Q35" s="19"/>
      <c r="R35" s="47"/>
      <c r="S35" s="20"/>
      <c r="T35" s="47"/>
      <c r="U35" s="19"/>
    </row>
    <row r="36" spans="1:21" s="37" customFormat="1" ht="89.25" x14ac:dyDescent="0.25">
      <c r="A36" s="175"/>
      <c r="B36" s="22" t="s">
        <v>608</v>
      </c>
      <c r="C36" s="116" t="s">
        <v>2876</v>
      </c>
      <c r="D36" s="116" t="s">
        <v>2877</v>
      </c>
      <c r="E36" s="17"/>
      <c r="F36" s="16" t="s">
        <v>2878</v>
      </c>
      <c r="G36" s="16" t="s">
        <v>789</v>
      </c>
      <c r="H36" s="115"/>
      <c r="I36" s="19"/>
      <c r="J36" s="19"/>
      <c r="K36" s="19"/>
      <c r="L36" s="19"/>
      <c r="M36" s="19"/>
      <c r="N36" s="167" t="str">
        <f t="shared" si="0"/>
        <v/>
      </c>
      <c r="O36" s="47"/>
      <c r="P36" s="47"/>
      <c r="Q36" s="19"/>
      <c r="R36" s="47"/>
      <c r="S36" s="20"/>
      <c r="T36" s="47"/>
      <c r="U36" s="19"/>
    </row>
    <row r="37" spans="1:21" s="37" customFormat="1" ht="76.5" x14ac:dyDescent="0.25">
      <c r="A37" s="174" t="s">
        <v>43</v>
      </c>
      <c r="B37" s="22" t="s">
        <v>609</v>
      </c>
      <c r="C37" s="116" t="s">
        <v>2879</v>
      </c>
      <c r="D37" s="116" t="s">
        <v>2880</v>
      </c>
      <c r="E37" s="17"/>
      <c r="F37" s="16" t="s">
        <v>2844</v>
      </c>
      <c r="G37" s="16" t="s">
        <v>2882</v>
      </c>
      <c r="H37" s="115"/>
      <c r="I37" s="19"/>
      <c r="J37" s="19"/>
      <c r="K37" s="19"/>
      <c r="L37" s="19"/>
      <c r="M37" s="19"/>
      <c r="N37" s="167" t="str">
        <f t="shared" si="0"/>
        <v/>
      </c>
      <c r="O37" s="47"/>
      <c r="P37" s="47"/>
      <c r="Q37" s="19"/>
      <c r="R37" s="47"/>
      <c r="S37" s="20"/>
      <c r="T37" s="47"/>
      <c r="U37" s="19"/>
    </row>
    <row r="38" spans="1:21" s="37" customFormat="1" ht="76.5" x14ac:dyDescent="0.25">
      <c r="A38" s="176"/>
      <c r="B38" s="22" t="s">
        <v>609</v>
      </c>
      <c r="C38" s="116" t="s">
        <v>2883</v>
      </c>
      <c r="D38" s="116" t="s">
        <v>2884</v>
      </c>
      <c r="E38" s="17"/>
      <c r="F38" s="16" t="s">
        <v>2844</v>
      </c>
      <c r="G38" s="16" t="s">
        <v>2882</v>
      </c>
      <c r="H38" s="115"/>
      <c r="I38" s="19"/>
      <c r="J38" s="19"/>
      <c r="K38" s="19"/>
      <c r="L38" s="19"/>
      <c r="M38" s="19"/>
      <c r="N38" s="167" t="str">
        <f t="shared" si="0"/>
        <v/>
      </c>
      <c r="O38" s="47"/>
      <c r="P38" s="47"/>
      <c r="Q38" s="19"/>
      <c r="R38" s="47"/>
      <c r="S38" s="20"/>
      <c r="T38" s="47"/>
      <c r="U38" s="19"/>
    </row>
    <row r="39" spans="1:21" s="37" customFormat="1" ht="204" x14ac:dyDescent="0.25">
      <c r="A39" s="176"/>
      <c r="B39" s="22" t="s">
        <v>609</v>
      </c>
      <c r="C39" s="116" t="s">
        <v>2885</v>
      </c>
      <c r="D39" s="116" t="s">
        <v>2886</v>
      </c>
      <c r="E39" s="16" t="s">
        <v>2881</v>
      </c>
      <c r="F39" s="17"/>
      <c r="G39" s="17"/>
      <c r="H39" s="115"/>
      <c r="I39" s="19"/>
      <c r="J39" s="19"/>
      <c r="K39" s="19"/>
      <c r="L39" s="19"/>
      <c r="M39" s="19"/>
      <c r="N39" s="167" t="str">
        <f t="shared" si="0"/>
        <v/>
      </c>
      <c r="O39" s="47"/>
      <c r="P39" s="47"/>
      <c r="Q39" s="19"/>
      <c r="R39" s="47"/>
      <c r="S39" s="20"/>
      <c r="T39" s="47"/>
      <c r="U39" s="19"/>
    </row>
    <row r="40" spans="1:21" s="37" customFormat="1" ht="76.5" x14ac:dyDescent="0.25">
      <c r="A40" s="175"/>
      <c r="B40" s="22" t="s">
        <v>609</v>
      </c>
      <c r="C40" s="116" t="s">
        <v>2887</v>
      </c>
      <c r="D40" s="116" t="s">
        <v>2888</v>
      </c>
      <c r="E40" s="17"/>
      <c r="F40" s="16" t="s">
        <v>2844</v>
      </c>
      <c r="G40" s="16" t="s">
        <v>2882</v>
      </c>
      <c r="H40" s="115"/>
      <c r="I40" s="19"/>
      <c r="J40" s="19"/>
      <c r="K40" s="19"/>
      <c r="L40" s="19"/>
      <c r="M40" s="19"/>
      <c r="N40" s="167" t="str">
        <f t="shared" si="0"/>
        <v/>
      </c>
      <c r="O40" s="47"/>
      <c r="P40" s="47"/>
      <c r="Q40" s="19"/>
      <c r="R40" s="47"/>
      <c r="S40" s="20"/>
      <c r="T40" s="47"/>
      <c r="U40" s="19"/>
    </row>
    <row r="41" spans="1:21" s="37" customFormat="1" ht="127.5" x14ac:dyDescent="0.25">
      <c r="A41" s="174" t="s">
        <v>2889</v>
      </c>
      <c r="B41" s="22" t="s">
        <v>610</v>
      </c>
      <c r="C41" s="116" t="s">
        <v>2890</v>
      </c>
      <c r="D41" s="116" t="s">
        <v>2891</v>
      </c>
      <c r="E41" s="16" t="s">
        <v>2892</v>
      </c>
      <c r="F41" s="17"/>
      <c r="G41" s="17"/>
      <c r="H41" s="115"/>
      <c r="I41" s="19"/>
      <c r="J41" s="19"/>
      <c r="K41" s="19"/>
      <c r="L41" s="19"/>
      <c r="M41" s="19"/>
      <c r="N41" s="167" t="str">
        <f t="shared" si="0"/>
        <v/>
      </c>
      <c r="O41" s="47"/>
      <c r="P41" s="47"/>
      <c r="Q41" s="19"/>
      <c r="R41" s="47"/>
      <c r="S41" s="20"/>
      <c r="T41" s="47"/>
      <c r="U41" s="19"/>
    </row>
    <row r="42" spans="1:21" s="37" customFormat="1" ht="76.5" x14ac:dyDescent="0.25">
      <c r="A42" s="175"/>
      <c r="B42" s="22" t="s">
        <v>610</v>
      </c>
      <c r="C42" s="116" t="s">
        <v>2893</v>
      </c>
      <c r="D42" s="116" t="s">
        <v>2894</v>
      </c>
      <c r="E42" s="17"/>
      <c r="F42" s="16" t="s">
        <v>2844</v>
      </c>
      <c r="G42" s="16" t="s">
        <v>790</v>
      </c>
      <c r="H42" s="115"/>
      <c r="I42" s="19"/>
      <c r="J42" s="19"/>
      <c r="K42" s="19"/>
      <c r="L42" s="19"/>
      <c r="M42" s="19"/>
      <c r="N42" s="167" t="str">
        <f t="shared" si="0"/>
        <v/>
      </c>
      <c r="O42" s="47"/>
      <c r="P42" s="47"/>
      <c r="Q42" s="19"/>
      <c r="R42" s="47"/>
      <c r="S42" s="20"/>
      <c r="T42" s="47"/>
      <c r="U42" s="19"/>
    </row>
    <row r="43" spans="1:21" s="37" customFormat="1" ht="114.75" x14ac:dyDescent="0.25">
      <c r="A43" s="155" t="s">
        <v>45</v>
      </c>
      <c r="B43" s="22" t="s">
        <v>611</v>
      </c>
      <c r="C43" s="157" t="s">
        <v>2895</v>
      </c>
      <c r="D43" s="157" t="s">
        <v>3064</v>
      </c>
      <c r="E43" s="16" t="s">
        <v>2896</v>
      </c>
      <c r="F43" s="16" t="s">
        <v>2863</v>
      </c>
      <c r="G43" s="16" t="s">
        <v>789</v>
      </c>
      <c r="H43" s="156"/>
      <c r="I43" s="19"/>
      <c r="J43" s="19"/>
      <c r="K43" s="19"/>
      <c r="L43" s="19"/>
      <c r="M43" s="19"/>
      <c r="N43" s="167" t="str">
        <f t="shared" ref="N43" si="1">IF(OR(L43="",M43=""),"",
IF(OR(L43="Low",M43="Low"),"Low",
IF(OR(L43="Moderate",M43="Moderate"),"Moderate",
"High")))</f>
        <v/>
      </c>
      <c r="O43" s="47"/>
      <c r="P43" s="47"/>
      <c r="Q43" s="19"/>
      <c r="R43" s="47"/>
      <c r="S43" s="20"/>
      <c r="T43" s="47"/>
      <c r="U43" s="19"/>
    </row>
    <row r="44" spans="1:21" s="37" customFormat="1" ht="140.25" x14ac:dyDescent="0.25">
      <c r="A44" s="174" t="s">
        <v>46</v>
      </c>
      <c r="B44" s="22" t="s">
        <v>612</v>
      </c>
      <c r="C44" s="116" t="s">
        <v>2897</v>
      </c>
      <c r="D44" s="116" t="s">
        <v>2898</v>
      </c>
      <c r="E44" s="16" t="s">
        <v>2899</v>
      </c>
      <c r="F44" s="17"/>
      <c r="G44" s="17"/>
      <c r="H44" s="115"/>
      <c r="I44" s="19"/>
      <c r="J44" s="19"/>
      <c r="K44" s="19"/>
      <c r="L44" s="19"/>
      <c r="M44" s="19"/>
      <c r="N44" s="167" t="str">
        <f t="shared" si="0"/>
        <v/>
      </c>
      <c r="O44" s="47"/>
      <c r="P44" s="47"/>
      <c r="Q44" s="19"/>
      <c r="R44" s="47"/>
      <c r="S44" s="20"/>
      <c r="T44" s="47"/>
      <c r="U44" s="19"/>
    </row>
    <row r="45" spans="1:21" s="37" customFormat="1" ht="76.5" x14ac:dyDescent="0.25">
      <c r="A45" s="176"/>
      <c r="B45" s="22" t="s">
        <v>612</v>
      </c>
      <c r="C45" s="116" t="s">
        <v>2900</v>
      </c>
      <c r="D45" s="116" t="s">
        <v>2901</v>
      </c>
      <c r="E45" s="17"/>
      <c r="F45" s="16" t="s">
        <v>2844</v>
      </c>
      <c r="G45" s="16" t="s">
        <v>789</v>
      </c>
      <c r="H45" s="115"/>
      <c r="I45" s="19"/>
      <c r="J45" s="19"/>
      <c r="K45" s="19"/>
      <c r="L45" s="19"/>
      <c r="M45" s="19"/>
      <c r="N45" s="167" t="str">
        <f t="shared" si="0"/>
        <v/>
      </c>
      <c r="O45" s="47"/>
      <c r="P45" s="47"/>
      <c r="Q45" s="19"/>
      <c r="R45" s="47"/>
      <c r="S45" s="20"/>
      <c r="T45" s="47"/>
      <c r="U45" s="19"/>
    </row>
    <row r="46" spans="1:21" s="37" customFormat="1" ht="140.25" x14ac:dyDescent="0.25">
      <c r="A46" s="176"/>
      <c r="B46" s="22" t="s">
        <v>612</v>
      </c>
      <c r="C46" s="116" t="s">
        <v>2902</v>
      </c>
      <c r="D46" s="116" t="s">
        <v>2903</v>
      </c>
      <c r="E46" s="16" t="s">
        <v>2899</v>
      </c>
      <c r="F46" s="17"/>
      <c r="G46" s="17"/>
      <c r="H46" s="115"/>
      <c r="I46" s="19"/>
      <c r="J46" s="19"/>
      <c r="K46" s="19"/>
      <c r="L46" s="19"/>
      <c r="M46" s="19"/>
      <c r="N46" s="167" t="str">
        <f t="shared" si="0"/>
        <v/>
      </c>
      <c r="O46" s="47"/>
      <c r="P46" s="47"/>
      <c r="Q46" s="19"/>
      <c r="R46" s="47"/>
      <c r="S46" s="20"/>
      <c r="T46" s="47"/>
      <c r="U46" s="19"/>
    </row>
    <row r="47" spans="1:21" s="37" customFormat="1" ht="76.5" x14ac:dyDescent="0.25">
      <c r="A47" s="175"/>
      <c r="B47" s="22" t="s">
        <v>612</v>
      </c>
      <c r="C47" s="116" t="s">
        <v>2904</v>
      </c>
      <c r="D47" s="116" t="s">
        <v>2905</v>
      </c>
      <c r="E47" s="17"/>
      <c r="F47" s="16" t="s">
        <v>2844</v>
      </c>
      <c r="G47" s="16" t="s">
        <v>789</v>
      </c>
      <c r="H47" s="115"/>
      <c r="I47" s="19"/>
      <c r="J47" s="19"/>
      <c r="K47" s="19"/>
      <c r="L47" s="19"/>
      <c r="M47" s="19"/>
      <c r="N47" s="167" t="str">
        <f t="shared" si="0"/>
        <v/>
      </c>
      <c r="O47" s="47"/>
      <c r="P47" s="47"/>
      <c r="Q47" s="19"/>
      <c r="R47" s="47"/>
      <c r="S47" s="20"/>
      <c r="T47" s="47"/>
      <c r="U47" s="19"/>
    </row>
    <row r="48" spans="1:21" s="37" customFormat="1" ht="127.5" x14ac:dyDescent="0.25">
      <c r="A48" s="47" t="s">
        <v>48</v>
      </c>
      <c r="B48" s="23" t="s">
        <v>47</v>
      </c>
      <c r="C48" s="47" t="s">
        <v>47</v>
      </c>
      <c r="D48" s="47" t="s">
        <v>3065</v>
      </c>
      <c r="E48" s="47" t="s">
        <v>2906</v>
      </c>
      <c r="F48" s="47" t="s">
        <v>2907</v>
      </c>
      <c r="G48" s="47" t="s">
        <v>791</v>
      </c>
      <c r="H48" s="115"/>
      <c r="I48" s="19"/>
      <c r="J48" s="19"/>
      <c r="K48" s="19"/>
      <c r="L48" s="19"/>
      <c r="M48" s="19"/>
      <c r="N48" s="167" t="str">
        <f t="shared" si="0"/>
        <v/>
      </c>
      <c r="O48" s="47"/>
      <c r="P48" s="47"/>
      <c r="Q48" s="19"/>
      <c r="R48" s="47"/>
      <c r="S48" s="20"/>
      <c r="T48" s="47"/>
      <c r="U48" s="19"/>
    </row>
    <row r="49" spans="1:21" s="37" customFormat="1" ht="153" x14ac:dyDescent="0.25">
      <c r="A49" s="171" t="s">
        <v>50</v>
      </c>
      <c r="B49" s="23" t="s">
        <v>49</v>
      </c>
      <c r="C49" s="47" t="s">
        <v>2908</v>
      </c>
      <c r="D49" s="47" t="s">
        <v>3066</v>
      </c>
      <c r="E49" s="47" t="s">
        <v>2909</v>
      </c>
      <c r="F49" s="54"/>
      <c r="G49" s="54"/>
      <c r="H49" s="115"/>
      <c r="I49" s="19"/>
      <c r="J49" s="19"/>
      <c r="K49" s="19"/>
      <c r="L49" s="19"/>
      <c r="M49" s="19"/>
      <c r="N49" s="167" t="str">
        <f t="shared" si="0"/>
        <v/>
      </c>
      <c r="O49" s="47"/>
      <c r="P49" s="47"/>
      <c r="Q49" s="19"/>
      <c r="R49" s="47"/>
      <c r="S49" s="20"/>
      <c r="T49" s="47"/>
      <c r="U49" s="19"/>
    </row>
    <row r="50" spans="1:21" s="37" customFormat="1" ht="76.5" x14ac:dyDescent="0.25">
      <c r="A50" s="172"/>
      <c r="B50" s="23" t="s">
        <v>49</v>
      </c>
      <c r="C50" s="47" t="s">
        <v>2910</v>
      </c>
      <c r="D50" s="47" t="s">
        <v>3067</v>
      </c>
      <c r="E50" s="17"/>
      <c r="F50" s="47" t="s">
        <v>2911</v>
      </c>
      <c r="G50" s="47" t="s">
        <v>792</v>
      </c>
      <c r="H50" s="115"/>
      <c r="I50" s="19"/>
      <c r="J50" s="19"/>
      <c r="K50" s="19"/>
      <c r="L50" s="19"/>
      <c r="M50" s="19"/>
      <c r="N50" s="167" t="str">
        <f t="shared" si="0"/>
        <v/>
      </c>
      <c r="O50" s="47"/>
      <c r="P50" s="47"/>
      <c r="Q50" s="19"/>
      <c r="R50" s="47"/>
      <c r="S50" s="20"/>
      <c r="T50" s="47"/>
      <c r="U50" s="19"/>
    </row>
    <row r="51" spans="1:21" s="37" customFormat="1" ht="191.25" x14ac:dyDescent="0.25">
      <c r="A51" s="171" t="s">
        <v>51</v>
      </c>
      <c r="B51" s="23" t="s">
        <v>613</v>
      </c>
      <c r="C51" s="47" t="s">
        <v>2912</v>
      </c>
      <c r="D51" s="47" t="s">
        <v>3068</v>
      </c>
      <c r="E51" s="47" t="s">
        <v>2913</v>
      </c>
      <c r="F51" s="54"/>
      <c r="G51" s="54"/>
      <c r="H51" s="115"/>
      <c r="I51" s="19"/>
      <c r="J51" s="19"/>
      <c r="K51" s="19"/>
      <c r="L51" s="19"/>
      <c r="M51" s="19"/>
      <c r="N51" s="167" t="str">
        <f t="shared" si="0"/>
        <v/>
      </c>
      <c r="O51" s="47"/>
      <c r="P51" s="47"/>
      <c r="Q51" s="19"/>
      <c r="R51" s="47"/>
      <c r="S51" s="20"/>
      <c r="T51" s="47"/>
      <c r="U51" s="19"/>
    </row>
    <row r="52" spans="1:21" s="37" customFormat="1" ht="191.25" x14ac:dyDescent="0.25">
      <c r="A52" s="173"/>
      <c r="B52" s="23" t="s">
        <v>613</v>
      </c>
      <c r="C52" s="47" t="s">
        <v>2914</v>
      </c>
      <c r="D52" s="47" t="s">
        <v>3069</v>
      </c>
      <c r="E52" s="47" t="s">
        <v>2913</v>
      </c>
      <c r="F52" s="54"/>
      <c r="G52" s="54"/>
      <c r="H52" s="115"/>
      <c r="I52" s="19"/>
      <c r="J52" s="19"/>
      <c r="K52" s="19"/>
      <c r="L52" s="19"/>
      <c r="M52" s="19"/>
      <c r="N52" s="167" t="str">
        <f t="shared" si="0"/>
        <v/>
      </c>
      <c r="O52" s="47"/>
      <c r="P52" s="47"/>
      <c r="Q52" s="19"/>
      <c r="R52" s="47"/>
      <c r="S52" s="20"/>
      <c r="T52" s="47"/>
      <c r="U52" s="19"/>
    </row>
    <row r="53" spans="1:21" s="37" customFormat="1" ht="76.5" x14ac:dyDescent="0.25">
      <c r="A53" s="172"/>
      <c r="B53" s="23" t="s">
        <v>613</v>
      </c>
      <c r="C53" s="47" t="s">
        <v>2915</v>
      </c>
      <c r="D53" s="47" t="s">
        <v>3070</v>
      </c>
      <c r="E53" s="17"/>
      <c r="F53" s="47" t="s">
        <v>2916</v>
      </c>
      <c r="G53" s="47" t="s">
        <v>793</v>
      </c>
      <c r="H53" s="115"/>
      <c r="I53" s="19"/>
      <c r="J53" s="19"/>
      <c r="K53" s="19"/>
      <c r="L53" s="19"/>
      <c r="M53" s="19"/>
      <c r="N53" s="167" t="str">
        <f t="shared" si="0"/>
        <v/>
      </c>
      <c r="O53" s="47"/>
      <c r="P53" s="47"/>
      <c r="Q53" s="19"/>
      <c r="R53" s="47"/>
      <c r="S53" s="20"/>
      <c r="T53" s="47"/>
      <c r="U53" s="19"/>
    </row>
    <row r="54" spans="1:21" s="37" customFormat="1" ht="140.25" x14ac:dyDescent="0.25">
      <c r="A54" s="171" t="s">
        <v>53</v>
      </c>
      <c r="B54" s="23" t="s">
        <v>52</v>
      </c>
      <c r="C54" s="47" t="s">
        <v>2917</v>
      </c>
      <c r="D54" s="47" t="s">
        <v>2918</v>
      </c>
      <c r="E54" s="47" t="s">
        <v>2919</v>
      </c>
      <c r="F54" s="17"/>
      <c r="G54" s="54"/>
      <c r="H54" s="115"/>
      <c r="I54" s="19"/>
      <c r="J54" s="19"/>
      <c r="K54" s="19"/>
      <c r="L54" s="19"/>
      <c r="M54" s="19"/>
      <c r="N54" s="167" t="str">
        <f t="shared" si="0"/>
        <v/>
      </c>
      <c r="O54" s="47"/>
      <c r="P54" s="47"/>
      <c r="Q54" s="19"/>
      <c r="R54" s="47"/>
      <c r="S54" s="20"/>
      <c r="T54" s="47"/>
      <c r="U54" s="19"/>
    </row>
    <row r="55" spans="1:21" s="37" customFormat="1" ht="102" x14ac:dyDescent="0.25">
      <c r="A55" s="173"/>
      <c r="B55" s="23" t="s">
        <v>52</v>
      </c>
      <c r="C55" s="47" t="s">
        <v>2921</v>
      </c>
      <c r="D55" s="47" t="s">
        <v>2922</v>
      </c>
      <c r="E55" s="17"/>
      <c r="F55" s="47" t="s">
        <v>2920</v>
      </c>
      <c r="G55" s="47" t="s">
        <v>794</v>
      </c>
      <c r="H55" s="115"/>
      <c r="I55" s="19"/>
      <c r="J55" s="19"/>
      <c r="K55" s="19"/>
      <c r="L55" s="19"/>
      <c r="M55" s="19"/>
      <c r="N55" s="167" t="str">
        <f t="shared" si="0"/>
        <v/>
      </c>
      <c r="O55" s="47"/>
      <c r="P55" s="47"/>
      <c r="Q55" s="19"/>
      <c r="R55" s="47"/>
      <c r="S55" s="20"/>
      <c r="T55" s="47"/>
      <c r="U55" s="19"/>
    </row>
    <row r="56" spans="1:21" s="37" customFormat="1" ht="140.25" x14ac:dyDescent="0.25">
      <c r="A56" s="173"/>
      <c r="B56" s="23" t="s">
        <v>52</v>
      </c>
      <c r="C56" s="47" t="s">
        <v>795</v>
      </c>
      <c r="D56" s="47" t="s">
        <v>2923</v>
      </c>
      <c r="E56" s="47" t="s">
        <v>2919</v>
      </c>
      <c r="F56" s="54"/>
      <c r="G56" s="54"/>
      <c r="H56" s="115"/>
      <c r="I56" s="19"/>
      <c r="J56" s="19"/>
      <c r="K56" s="19"/>
      <c r="L56" s="19"/>
      <c r="M56" s="19"/>
      <c r="N56" s="167" t="str">
        <f t="shared" si="0"/>
        <v/>
      </c>
      <c r="O56" s="47"/>
      <c r="P56" s="47"/>
      <c r="Q56" s="19"/>
      <c r="R56" s="47"/>
      <c r="S56" s="20"/>
      <c r="T56" s="47"/>
      <c r="U56" s="19"/>
    </row>
    <row r="57" spans="1:21" s="37" customFormat="1" ht="140.25" x14ac:dyDescent="0.25">
      <c r="A57" s="172"/>
      <c r="B57" s="23" t="s">
        <v>52</v>
      </c>
      <c r="C57" s="47" t="s">
        <v>796</v>
      </c>
      <c r="D57" s="47" t="s">
        <v>2924</v>
      </c>
      <c r="E57" s="47" t="s">
        <v>2919</v>
      </c>
      <c r="F57" s="17"/>
      <c r="G57" s="54"/>
      <c r="H57" s="115"/>
      <c r="I57" s="19"/>
      <c r="J57" s="19"/>
      <c r="K57" s="19"/>
      <c r="L57" s="19"/>
      <c r="M57" s="19"/>
      <c r="N57" s="167" t="str">
        <f t="shared" si="0"/>
        <v/>
      </c>
      <c r="O57" s="47"/>
      <c r="P57" s="47"/>
      <c r="Q57" s="19"/>
      <c r="R57" s="47"/>
      <c r="S57" s="20"/>
      <c r="T57" s="47"/>
      <c r="U57" s="19"/>
    </row>
    <row r="58" spans="1:21" s="37" customFormat="1" ht="102" x14ac:dyDescent="0.25">
      <c r="A58" s="114" t="s">
        <v>55</v>
      </c>
      <c r="B58" s="23" t="s">
        <v>54</v>
      </c>
      <c r="C58" s="47" t="s">
        <v>54</v>
      </c>
      <c r="D58" s="47" t="s">
        <v>3071</v>
      </c>
      <c r="E58" s="47" t="s">
        <v>2925</v>
      </c>
      <c r="F58" s="47" t="s">
        <v>2926</v>
      </c>
      <c r="G58" s="47" t="s">
        <v>797</v>
      </c>
      <c r="H58" s="115"/>
      <c r="I58" s="19"/>
      <c r="J58" s="19"/>
      <c r="K58" s="19"/>
      <c r="L58" s="19"/>
      <c r="M58" s="19"/>
      <c r="N58" s="167" t="str">
        <f t="shared" si="0"/>
        <v/>
      </c>
      <c r="O58" s="47"/>
      <c r="P58" s="47"/>
      <c r="Q58" s="19"/>
      <c r="R58" s="47"/>
      <c r="S58" s="20"/>
      <c r="T58" s="47"/>
      <c r="U58" s="19"/>
    </row>
    <row r="59" spans="1:21" s="37" customFormat="1" ht="140.25" x14ac:dyDescent="0.25">
      <c r="A59" s="171" t="s">
        <v>56</v>
      </c>
      <c r="B59" s="23" t="s">
        <v>614</v>
      </c>
      <c r="C59" s="47" t="s">
        <v>2927</v>
      </c>
      <c r="D59" s="47" t="s">
        <v>2928</v>
      </c>
      <c r="E59" s="47" t="s">
        <v>2929</v>
      </c>
      <c r="F59" s="17"/>
      <c r="G59" s="54"/>
      <c r="H59" s="115"/>
      <c r="I59" s="19"/>
      <c r="J59" s="19"/>
      <c r="K59" s="19"/>
      <c r="L59" s="19"/>
      <c r="M59" s="19"/>
      <c r="N59" s="167" t="str">
        <f t="shared" si="0"/>
        <v/>
      </c>
      <c r="O59" s="47"/>
      <c r="P59" s="47"/>
      <c r="Q59" s="19"/>
      <c r="R59" s="47"/>
      <c r="S59" s="20"/>
      <c r="T59" s="47"/>
      <c r="U59" s="19"/>
    </row>
    <row r="60" spans="1:21" s="37" customFormat="1" ht="140.25" x14ac:dyDescent="0.25">
      <c r="A60" s="173"/>
      <c r="B60" s="23" t="s">
        <v>614</v>
      </c>
      <c r="C60" s="47" t="s">
        <v>2930</v>
      </c>
      <c r="D60" s="47" t="s">
        <v>3072</v>
      </c>
      <c r="E60" s="47" t="s">
        <v>2929</v>
      </c>
      <c r="F60" s="17"/>
      <c r="G60" s="54"/>
      <c r="H60" s="115"/>
      <c r="I60" s="19"/>
      <c r="J60" s="19"/>
      <c r="K60" s="19"/>
      <c r="L60" s="19"/>
      <c r="M60" s="19"/>
      <c r="N60" s="167" t="str">
        <f t="shared" si="0"/>
        <v/>
      </c>
      <c r="O60" s="47"/>
      <c r="P60" s="47"/>
      <c r="Q60" s="19"/>
      <c r="R60" s="47"/>
      <c r="S60" s="20"/>
      <c r="T60" s="47"/>
      <c r="U60" s="19"/>
    </row>
    <row r="61" spans="1:21" s="37" customFormat="1" ht="89.25" x14ac:dyDescent="0.25">
      <c r="A61" s="172"/>
      <c r="B61" s="23" t="s">
        <v>614</v>
      </c>
      <c r="C61" s="47" t="s">
        <v>2931</v>
      </c>
      <c r="D61" s="47" t="s">
        <v>3073</v>
      </c>
      <c r="E61" s="17"/>
      <c r="F61" s="47" t="s">
        <v>2926</v>
      </c>
      <c r="G61" s="47" t="s">
        <v>797</v>
      </c>
      <c r="H61" s="115"/>
      <c r="I61" s="19"/>
      <c r="J61" s="19"/>
      <c r="K61" s="19"/>
      <c r="L61" s="19"/>
      <c r="M61" s="19"/>
      <c r="N61" s="167" t="str">
        <f t="shared" si="0"/>
        <v/>
      </c>
      <c r="O61" s="47"/>
      <c r="P61" s="47"/>
      <c r="Q61" s="19"/>
      <c r="R61" s="47"/>
      <c r="S61" s="20"/>
      <c r="T61" s="47"/>
      <c r="U61" s="19"/>
    </row>
    <row r="62" spans="1:21" s="37" customFormat="1" ht="127.5" x14ac:dyDescent="0.25">
      <c r="A62" s="171" t="s">
        <v>629</v>
      </c>
      <c r="B62" s="23" t="s">
        <v>615</v>
      </c>
      <c r="C62" s="47" t="s">
        <v>2932</v>
      </c>
      <c r="D62" s="47" t="s">
        <v>2933</v>
      </c>
      <c r="E62" s="47" t="s">
        <v>2934</v>
      </c>
      <c r="F62" s="17"/>
      <c r="G62" s="54"/>
      <c r="H62" s="115"/>
      <c r="I62" s="19"/>
      <c r="J62" s="19"/>
      <c r="K62" s="19"/>
      <c r="L62" s="19"/>
      <c r="M62" s="19"/>
      <c r="N62" s="167" t="str">
        <f t="shared" ref="N62:N113" si="2">IF(OR(L62="",M62=""),"",
IF(OR(L62="Low",M62="Low"),"Low",
IF(OR(L62="Moderate",M62="Moderate"),"Moderate",
"High")))</f>
        <v/>
      </c>
      <c r="O62" s="47"/>
      <c r="P62" s="47"/>
      <c r="Q62" s="19"/>
      <c r="R62" s="47"/>
      <c r="S62" s="20"/>
      <c r="T62" s="47"/>
      <c r="U62" s="19"/>
    </row>
    <row r="63" spans="1:21" s="37" customFormat="1" ht="89.25" x14ac:dyDescent="0.25">
      <c r="A63" s="172"/>
      <c r="B63" s="23" t="s">
        <v>615</v>
      </c>
      <c r="C63" s="47" t="s">
        <v>2935</v>
      </c>
      <c r="D63" s="47" t="s">
        <v>2936</v>
      </c>
      <c r="E63" s="17"/>
      <c r="F63" s="47" t="s">
        <v>2926</v>
      </c>
      <c r="G63" s="47" t="s">
        <v>797</v>
      </c>
      <c r="H63" s="115"/>
      <c r="I63" s="19"/>
      <c r="J63" s="19"/>
      <c r="K63" s="19"/>
      <c r="L63" s="19"/>
      <c r="M63" s="19"/>
      <c r="N63" s="167" t="str">
        <f t="shared" si="2"/>
        <v/>
      </c>
      <c r="O63" s="47"/>
      <c r="P63" s="47"/>
      <c r="Q63" s="19"/>
      <c r="R63" s="47"/>
      <c r="S63" s="20"/>
      <c r="T63" s="47"/>
      <c r="U63" s="19"/>
    </row>
    <row r="64" spans="1:21" s="37" customFormat="1" ht="127.5" x14ac:dyDescent="0.25">
      <c r="A64" s="171" t="s">
        <v>57</v>
      </c>
      <c r="B64" s="23" t="s">
        <v>616</v>
      </c>
      <c r="C64" s="47" t="s">
        <v>2937</v>
      </c>
      <c r="D64" s="47" t="s">
        <v>2938</v>
      </c>
      <c r="E64" s="47" t="s">
        <v>2939</v>
      </c>
      <c r="F64" s="54"/>
      <c r="G64" s="54"/>
      <c r="H64" s="115"/>
      <c r="I64" s="19"/>
      <c r="J64" s="19"/>
      <c r="K64" s="19"/>
      <c r="L64" s="19"/>
      <c r="M64" s="19"/>
      <c r="N64" s="167" t="str">
        <f t="shared" si="2"/>
        <v/>
      </c>
      <c r="O64" s="47"/>
      <c r="P64" s="47"/>
      <c r="Q64" s="19"/>
      <c r="R64" s="47"/>
      <c r="S64" s="20"/>
      <c r="T64" s="47"/>
      <c r="U64" s="19"/>
    </row>
    <row r="65" spans="1:21" s="37" customFormat="1" ht="89.25" x14ac:dyDescent="0.25">
      <c r="A65" s="172"/>
      <c r="B65" s="23" t="s">
        <v>616</v>
      </c>
      <c r="C65" s="47" t="s">
        <v>2940</v>
      </c>
      <c r="D65" s="47" t="s">
        <v>2941</v>
      </c>
      <c r="E65" s="54"/>
      <c r="F65" s="47" t="s">
        <v>2926</v>
      </c>
      <c r="G65" s="47" t="s">
        <v>797</v>
      </c>
      <c r="H65" s="115"/>
      <c r="I65" s="19"/>
      <c r="J65" s="19"/>
      <c r="K65" s="19"/>
      <c r="L65" s="19"/>
      <c r="M65" s="19"/>
      <c r="N65" s="167" t="str">
        <f t="shared" si="2"/>
        <v/>
      </c>
      <c r="O65" s="47"/>
      <c r="P65" s="47"/>
      <c r="Q65" s="19"/>
      <c r="R65" s="47"/>
      <c r="S65" s="20"/>
      <c r="T65" s="47"/>
      <c r="U65" s="19"/>
    </row>
    <row r="66" spans="1:21" s="37" customFormat="1" ht="127.5" x14ac:dyDescent="0.25">
      <c r="A66" s="114" t="s">
        <v>58</v>
      </c>
      <c r="B66" s="23" t="s">
        <v>617</v>
      </c>
      <c r="C66" s="47" t="s">
        <v>2942</v>
      </c>
      <c r="D66" s="47" t="s">
        <v>3074</v>
      </c>
      <c r="E66" s="47" t="s">
        <v>2943</v>
      </c>
      <c r="F66" s="47" t="s">
        <v>2944</v>
      </c>
      <c r="G66" s="47" t="s">
        <v>798</v>
      </c>
      <c r="H66" s="115"/>
      <c r="I66" s="19"/>
      <c r="J66" s="19"/>
      <c r="K66" s="19"/>
      <c r="L66" s="19"/>
      <c r="M66" s="19"/>
      <c r="N66" s="167" t="str">
        <f t="shared" si="2"/>
        <v/>
      </c>
      <c r="O66" s="47"/>
      <c r="P66" s="47"/>
      <c r="Q66" s="19"/>
      <c r="R66" s="47"/>
      <c r="S66" s="20"/>
      <c r="T66" s="47"/>
      <c r="U66" s="19"/>
    </row>
    <row r="67" spans="1:21" s="37" customFormat="1" ht="127.5" x14ac:dyDescent="0.25">
      <c r="A67" s="114" t="s">
        <v>2945</v>
      </c>
      <c r="B67" s="23" t="s">
        <v>618</v>
      </c>
      <c r="C67" s="47" t="s">
        <v>2946</v>
      </c>
      <c r="D67" s="47" t="s">
        <v>3075</v>
      </c>
      <c r="E67" s="47" t="s">
        <v>2947</v>
      </c>
      <c r="F67" s="47" t="s">
        <v>2948</v>
      </c>
      <c r="G67" s="47" t="s">
        <v>799</v>
      </c>
      <c r="H67" s="115"/>
      <c r="I67" s="19"/>
      <c r="J67" s="19"/>
      <c r="K67" s="19"/>
      <c r="L67" s="19"/>
      <c r="M67" s="19"/>
      <c r="N67" s="167" t="str">
        <f t="shared" si="2"/>
        <v/>
      </c>
      <c r="O67" s="47"/>
      <c r="P67" s="47"/>
      <c r="Q67" s="19"/>
      <c r="R67" s="47"/>
      <c r="S67" s="20"/>
      <c r="T67" s="47"/>
      <c r="U67" s="19"/>
    </row>
    <row r="68" spans="1:21" s="37" customFormat="1" ht="114.75" x14ac:dyDescent="0.25">
      <c r="A68" s="171" t="s">
        <v>2949</v>
      </c>
      <c r="B68" s="23" t="s">
        <v>60</v>
      </c>
      <c r="C68" s="47" t="s">
        <v>2950</v>
      </c>
      <c r="D68" s="47" t="s">
        <v>3076</v>
      </c>
      <c r="E68" s="47" t="s">
        <v>2951</v>
      </c>
      <c r="F68" s="54"/>
      <c r="G68" s="54"/>
      <c r="H68" s="115"/>
      <c r="I68" s="19"/>
      <c r="J68" s="19"/>
      <c r="K68" s="19"/>
      <c r="L68" s="19"/>
      <c r="M68" s="19"/>
      <c r="N68" s="167" t="str">
        <f t="shared" si="2"/>
        <v/>
      </c>
      <c r="O68" s="47"/>
      <c r="P68" s="47"/>
      <c r="Q68" s="19"/>
      <c r="R68" s="47"/>
      <c r="S68" s="20"/>
      <c r="T68" s="47"/>
      <c r="U68" s="19"/>
    </row>
    <row r="69" spans="1:21" s="37" customFormat="1" ht="114.75" x14ac:dyDescent="0.25">
      <c r="A69" s="173"/>
      <c r="B69" s="23" t="s">
        <v>60</v>
      </c>
      <c r="C69" s="47" t="s">
        <v>2952</v>
      </c>
      <c r="D69" s="47" t="s">
        <v>3077</v>
      </c>
      <c r="E69" s="47" t="s">
        <v>2951</v>
      </c>
      <c r="F69" s="54"/>
      <c r="G69" s="54"/>
      <c r="H69" s="115"/>
      <c r="I69" s="19"/>
      <c r="J69" s="19"/>
      <c r="K69" s="19"/>
      <c r="L69" s="19"/>
      <c r="M69" s="19"/>
      <c r="N69" s="167" t="str">
        <f t="shared" si="2"/>
        <v/>
      </c>
      <c r="O69" s="47"/>
      <c r="P69" s="47"/>
      <c r="Q69" s="19"/>
      <c r="R69" s="47"/>
      <c r="S69" s="20"/>
      <c r="T69" s="47"/>
      <c r="U69" s="19"/>
    </row>
    <row r="70" spans="1:21" s="37" customFormat="1" ht="51" x14ac:dyDescent="0.25">
      <c r="A70" s="173"/>
      <c r="B70" s="23" t="s">
        <v>60</v>
      </c>
      <c r="C70" s="47" t="s">
        <v>2953</v>
      </c>
      <c r="D70" s="47" t="s">
        <v>3078</v>
      </c>
      <c r="E70" s="54"/>
      <c r="F70" s="47" t="s">
        <v>2954</v>
      </c>
      <c r="G70" s="47" t="s">
        <v>800</v>
      </c>
      <c r="H70" s="115"/>
      <c r="I70" s="19"/>
      <c r="J70" s="19"/>
      <c r="K70" s="19"/>
      <c r="L70" s="19"/>
      <c r="M70" s="19"/>
      <c r="N70" s="167" t="str">
        <f t="shared" si="2"/>
        <v/>
      </c>
      <c r="O70" s="47"/>
      <c r="P70" s="47"/>
      <c r="Q70" s="19"/>
      <c r="R70" s="47"/>
      <c r="S70" s="20"/>
      <c r="T70" s="47"/>
      <c r="U70" s="19"/>
    </row>
    <row r="71" spans="1:21" s="37" customFormat="1" ht="114.75" x14ac:dyDescent="0.25">
      <c r="A71" s="173"/>
      <c r="B71" s="23" t="s">
        <v>60</v>
      </c>
      <c r="C71" s="47" t="s">
        <v>2955</v>
      </c>
      <c r="D71" s="47" t="s">
        <v>3079</v>
      </c>
      <c r="E71" s="47" t="s">
        <v>2951</v>
      </c>
      <c r="F71" s="54"/>
      <c r="G71" s="54"/>
      <c r="H71" s="115"/>
      <c r="I71" s="19"/>
      <c r="J71" s="19"/>
      <c r="K71" s="19"/>
      <c r="L71" s="19"/>
      <c r="M71" s="19"/>
      <c r="N71" s="167" t="str">
        <f t="shared" si="2"/>
        <v/>
      </c>
      <c r="O71" s="47"/>
      <c r="P71" s="47"/>
      <c r="Q71" s="19"/>
      <c r="R71" s="47"/>
      <c r="S71" s="20"/>
      <c r="T71" s="47"/>
      <c r="U71" s="19"/>
    </row>
    <row r="72" spans="1:21" s="37" customFormat="1" ht="114.75" x14ac:dyDescent="0.25">
      <c r="A72" s="172"/>
      <c r="B72" s="23" t="s">
        <v>60</v>
      </c>
      <c r="C72" s="47" t="s">
        <v>2956</v>
      </c>
      <c r="D72" s="47" t="s">
        <v>3080</v>
      </c>
      <c r="E72" s="54"/>
      <c r="F72" s="47" t="s">
        <v>2954</v>
      </c>
      <c r="G72" s="47" t="s">
        <v>800</v>
      </c>
      <c r="H72" s="115"/>
      <c r="I72" s="19"/>
      <c r="J72" s="19"/>
      <c r="K72" s="19"/>
      <c r="L72" s="19"/>
      <c r="M72" s="19"/>
      <c r="N72" s="167" t="str">
        <f t="shared" si="2"/>
        <v/>
      </c>
      <c r="O72" s="47"/>
      <c r="P72" s="47"/>
      <c r="Q72" s="19"/>
      <c r="R72" s="47"/>
      <c r="S72" s="20"/>
      <c r="T72" s="47"/>
      <c r="U72" s="19"/>
    </row>
    <row r="73" spans="1:21" s="37" customFormat="1" ht="191.25" x14ac:dyDescent="0.25">
      <c r="A73" s="171" t="s">
        <v>63</v>
      </c>
      <c r="B73" s="23" t="s">
        <v>62</v>
      </c>
      <c r="C73" s="47" t="s">
        <v>802</v>
      </c>
      <c r="D73" s="47" t="s">
        <v>3081</v>
      </c>
      <c r="E73" s="47" t="s">
        <v>2957</v>
      </c>
      <c r="F73" s="54"/>
      <c r="G73" s="54"/>
      <c r="H73" s="115"/>
      <c r="I73" s="19"/>
      <c r="J73" s="19"/>
      <c r="K73" s="19"/>
      <c r="L73" s="19"/>
      <c r="M73" s="19"/>
      <c r="N73" s="167" t="str">
        <f t="shared" si="2"/>
        <v/>
      </c>
      <c r="O73" s="47"/>
      <c r="P73" s="47"/>
      <c r="Q73" s="19"/>
      <c r="R73" s="47"/>
      <c r="S73" s="20"/>
      <c r="T73" s="47"/>
      <c r="U73" s="19"/>
    </row>
    <row r="74" spans="1:21" s="37" customFormat="1" ht="216.75" x14ac:dyDescent="0.25">
      <c r="A74" s="173"/>
      <c r="B74" s="23" t="s">
        <v>62</v>
      </c>
      <c r="C74" s="47" t="s">
        <v>803</v>
      </c>
      <c r="D74" s="47" t="s">
        <v>3082</v>
      </c>
      <c r="E74" s="54"/>
      <c r="F74" s="47" t="s">
        <v>2958</v>
      </c>
      <c r="G74" s="47" t="s">
        <v>801</v>
      </c>
      <c r="H74" s="115"/>
      <c r="I74" s="19"/>
      <c r="J74" s="19"/>
      <c r="K74" s="19"/>
      <c r="L74" s="19"/>
      <c r="M74" s="19"/>
      <c r="N74" s="167" t="str">
        <f t="shared" si="2"/>
        <v/>
      </c>
      <c r="O74" s="47"/>
      <c r="P74" s="47"/>
      <c r="Q74" s="19"/>
      <c r="R74" s="47"/>
      <c r="S74" s="20"/>
      <c r="T74" s="47"/>
      <c r="U74" s="19"/>
    </row>
    <row r="75" spans="1:21" s="37" customFormat="1" ht="89.25" x14ac:dyDescent="0.25">
      <c r="A75" s="173"/>
      <c r="B75" s="23" t="s">
        <v>62</v>
      </c>
      <c r="C75" s="47" t="s">
        <v>804</v>
      </c>
      <c r="D75" s="47" t="s">
        <v>3083</v>
      </c>
      <c r="E75" s="54"/>
      <c r="F75" s="47" t="s">
        <v>2958</v>
      </c>
      <c r="G75" s="47" t="s">
        <v>801</v>
      </c>
      <c r="H75" s="115"/>
      <c r="I75" s="19"/>
      <c r="J75" s="19"/>
      <c r="K75" s="19"/>
      <c r="L75" s="19"/>
      <c r="M75" s="19"/>
      <c r="N75" s="167" t="str">
        <f t="shared" si="2"/>
        <v/>
      </c>
      <c r="O75" s="47"/>
      <c r="P75" s="47"/>
      <c r="Q75" s="19"/>
      <c r="R75" s="47"/>
      <c r="S75" s="20"/>
      <c r="T75" s="47"/>
      <c r="U75" s="19"/>
    </row>
    <row r="76" spans="1:21" s="37" customFormat="1" ht="191.25" x14ac:dyDescent="0.25">
      <c r="A76" s="173"/>
      <c r="B76" s="23" t="s">
        <v>62</v>
      </c>
      <c r="C76" s="47" t="s">
        <v>2959</v>
      </c>
      <c r="D76" s="47" t="s">
        <v>3084</v>
      </c>
      <c r="E76" s="47" t="s">
        <v>2957</v>
      </c>
      <c r="F76" s="54"/>
      <c r="G76" s="54"/>
      <c r="H76" s="115"/>
      <c r="I76" s="19"/>
      <c r="J76" s="19"/>
      <c r="K76" s="19"/>
      <c r="L76" s="19"/>
      <c r="M76" s="19"/>
      <c r="N76" s="167" t="str">
        <f t="shared" si="2"/>
        <v/>
      </c>
      <c r="O76" s="47"/>
      <c r="P76" s="47"/>
      <c r="Q76" s="19"/>
      <c r="R76" s="47"/>
      <c r="S76" s="20"/>
      <c r="T76" s="47"/>
      <c r="U76" s="19"/>
    </row>
    <row r="77" spans="1:21" s="37" customFormat="1" ht="89.25" x14ac:dyDescent="0.25">
      <c r="A77" s="173"/>
      <c r="B77" s="23" t="s">
        <v>62</v>
      </c>
      <c r="C77" s="47" t="s">
        <v>2960</v>
      </c>
      <c r="D77" s="47" t="s">
        <v>3085</v>
      </c>
      <c r="E77" s="54"/>
      <c r="F77" s="47" t="s">
        <v>2958</v>
      </c>
      <c r="G77" s="47" t="s">
        <v>801</v>
      </c>
      <c r="H77" s="115"/>
      <c r="I77" s="19"/>
      <c r="J77" s="19"/>
      <c r="K77" s="19"/>
      <c r="L77" s="19"/>
      <c r="M77" s="19"/>
      <c r="N77" s="167" t="str">
        <f t="shared" si="2"/>
        <v/>
      </c>
      <c r="O77" s="47"/>
      <c r="P77" s="47"/>
      <c r="Q77" s="19"/>
      <c r="R77" s="47"/>
      <c r="S77" s="20"/>
      <c r="T77" s="47"/>
      <c r="U77" s="19"/>
    </row>
    <row r="78" spans="1:21" s="37" customFormat="1" ht="89.25" x14ac:dyDescent="0.25">
      <c r="A78" s="173"/>
      <c r="B78" s="23" t="s">
        <v>62</v>
      </c>
      <c r="C78" s="47" t="s">
        <v>805</v>
      </c>
      <c r="D78" s="159" t="s">
        <v>3893</v>
      </c>
      <c r="E78" s="54"/>
      <c r="F78" s="47" t="s">
        <v>2958</v>
      </c>
      <c r="G78" s="47" t="s">
        <v>801</v>
      </c>
      <c r="H78" s="115"/>
      <c r="I78" s="19"/>
      <c r="J78" s="19"/>
      <c r="K78" s="19"/>
      <c r="L78" s="19"/>
      <c r="M78" s="19"/>
      <c r="N78" s="167" t="str">
        <f t="shared" si="2"/>
        <v/>
      </c>
      <c r="O78" s="47"/>
      <c r="P78" s="47"/>
      <c r="Q78" s="19"/>
      <c r="R78" s="47"/>
      <c r="S78" s="20"/>
      <c r="T78" s="47"/>
      <c r="U78" s="19"/>
    </row>
    <row r="79" spans="1:21" s="37" customFormat="1" ht="191.25" x14ac:dyDescent="0.25">
      <c r="A79" s="172"/>
      <c r="B79" s="23" t="s">
        <v>62</v>
      </c>
      <c r="C79" s="47" t="s">
        <v>806</v>
      </c>
      <c r="D79" s="159" t="s">
        <v>3894</v>
      </c>
      <c r="E79" s="47" t="s">
        <v>2957</v>
      </c>
      <c r="F79" s="54"/>
      <c r="G79" s="54"/>
      <c r="H79" s="115"/>
      <c r="I79" s="19"/>
      <c r="J79" s="19"/>
      <c r="K79" s="19"/>
      <c r="L79" s="19"/>
      <c r="M79" s="19"/>
      <c r="N79" s="167" t="str">
        <f t="shared" si="2"/>
        <v/>
      </c>
      <c r="O79" s="47"/>
      <c r="P79" s="47"/>
      <c r="Q79" s="19"/>
      <c r="R79" s="47"/>
      <c r="S79" s="20"/>
      <c r="T79" s="47"/>
      <c r="U79" s="19"/>
    </row>
    <row r="80" spans="1:21" s="37" customFormat="1" ht="102" x14ac:dyDescent="0.25">
      <c r="A80" s="171" t="s">
        <v>65</v>
      </c>
      <c r="B80" s="23" t="s">
        <v>64</v>
      </c>
      <c r="C80" s="47" t="s">
        <v>2961</v>
      </c>
      <c r="D80" s="47" t="s">
        <v>3086</v>
      </c>
      <c r="E80" s="47" t="s">
        <v>2962</v>
      </c>
      <c r="F80" s="54"/>
      <c r="G80" s="54"/>
      <c r="H80" s="115"/>
      <c r="I80" s="19"/>
      <c r="J80" s="19"/>
      <c r="K80" s="19"/>
      <c r="L80" s="19"/>
      <c r="M80" s="19"/>
      <c r="N80" s="167" t="str">
        <f t="shared" si="2"/>
        <v/>
      </c>
      <c r="O80" s="47"/>
      <c r="P80" s="47"/>
      <c r="Q80" s="19"/>
      <c r="R80" s="47"/>
      <c r="S80" s="20"/>
      <c r="T80" s="47"/>
      <c r="U80" s="19"/>
    </row>
    <row r="81" spans="1:21" s="37" customFormat="1" ht="102" x14ac:dyDescent="0.25">
      <c r="A81" s="173"/>
      <c r="B81" s="23" t="s">
        <v>64</v>
      </c>
      <c r="C81" s="47" t="s">
        <v>2963</v>
      </c>
      <c r="D81" s="47" t="s">
        <v>3087</v>
      </c>
      <c r="E81" s="47" t="s">
        <v>2962</v>
      </c>
      <c r="F81" s="54"/>
      <c r="G81" s="54"/>
      <c r="H81" s="115"/>
      <c r="I81" s="19"/>
      <c r="J81" s="19"/>
      <c r="K81" s="19"/>
      <c r="L81" s="19"/>
      <c r="M81" s="19"/>
      <c r="N81" s="167" t="str">
        <f t="shared" si="2"/>
        <v/>
      </c>
      <c r="O81" s="47"/>
      <c r="P81" s="47"/>
      <c r="Q81" s="19"/>
      <c r="R81" s="47"/>
      <c r="S81" s="20"/>
      <c r="T81" s="47"/>
      <c r="U81" s="19"/>
    </row>
    <row r="82" spans="1:21" s="37" customFormat="1" ht="63.75" x14ac:dyDescent="0.25">
      <c r="A82" s="172"/>
      <c r="B82" s="23" t="s">
        <v>64</v>
      </c>
      <c r="C82" s="47" t="s">
        <v>2964</v>
      </c>
      <c r="D82" s="47" t="s">
        <v>3088</v>
      </c>
      <c r="E82" s="54"/>
      <c r="F82" s="47" t="s">
        <v>2911</v>
      </c>
      <c r="G82" s="47" t="s">
        <v>807</v>
      </c>
      <c r="H82" s="115"/>
      <c r="I82" s="19"/>
      <c r="J82" s="19"/>
      <c r="K82" s="19"/>
      <c r="L82" s="19"/>
      <c r="M82" s="19"/>
      <c r="N82" s="167" t="str">
        <f t="shared" si="2"/>
        <v/>
      </c>
      <c r="O82" s="47"/>
      <c r="P82" s="47"/>
      <c r="Q82" s="19"/>
      <c r="R82" s="47"/>
      <c r="S82" s="20"/>
      <c r="T82" s="47"/>
      <c r="U82" s="19"/>
    </row>
    <row r="83" spans="1:21" s="37" customFormat="1" ht="114.75" x14ac:dyDescent="0.25">
      <c r="A83" s="171" t="s">
        <v>67</v>
      </c>
      <c r="B83" s="23" t="s">
        <v>66</v>
      </c>
      <c r="C83" s="47" t="s">
        <v>2965</v>
      </c>
      <c r="D83" s="47" t="s">
        <v>3089</v>
      </c>
      <c r="E83" s="47" t="s">
        <v>2966</v>
      </c>
      <c r="F83" s="54"/>
      <c r="G83" s="54"/>
      <c r="H83" s="115"/>
      <c r="I83" s="19"/>
      <c r="J83" s="19"/>
      <c r="K83" s="19"/>
      <c r="L83" s="19"/>
      <c r="M83" s="19"/>
      <c r="N83" s="167" t="str">
        <f t="shared" si="2"/>
        <v/>
      </c>
      <c r="O83" s="47"/>
      <c r="P83" s="47"/>
      <c r="Q83" s="19"/>
      <c r="R83" s="47"/>
      <c r="S83" s="20"/>
      <c r="T83" s="47"/>
      <c r="U83" s="19"/>
    </row>
    <row r="84" spans="1:21" s="37" customFormat="1" ht="63.75" x14ac:dyDescent="0.25">
      <c r="A84" s="173"/>
      <c r="B84" s="23" t="s">
        <v>66</v>
      </c>
      <c r="C84" s="47" t="s">
        <v>2967</v>
      </c>
      <c r="D84" s="47" t="s">
        <v>3090</v>
      </c>
      <c r="E84" s="54"/>
      <c r="F84" s="47" t="s">
        <v>2911</v>
      </c>
      <c r="G84" s="47" t="s">
        <v>808</v>
      </c>
      <c r="H84" s="115"/>
      <c r="I84" s="19"/>
      <c r="J84" s="19"/>
      <c r="K84" s="19"/>
      <c r="L84" s="19"/>
      <c r="M84" s="19"/>
      <c r="N84" s="167" t="str">
        <f t="shared" si="2"/>
        <v/>
      </c>
      <c r="O84" s="47"/>
      <c r="P84" s="47"/>
      <c r="Q84" s="19"/>
      <c r="R84" s="47"/>
      <c r="S84" s="20"/>
      <c r="T84" s="47"/>
      <c r="U84" s="19"/>
    </row>
    <row r="85" spans="1:21" s="37" customFormat="1" ht="51" x14ac:dyDescent="0.25">
      <c r="A85" s="172"/>
      <c r="B85" s="23" t="s">
        <v>66</v>
      </c>
      <c r="C85" s="47" t="s">
        <v>809</v>
      </c>
      <c r="D85" s="47" t="s">
        <v>3091</v>
      </c>
      <c r="E85" s="54"/>
      <c r="F85" s="47" t="s">
        <v>2911</v>
      </c>
      <c r="G85" s="47" t="s">
        <v>808</v>
      </c>
      <c r="H85" s="115"/>
      <c r="I85" s="19"/>
      <c r="J85" s="19"/>
      <c r="K85" s="19"/>
      <c r="L85" s="19"/>
      <c r="M85" s="19"/>
      <c r="N85" s="167" t="str">
        <f t="shared" si="2"/>
        <v/>
      </c>
      <c r="O85" s="47"/>
      <c r="P85" s="47"/>
      <c r="Q85" s="19"/>
      <c r="R85" s="47"/>
      <c r="S85" s="20"/>
      <c r="T85" s="47"/>
      <c r="U85" s="19"/>
    </row>
    <row r="86" spans="1:21" s="37" customFormat="1" ht="102" x14ac:dyDescent="0.25">
      <c r="A86" s="114" t="s">
        <v>68</v>
      </c>
      <c r="B86" s="23" t="s">
        <v>619</v>
      </c>
      <c r="C86" s="47" t="s">
        <v>2968</v>
      </c>
      <c r="D86" s="47" t="s">
        <v>3092</v>
      </c>
      <c r="E86" s="47" t="s">
        <v>2969</v>
      </c>
      <c r="F86" s="47" t="s">
        <v>2911</v>
      </c>
      <c r="G86" s="47" t="s">
        <v>810</v>
      </c>
      <c r="H86" s="115"/>
      <c r="I86" s="19"/>
      <c r="J86" s="19"/>
      <c r="K86" s="19"/>
      <c r="L86" s="19"/>
      <c r="M86" s="19"/>
      <c r="N86" s="167" t="str">
        <f t="shared" si="2"/>
        <v/>
      </c>
      <c r="O86" s="47"/>
      <c r="P86" s="47"/>
      <c r="Q86" s="19"/>
      <c r="R86" s="47"/>
      <c r="S86" s="20"/>
      <c r="T86" s="47"/>
      <c r="U86" s="19"/>
    </row>
    <row r="87" spans="1:21" s="37" customFormat="1" ht="127.5" x14ac:dyDescent="0.25">
      <c r="A87" s="171" t="s">
        <v>70</v>
      </c>
      <c r="B87" s="23" t="s">
        <v>69</v>
      </c>
      <c r="C87" s="47" t="s">
        <v>2970</v>
      </c>
      <c r="D87" s="47" t="s">
        <v>3093</v>
      </c>
      <c r="E87" s="47" t="s">
        <v>2971</v>
      </c>
      <c r="F87" s="54"/>
      <c r="G87" s="54"/>
      <c r="H87" s="115"/>
      <c r="I87" s="19"/>
      <c r="J87" s="19"/>
      <c r="K87" s="19"/>
      <c r="L87" s="19"/>
      <c r="M87" s="19"/>
      <c r="N87" s="167" t="str">
        <f t="shared" si="2"/>
        <v/>
      </c>
      <c r="O87" s="47"/>
      <c r="P87" s="47"/>
      <c r="Q87" s="19"/>
      <c r="R87" s="47"/>
      <c r="S87" s="20"/>
      <c r="T87" s="47"/>
      <c r="U87" s="19"/>
    </row>
    <row r="88" spans="1:21" s="37" customFormat="1" ht="51" x14ac:dyDescent="0.25">
      <c r="A88" s="172"/>
      <c r="B88" s="23" t="s">
        <v>69</v>
      </c>
      <c r="C88" s="47" t="s">
        <v>2972</v>
      </c>
      <c r="D88" s="47" t="s">
        <v>3094</v>
      </c>
      <c r="E88" s="54"/>
      <c r="F88" s="47" t="s">
        <v>2911</v>
      </c>
      <c r="G88" s="47" t="s">
        <v>811</v>
      </c>
      <c r="H88" s="115"/>
      <c r="I88" s="19"/>
      <c r="J88" s="19"/>
      <c r="K88" s="19"/>
      <c r="L88" s="19"/>
      <c r="M88" s="19"/>
      <c r="N88" s="167" t="str">
        <f t="shared" si="2"/>
        <v/>
      </c>
      <c r="O88" s="47"/>
      <c r="P88" s="47"/>
      <c r="Q88" s="19"/>
      <c r="R88" s="47"/>
      <c r="S88" s="20"/>
      <c r="T88" s="47"/>
      <c r="U88" s="19"/>
    </row>
    <row r="89" spans="1:21" s="37" customFormat="1" ht="140.25" x14ac:dyDescent="0.25">
      <c r="A89" s="171" t="s">
        <v>2973</v>
      </c>
      <c r="B89" s="23" t="s">
        <v>71</v>
      </c>
      <c r="C89" s="47" t="s">
        <v>2974</v>
      </c>
      <c r="D89" s="47" t="s">
        <v>2975</v>
      </c>
      <c r="E89" s="47" t="s">
        <v>2976</v>
      </c>
      <c r="F89" s="54"/>
      <c r="G89" s="54"/>
      <c r="H89" s="115"/>
      <c r="I89" s="19"/>
      <c r="J89" s="19"/>
      <c r="K89" s="19"/>
      <c r="L89" s="19"/>
      <c r="M89" s="19"/>
      <c r="N89" s="167" t="str">
        <f t="shared" si="2"/>
        <v/>
      </c>
      <c r="O89" s="47"/>
      <c r="P89" s="47"/>
      <c r="Q89" s="19"/>
      <c r="R89" s="47"/>
      <c r="S89" s="20"/>
      <c r="T89" s="47"/>
      <c r="U89" s="19"/>
    </row>
    <row r="90" spans="1:21" s="37" customFormat="1" ht="140.25" x14ac:dyDescent="0.25">
      <c r="A90" s="173"/>
      <c r="B90" s="23" t="s">
        <v>71</v>
      </c>
      <c r="C90" s="47" t="s">
        <v>2977</v>
      </c>
      <c r="D90" s="47" t="s">
        <v>2978</v>
      </c>
      <c r="E90" s="47" t="s">
        <v>2976</v>
      </c>
      <c r="F90" s="47" t="s">
        <v>2911</v>
      </c>
      <c r="G90" s="54"/>
      <c r="H90" s="115"/>
      <c r="I90" s="19"/>
      <c r="J90" s="19"/>
      <c r="K90" s="19"/>
      <c r="L90" s="19"/>
      <c r="M90" s="19"/>
      <c r="N90" s="167" t="str">
        <f t="shared" si="2"/>
        <v/>
      </c>
      <c r="O90" s="47"/>
      <c r="P90" s="47"/>
      <c r="Q90" s="19"/>
      <c r="R90" s="47"/>
      <c r="S90" s="20"/>
      <c r="T90" s="47"/>
      <c r="U90" s="19"/>
    </row>
    <row r="91" spans="1:21" s="37" customFormat="1" ht="140.25" x14ac:dyDescent="0.25">
      <c r="A91" s="172"/>
      <c r="B91" s="23" t="s">
        <v>71</v>
      </c>
      <c r="C91" s="47" t="s">
        <v>812</v>
      </c>
      <c r="D91" s="47" t="s">
        <v>2979</v>
      </c>
      <c r="E91" s="47" t="s">
        <v>2976</v>
      </c>
      <c r="F91" s="54"/>
      <c r="G91" s="54"/>
      <c r="H91" s="115"/>
      <c r="I91" s="19"/>
      <c r="J91" s="19"/>
      <c r="K91" s="19"/>
      <c r="L91" s="19"/>
      <c r="M91" s="19"/>
      <c r="N91" s="167" t="str">
        <f t="shared" si="2"/>
        <v/>
      </c>
      <c r="O91" s="47"/>
      <c r="P91" s="47"/>
      <c r="Q91" s="19"/>
      <c r="R91" s="47"/>
      <c r="S91" s="20"/>
      <c r="T91" s="47"/>
      <c r="U91" s="19"/>
    </row>
    <row r="92" spans="1:21" s="37" customFormat="1" ht="140.25" x14ac:dyDescent="0.25">
      <c r="A92" s="171" t="s">
        <v>74</v>
      </c>
      <c r="B92" s="23" t="s">
        <v>73</v>
      </c>
      <c r="C92" s="47" t="s">
        <v>2980</v>
      </c>
      <c r="D92" s="47" t="s">
        <v>2981</v>
      </c>
      <c r="E92" s="47" t="s">
        <v>2982</v>
      </c>
      <c r="F92" s="54"/>
      <c r="G92" s="54"/>
      <c r="H92" s="115"/>
      <c r="I92" s="19"/>
      <c r="J92" s="19"/>
      <c r="K92" s="19"/>
      <c r="L92" s="19"/>
      <c r="M92" s="19"/>
      <c r="N92" s="167" t="str">
        <f t="shared" si="2"/>
        <v/>
      </c>
      <c r="O92" s="47"/>
      <c r="P92" s="47"/>
      <c r="Q92" s="19"/>
      <c r="R92" s="47"/>
      <c r="S92" s="20"/>
      <c r="T92" s="47"/>
      <c r="U92" s="19"/>
    </row>
    <row r="93" spans="1:21" s="37" customFormat="1" ht="140.25" x14ac:dyDescent="0.25">
      <c r="A93" s="173"/>
      <c r="B93" s="23" t="s">
        <v>73</v>
      </c>
      <c r="C93" s="47" t="s">
        <v>2984</v>
      </c>
      <c r="D93" s="47" t="s">
        <v>3095</v>
      </c>
      <c r="E93" s="47" t="s">
        <v>2982</v>
      </c>
      <c r="F93" s="54"/>
      <c r="G93" s="54"/>
      <c r="H93" s="115"/>
      <c r="I93" s="19"/>
      <c r="J93" s="19"/>
      <c r="K93" s="19"/>
      <c r="L93" s="19"/>
      <c r="M93" s="19"/>
      <c r="N93" s="167" t="str">
        <f t="shared" si="2"/>
        <v/>
      </c>
      <c r="O93" s="47"/>
      <c r="P93" s="47"/>
      <c r="Q93" s="19"/>
      <c r="R93" s="47"/>
      <c r="S93" s="20"/>
      <c r="T93" s="47"/>
      <c r="U93" s="19"/>
    </row>
    <row r="94" spans="1:21" s="37" customFormat="1" ht="140.25" x14ac:dyDescent="0.25">
      <c r="A94" s="173"/>
      <c r="B94" s="23" t="s">
        <v>73</v>
      </c>
      <c r="C94" s="47" t="s">
        <v>2985</v>
      </c>
      <c r="D94" s="47" t="s">
        <v>3096</v>
      </c>
      <c r="E94" s="47" t="s">
        <v>2982</v>
      </c>
      <c r="F94" s="54"/>
      <c r="G94" s="54"/>
      <c r="H94" s="115"/>
      <c r="I94" s="19"/>
      <c r="J94" s="19"/>
      <c r="K94" s="19"/>
      <c r="L94" s="19"/>
      <c r="M94" s="19"/>
      <c r="N94" s="167" t="str">
        <f t="shared" si="2"/>
        <v/>
      </c>
      <c r="O94" s="47"/>
      <c r="P94" s="47"/>
      <c r="Q94" s="19"/>
      <c r="R94" s="47"/>
      <c r="S94" s="20"/>
      <c r="T94" s="47"/>
      <c r="U94" s="19"/>
    </row>
    <row r="95" spans="1:21" s="37" customFormat="1" ht="76.5" x14ac:dyDescent="0.25">
      <c r="A95" s="172"/>
      <c r="B95" s="23" t="s">
        <v>73</v>
      </c>
      <c r="C95" s="47" t="s">
        <v>814</v>
      </c>
      <c r="D95" s="47" t="s">
        <v>2986</v>
      </c>
      <c r="E95" s="54"/>
      <c r="F95" s="47" t="s">
        <v>2983</v>
      </c>
      <c r="G95" s="47" t="s">
        <v>813</v>
      </c>
      <c r="H95" s="115"/>
      <c r="I95" s="19"/>
      <c r="J95" s="19"/>
      <c r="K95" s="19"/>
      <c r="L95" s="19"/>
      <c r="M95" s="19"/>
      <c r="N95" s="167" t="str">
        <f t="shared" si="2"/>
        <v/>
      </c>
      <c r="O95" s="47"/>
      <c r="P95" s="47"/>
      <c r="Q95" s="19"/>
      <c r="R95" s="47"/>
      <c r="S95" s="20"/>
      <c r="T95" s="47"/>
      <c r="U95" s="19"/>
    </row>
    <row r="96" spans="1:21" s="37" customFormat="1" ht="127.5" x14ac:dyDescent="0.25">
      <c r="A96" s="114" t="s">
        <v>75</v>
      </c>
      <c r="B96" s="23" t="s">
        <v>620</v>
      </c>
      <c r="C96" s="47" t="s">
        <v>2987</v>
      </c>
      <c r="D96" s="47" t="s">
        <v>3097</v>
      </c>
      <c r="E96" s="47" t="s">
        <v>2988</v>
      </c>
      <c r="F96" s="47" t="s">
        <v>2911</v>
      </c>
      <c r="G96" s="47" t="s">
        <v>815</v>
      </c>
      <c r="H96" s="115"/>
      <c r="I96" s="19"/>
      <c r="J96" s="19"/>
      <c r="K96" s="19"/>
      <c r="L96" s="19"/>
      <c r="M96" s="19"/>
      <c r="N96" s="167" t="str">
        <f t="shared" si="2"/>
        <v/>
      </c>
      <c r="O96" s="47"/>
      <c r="P96" s="47"/>
      <c r="Q96" s="19"/>
      <c r="R96" s="47"/>
      <c r="S96" s="20"/>
      <c r="T96" s="47"/>
      <c r="U96" s="19"/>
    </row>
    <row r="97" spans="1:21" s="37" customFormat="1" ht="140.25" x14ac:dyDescent="0.25">
      <c r="A97" s="114" t="s">
        <v>76</v>
      </c>
      <c r="B97" s="23" t="s">
        <v>621</v>
      </c>
      <c r="C97" s="47" t="s">
        <v>2989</v>
      </c>
      <c r="D97" s="47" t="s">
        <v>3098</v>
      </c>
      <c r="E97" s="47" t="s">
        <v>2990</v>
      </c>
      <c r="F97" s="47" t="s">
        <v>2911</v>
      </c>
      <c r="G97" s="47" t="s">
        <v>816</v>
      </c>
      <c r="H97" s="115"/>
      <c r="I97" s="19"/>
      <c r="J97" s="19"/>
      <c r="K97" s="19"/>
      <c r="L97" s="19"/>
      <c r="M97" s="19"/>
      <c r="N97" s="167" t="str">
        <f t="shared" si="2"/>
        <v/>
      </c>
      <c r="O97" s="47"/>
      <c r="P97" s="47"/>
      <c r="Q97" s="19"/>
      <c r="R97" s="47"/>
      <c r="S97" s="20"/>
      <c r="T97" s="47"/>
      <c r="U97" s="19"/>
    </row>
    <row r="98" spans="1:21" s="37" customFormat="1" ht="127.5" x14ac:dyDescent="0.25">
      <c r="A98" s="171" t="s">
        <v>77</v>
      </c>
      <c r="B98" s="23" t="s">
        <v>622</v>
      </c>
      <c r="C98" s="47" t="s">
        <v>2991</v>
      </c>
      <c r="D98" s="47" t="s">
        <v>3099</v>
      </c>
      <c r="E98" s="47" t="s">
        <v>2992</v>
      </c>
      <c r="F98" s="54"/>
      <c r="G98" s="54"/>
      <c r="H98" s="115"/>
      <c r="I98" s="19"/>
      <c r="J98" s="19"/>
      <c r="K98" s="19"/>
      <c r="L98" s="19"/>
      <c r="M98" s="19"/>
      <c r="N98" s="167" t="str">
        <f t="shared" si="2"/>
        <v/>
      </c>
      <c r="O98" s="47"/>
      <c r="P98" s="47"/>
      <c r="Q98" s="19"/>
      <c r="R98" s="47"/>
      <c r="S98" s="20"/>
      <c r="T98" s="47"/>
      <c r="U98" s="19"/>
    </row>
    <row r="99" spans="1:21" s="37" customFormat="1" ht="51" x14ac:dyDescent="0.25">
      <c r="A99" s="172"/>
      <c r="B99" s="23" t="s">
        <v>622</v>
      </c>
      <c r="C99" s="47" t="s">
        <v>2993</v>
      </c>
      <c r="D99" s="47" t="s">
        <v>3100</v>
      </c>
      <c r="E99" s="54"/>
      <c r="F99" s="47" t="s">
        <v>1263</v>
      </c>
      <c r="G99" s="47" t="s">
        <v>817</v>
      </c>
      <c r="H99" s="115"/>
      <c r="I99" s="19"/>
      <c r="J99" s="19"/>
      <c r="K99" s="19"/>
      <c r="L99" s="19"/>
      <c r="M99" s="19"/>
      <c r="N99" s="167" t="str">
        <f t="shared" si="2"/>
        <v/>
      </c>
      <c r="O99" s="47"/>
      <c r="P99" s="47"/>
      <c r="Q99" s="19"/>
      <c r="R99" s="47"/>
      <c r="S99" s="20"/>
      <c r="T99" s="47"/>
      <c r="U99" s="19"/>
    </row>
    <row r="100" spans="1:21" s="37" customFormat="1" ht="102" x14ac:dyDescent="0.25">
      <c r="A100" s="171" t="s">
        <v>78</v>
      </c>
      <c r="B100" s="23" t="s">
        <v>623</v>
      </c>
      <c r="C100" s="47" t="s">
        <v>2994</v>
      </c>
      <c r="D100" s="47" t="s">
        <v>2995</v>
      </c>
      <c r="E100" s="47" t="s">
        <v>2996</v>
      </c>
      <c r="F100" s="54"/>
      <c r="G100" s="54"/>
      <c r="H100" s="115"/>
      <c r="I100" s="19"/>
      <c r="J100" s="19"/>
      <c r="K100" s="19"/>
      <c r="L100" s="19"/>
      <c r="M100" s="19"/>
      <c r="N100" s="167" t="str">
        <f t="shared" si="2"/>
        <v/>
      </c>
      <c r="O100" s="47"/>
      <c r="P100" s="47"/>
      <c r="Q100" s="19"/>
      <c r="R100" s="47"/>
      <c r="S100" s="20"/>
      <c r="T100" s="47"/>
      <c r="U100" s="19"/>
    </row>
    <row r="101" spans="1:21" s="37" customFormat="1" ht="51" x14ac:dyDescent="0.25">
      <c r="A101" s="173"/>
      <c r="B101" s="23" t="s">
        <v>623</v>
      </c>
      <c r="C101" s="47" t="s">
        <v>2997</v>
      </c>
      <c r="D101" s="47" t="s">
        <v>2998</v>
      </c>
      <c r="E101" s="54"/>
      <c r="F101" s="47" t="s">
        <v>1263</v>
      </c>
      <c r="G101" s="47" t="s">
        <v>818</v>
      </c>
      <c r="H101" s="115"/>
      <c r="I101" s="19"/>
      <c r="J101" s="19"/>
      <c r="K101" s="19"/>
      <c r="L101" s="19"/>
      <c r="M101" s="19"/>
      <c r="N101" s="167" t="str">
        <f t="shared" si="2"/>
        <v/>
      </c>
      <c r="O101" s="47"/>
      <c r="P101" s="47"/>
      <c r="Q101" s="19"/>
      <c r="R101" s="47"/>
      <c r="S101" s="20"/>
      <c r="T101" s="47"/>
      <c r="U101" s="19"/>
    </row>
    <row r="102" spans="1:21" s="37" customFormat="1" ht="102" x14ac:dyDescent="0.25">
      <c r="A102" s="172"/>
      <c r="B102" s="23" t="s">
        <v>623</v>
      </c>
      <c r="C102" s="47" t="s">
        <v>2999</v>
      </c>
      <c r="D102" s="47" t="s">
        <v>3000</v>
      </c>
      <c r="E102" s="47" t="s">
        <v>2996</v>
      </c>
      <c r="F102" s="54"/>
      <c r="G102" s="54"/>
      <c r="H102" s="115"/>
      <c r="I102" s="19"/>
      <c r="J102" s="19"/>
      <c r="K102" s="19"/>
      <c r="L102" s="19"/>
      <c r="M102" s="19"/>
      <c r="N102" s="167" t="str">
        <f t="shared" si="2"/>
        <v/>
      </c>
      <c r="O102" s="47"/>
      <c r="P102" s="47"/>
      <c r="Q102" s="19"/>
      <c r="R102" s="47"/>
      <c r="S102" s="20"/>
      <c r="T102" s="47"/>
      <c r="U102" s="19"/>
    </row>
    <row r="103" spans="1:21" s="37" customFormat="1" ht="127.5" x14ac:dyDescent="0.25">
      <c r="A103" s="171" t="s">
        <v>79</v>
      </c>
      <c r="B103" s="23" t="s">
        <v>624</v>
      </c>
      <c r="C103" s="47" t="s">
        <v>3001</v>
      </c>
      <c r="D103" s="47" t="s">
        <v>3002</v>
      </c>
      <c r="E103" s="47" t="s">
        <v>3003</v>
      </c>
      <c r="F103" s="54"/>
      <c r="G103" s="54"/>
      <c r="H103" s="115"/>
      <c r="I103" s="19"/>
      <c r="J103" s="19"/>
      <c r="K103" s="19"/>
      <c r="L103" s="19"/>
      <c r="M103" s="19"/>
      <c r="N103" s="167" t="str">
        <f t="shared" si="2"/>
        <v/>
      </c>
      <c r="O103" s="47"/>
      <c r="P103" s="47"/>
      <c r="Q103" s="19"/>
      <c r="R103" s="47"/>
      <c r="S103" s="20"/>
      <c r="T103" s="47"/>
      <c r="U103" s="19"/>
    </row>
    <row r="104" spans="1:21" s="37" customFormat="1" ht="63.75" x14ac:dyDescent="0.25">
      <c r="A104" s="172"/>
      <c r="B104" s="23" t="s">
        <v>624</v>
      </c>
      <c r="C104" s="47" t="s">
        <v>3004</v>
      </c>
      <c r="D104" s="47" t="s">
        <v>3005</v>
      </c>
      <c r="E104" s="54"/>
      <c r="F104" s="47" t="s">
        <v>2911</v>
      </c>
      <c r="G104" s="47" t="s">
        <v>819</v>
      </c>
      <c r="H104" s="115"/>
      <c r="I104" s="19"/>
      <c r="J104" s="19"/>
      <c r="K104" s="19"/>
      <c r="L104" s="19"/>
      <c r="M104" s="19"/>
      <c r="N104" s="167" t="str">
        <f t="shared" si="2"/>
        <v/>
      </c>
      <c r="O104" s="47"/>
      <c r="P104" s="47"/>
      <c r="Q104" s="19"/>
      <c r="R104" s="47"/>
      <c r="S104" s="20"/>
      <c r="T104" s="47"/>
      <c r="U104" s="19"/>
    </row>
    <row r="105" spans="1:21" s="37" customFormat="1" ht="153" x14ac:dyDescent="0.25">
      <c r="A105" s="171" t="s">
        <v>81</v>
      </c>
      <c r="B105" s="23" t="s">
        <v>80</v>
      </c>
      <c r="C105" s="47" t="s">
        <v>820</v>
      </c>
      <c r="D105" s="47" t="s">
        <v>3101</v>
      </c>
      <c r="E105" s="47" t="s">
        <v>3006</v>
      </c>
      <c r="F105" s="54"/>
      <c r="G105" s="54"/>
      <c r="H105" s="115"/>
      <c r="I105" s="19"/>
      <c r="J105" s="19"/>
      <c r="K105" s="19"/>
      <c r="L105" s="19"/>
      <c r="M105" s="19"/>
      <c r="N105" s="167" t="str">
        <f t="shared" si="2"/>
        <v/>
      </c>
      <c r="O105" s="47"/>
      <c r="P105" s="47"/>
      <c r="Q105" s="19"/>
      <c r="R105" s="47"/>
      <c r="S105" s="20"/>
      <c r="T105" s="47"/>
      <c r="U105" s="19"/>
    </row>
    <row r="106" spans="1:21" s="37" customFormat="1" ht="63.75" x14ac:dyDescent="0.25">
      <c r="A106" s="172"/>
      <c r="B106" s="23" t="s">
        <v>80</v>
      </c>
      <c r="C106" s="47" t="s">
        <v>822</v>
      </c>
      <c r="D106" s="47" t="s">
        <v>3008</v>
      </c>
      <c r="E106" s="54"/>
      <c r="F106" s="47" t="s">
        <v>3007</v>
      </c>
      <c r="G106" s="47" t="s">
        <v>821</v>
      </c>
      <c r="H106" s="115"/>
      <c r="I106" s="19"/>
      <c r="J106" s="19"/>
      <c r="K106" s="19"/>
      <c r="L106" s="19"/>
      <c r="M106" s="19"/>
      <c r="N106" s="167" t="str">
        <f t="shared" si="2"/>
        <v/>
      </c>
      <c r="O106" s="47"/>
      <c r="P106" s="47"/>
      <c r="Q106" s="19"/>
      <c r="R106" s="47"/>
      <c r="S106" s="20"/>
      <c r="T106" s="47"/>
      <c r="U106" s="19"/>
    </row>
    <row r="107" spans="1:21" s="37" customFormat="1" ht="114.75" x14ac:dyDescent="0.25">
      <c r="A107" s="114" t="s">
        <v>82</v>
      </c>
      <c r="B107" s="23" t="s">
        <v>625</v>
      </c>
      <c r="C107" s="47" t="s">
        <v>3009</v>
      </c>
      <c r="D107" s="47" t="s">
        <v>3102</v>
      </c>
      <c r="E107" s="47" t="s">
        <v>3010</v>
      </c>
      <c r="F107" s="47" t="s">
        <v>2911</v>
      </c>
      <c r="G107" s="47" t="s">
        <v>823</v>
      </c>
      <c r="H107" s="115"/>
      <c r="I107" s="19"/>
      <c r="J107" s="19"/>
      <c r="K107" s="19"/>
      <c r="L107" s="19"/>
      <c r="M107" s="19"/>
      <c r="N107" s="167" t="str">
        <f t="shared" si="2"/>
        <v/>
      </c>
      <c r="O107" s="47"/>
      <c r="P107" s="47"/>
      <c r="Q107" s="19"/>
      <c r="R107" s="47"/>
      <c r="S107" s="20"/>
      <c r="T107" s="47"/>
      <c r="U107" s="19"/>
    </row>
    <row r="108" spans="1:21" s="37" customFormat="1" ht="178.5" x14ac:dyDescent="0.25">
      <c r="A108" s="171" t="s">
        <v>3011</v>
      </c>
      <c r="B108" s="23" t="s">
        <v>83</v>
      </c>
      <c r="C108" s="47" t="s">
        <v>824</v>
      </c>
      <c r="D108" s="47" t="s">
        <v>3103</v>
      </c>
      <c r="E108" s="47" t="s">
        <v>3012</v>
      </c>
      <c r="F108" s="54"/>
      <c r="G108" s="54"/>
      <c r="H108" s="115"/>
      <c r="I108" s="19"/>
      <c r="J108" s="19"/>
      <c r="K108" s="19"/>
      <c r="L108" s="19"/>
      <c r="M108" s="19"/>
      <c r="N108" s="167" t="str">
        <f t="shared" si="2"/>
        <v/>
      </c>
      <c r="O108" s="47"/>
      <c r="P108" s="47"/>
      <c r="Q108" s="19"/>
      <c r="R108" s="47"/>
      <c r="S108" s="20"/>
      <c r="T108" s="47"/>
      <c r="U108" s="19"/>
    </row>
    <row r="109" spans="1:21" s="37" customFormat="1" ht="76.5" x14ac:dyDescent="0.25">
      <c r="A109" s="172"/>
      <c r="B109" s="23" t="s">
        <v>83</v>
      </c>
      <c r="C109" s="47" t="s">
        <v>826</v>
      </c>
      <c r="D109" s="47" t="s">
        <v>3014</v>
      </c>
      <c r="E109" s="54"/>
      <c r="F109" s="47" t="s">
        <v>3013</v>
      </c>
      <c r="G109" s="47" t="s">
        <v>825</v>
      </c>
      <c r="H109" s="115"/>
      <c r="I109" s="19"/>
      <c r="J109" s="19"/>
      <c r="K109" s="19"/>
      <c r="L109" s="19"/>
      <c r="M109" s="19"/>
      <c r="N109" s="167" t="str">
        <f t="shared" si="2"/>
        <v/>
      </c>
      <c r="O109" s="47"/>
      <c r="P109" s="47"/>
      <c r="Q109" s="19"/>
      <c r="R109" s="47"/>
      <c r="S109" s="20"/>
      <c r="T109" s="47"/>
      <c r="U109" s="19"/>
    </row>
    <row r="110" spans="1:21" s="37" customFormat="1" ht="140.25" x14ac:dyDescent="0.25">
      <c r="A110" s="171" t="s">
        <v>3015</v>
      </c>
      <c r="B110" s="23" t="s">
        <v>626</v>
      </c>
      <c r="C110" s="47" t="s">
        <v>3016</v>
      </c>
      <c r="D110" s="47" t="s">
        <v>3017</v>
      </c>
      <c r="E110" s="47" t="s">
        <v>3018</v>
      </c>
      <c r="F110" s="54"/>
      <c r="G110" s="54"/>
      <c r="H110" s="115"/>
      <c r="I110" s="19"/>
      <c r="J110" s="19"/>
      <c r="K110" s="19"/>
      <c r="L110" s="19"/>
      <c r="M110" s="19"/>
      <c r="N110" s="167" t="str">
        <f t="shared" si="2"/>
        <v/>
      </c>
      <c r="O110" s="47"/>
      <c r="P110" s="47"/>
      <c r="Q110" s="19"/>
      <c r="R110" s="47"/>
      <c r="S110" s="20"/>
      <c r="T110" s="47"/>
      <c r="U110" s="19"/>
    </row>
    <row r="111" spans="1:21" s="37" customFormat="1" ht="76.5" x14ac:dyDescent="0.25">
      <c r="A111" s="172"/>
      <c r="B111" s="23" t="s">
        <v>626</v>
      </c>
      <c r="C111" s="47" t="s">
        <v>3019</v>
      </c>
      <c r="D111" s="47" t="s">
        <v>3020</v>
      </c>
      <c r="E111" s="54"/>
      <c r="F111" s="47" t="s">
        <v>3021</v>
      </c>
      <c r="G111" s="47" t="s">
        <v>827</v>
      </c>
      <c r="H111" s="115"/>
      <c r="I111" s="19"/>
      <c r="J111" s="19"/>
      <c r="K111" s="19"/>
      <c r="L111" s="19"/>
      <c r="M111" s="19"/>
      <c r="N111" s="167" t="str">
        <f t="shared" si="2"/>
        <v/>
      </c>
      <c r="O111" s="47"/>
      <c r="P111" s="47"/>
      <c r="Q111" s="19"/>
      <c r="R111" s="47"/>
      <c r="S111" s="20"/>
      <c r="T111" s="47"/>
      <c r="U111" s="19"/>
    </row>
    <row r="112" spans="1:21" s="37" customFormat="1" ht="178.5" x14ac:dyDescent="0.25">
      <c r="A112" s="171" t="s">
        <v>87</v>
      </c>
      <c r="B112" s="23" t="s">
        <v>86</v>
      </c>
      <c r="C112" s="47" t="s">
        <v>828</v>
      </c>
      <c r="D112" s="47" t="s">
        <v>3104</v>
      </c>
      <c r="E112" s="47" t="s">
        <v>3022</v>
      </c>
      <c r="F112" s="47" t="s">
        <v>3023</v>
      </c>
      <c r="G112" s="47" t="s">
        <v>829</v>
      </c>
      <c r="H112" s="115"/>
      <c r="I112" s="19"/>
      <c r="J112" s="19"/>
      <c r="K112" s="19"/>
      <c r="L112" s="19"/>
      <c r="M112" s="19"/>
      <c r="N112" s="167" t="str">
        <f t="shared" si="2"/>
        <v/>
      </c>
      <c r="O112" s="47"/>
      <c r="P112" s="47"/>
      <c r="Q112" s="19"/>
      <c r="R112" s="47"/>
      <c r="S112" s="20"/>
      <c r="T112" s="47"/>
      <c r="U112" s="19"/>
    </row>
    <row r="113" spans="1:21" s="37" customFormat="1" ht="178.5" x14ac:dyDescent="0.25">
      <c r="A113" s="172"/>
      <c r="B113" s="23" t="s">
        <v>86</v>
      </c>
      <c r="C113" s="47" t="s">
        <v>830</v>
      </c>
      <c r="D113" s="47" t="s">
        <v>3105</v>
      </c>
      <c r="E113" s="47" t="s">
        <v>3022</v>
      </c>
      <c r="F113" s="47" t="s">
        <v>3023</v>
      </c>
      <c r="G113" s="47" t="s">
        <v>829</v>
      </c>
      <c r="H113" s="115"/>
      <c r="I113" s="19"/>
      <c r="J113" s="19"/>
      <c r="K113" s="19"/>
      <c r="L113" s="19"/>
      <c r="M113" s="19"/>
      <c r="N113" s="167" t="str">
        <f t="shared" si="2"/>
        <v/>
      </c>
      <c r="O113" s="47"/>
      <c r="P113" s="47"/>
      <c r="Q113" s="19"/>
      <c r="R113" s="47"/>
      <c r="S113" s="20"/>
      <c r="T113" s="47"/>
      <c r="U113" s="19"/>
    </row>
    <row r="114" spans="1:21" s="37" customFormat="1" ht="153" x14ac:dyDescent="0.25">
      <c r="A114" s="113" t="s">
        <v>88</v>
      </c>
      <c r="B114" s="23" t="s">
        <v>627</v>
      </c>
      <c r="C114" s="47" t="s">
        <v>3024</v>
      </c>
      <c r="D114" s="47" t="s">
        <v>3106</v>
      </c>
      <c r="E114" s="47" t="s">
        <v>3025</v>
      </c>
      <c r="F114" s="47" t="s">
        <v>1263</v>
      </c>
      <c r="G114" s="47" t="s">
        <v>831</v>
      </c>
      <c r="H114" s="115"/>
      <c r="I114" s="19"/>
      <c r="J114" s="19"/>
      <c r="K114" s="19"/>
      <c r="L114" s="19"/>
      <c r="M114" s="19"/>
      <c r="N114" s="167" t="str">
        <f t="shared" ref="N114:N124" si="3">IF(OR(L114="",M114=""),"",
IF(OR(L114="Low",M114="Low"),"Low",
IF(OR(L114="Moderate",M114="Moderate"),"Moderate",
"High")))</f>
        <v/>
      </c>
      <c r="O114" s="47"/>
      <c r="P114" s="47"/>
      <c r="Q114" s="19"/>
      <c r="R114" s="47"/>
      <c r="S114" s="20"/>
      <c r="T114" s="47"/>
      <c r="U114" s="19"/>
    </row>
    <row r="115" spans="1:21" s="37" customFormat="1" ht="127.5" x14ac:dyDescent="0.25">
      <c r="A115" s="113" t="s">
        <v>89</v>
      </c>
      <c r="B115" s="23" t="s">
        <v>628</v>
      </c>
      <c r="C115" s="47" t="s">
        <v>3026</v>
      </c>
      <c r="D115" s="47" t="s">
        <v>3107</v>
      </c>
      <c r="E115" s="47" t="s">
        <v>3027</v>
      </c>
      <c r="F115" s="47" t="s">
        <v>3028</v>
      </c>
      <c r="G115" s="47" t="s">
        <v>3029</v>
      </c>
      <c r="H115" s="115"/>
      <c r="I115" s="19"/>
      <c r="J115" s="19"/>
      <c r="K115" s="19"/>
      <c r="L115" s="19"/>
      <c r="M115" s="19"/>
      <c r="N115" s="167" t="str">
        <f t="shared" si="3"/>
        <v/>
      </c>
      <c r="O115" s="47"/>
      <c r="P115" s="47"/>
      <c r="Q115" s="19"/>
      <c r="R115" s="47"/>
      <c r="S115" s="20"/>
      <c r="T115" s="47"/>
      <c r="U115" s="19"/>
    </row>
    <row r="116" spans="1:21" s="37" customFormat="1" ht="178.5" x14ac:dyDescent="0.25">
      <c r="A116" s="171" t="s">
        <v>91</v>
      </c>
      <c r="B116" s="23" t="s">
        <v>90</v>
      </c>
      <c r="C116" s="47" t="s">
        <v>3030</v>
      </c>
      <c r="D116" s="47" t="s">
        <v>3031</v>
      </c>
      <c r="E116" s="47" t="s">
        <v>3032</v>
      </c>
      <c r="F116" s="54"/>
      <c r="G116" s="54"/>
      <c r="H116" s="115"/>
      <c r="I116" s="19"/>
      <c r="J116" s="19"/>
      <c r="K116" s="19"/>
      <c r="L116" s="19"/>
      <c r="M116" s="19"/>
      <c r="N116" s="167" t="str">
        <f t="shared" si="3"/>
        <v/>
      </c>
      <c r="O116" s="47"/>
      <c r="P116" s="47"/>
      <c r="Q116" s="19"/>
      <c r="R116" s="47"/>
      <c r="S116" s="20"/>
      <c r="T116" s="47"/>
      <c r="U116" s="19"/>
    </row>
    <row r="117" spans="1:21" s="37" customFormat="1" ht="89.25" x14ac:dyDescent="0.25">
      <c r="A117" s="173"/>
      <c r="B117" s="23" t="s">
        <v>90</v>
      </c>
      <c r="C117" s="47" t="s">
        <v>3034</v>
      </c>
      <c r="D117" s="47" t="s">
        <v>3035</v>
      </c>
      <c r="E117" s="54"/>
      <c r="F117" s="47" t="s">
        <v>3033</v>
      </c>
      <c r="G117" s="47" t="s">
        <v>832</v>
      </c>
      <c r="H117" s="115"/>
      <c r="I117" s="19"/>
      <c r="J117" s="19"/>
      <c r="K117" s="19"/>
      <c r="L117" s="19"/>
      <c r="M117" s="19"/>
      <c r="N117" s="167" t="str">
        <f t="shared" si="3"/>
        <v/>
      </c>
      <c r="O117" s="47"/>
      <c r="P117" s="47"/>
      <c r="Q117" s="19"/>
      <c r="R117" s="47"/>
      <c r="S117" s="20"/>
      <c r="T117" s="47"/>
      <c r="U117" s="19"/>
    </row>
    <row r="118" spans="1:21" s="37" customFormat="1" ht="178.5" x14ac:dyDescent="0.25">
      <c r="A118" s="173"/>
      <c r="B118" s="23" t="s">
        <v>90</v>
      </c>
      <c r="C118" s="47" t="s">
        <v>3036</v>
      </c>
      <c r="D118" s="47" t="s">
        <v>3037</v>
      </c>
      <c r="E118" s="47" t="s">
        <v>3032</v>
      </c>
      <c r="F118" s="54"/>
      <c r="G118" s="54"/>
      <c r="H118" s="115"/>
      <c r="I118" s="19"/>
      <c r="J118" s="19"/>
      <c r="K118" s="19"/>
      <c r="L118" s="19"/>
      <c r="M118" s="19"/>
      <c r="N118" s="167" t="str">
        <f t="shared" si="3"/>
        <v/>
      </c>
      <c r="O118" s="47"/>
      <c r="P118" s="47"/>
      <c r="Q118" s="19"/>
      <c r="R118" s="47"/>
      <c r="S118" s="20"/>
      <c r="T118" s="47"/>
      <c r="U118" s="19"/>
    </row>
    <row r="119" spans="1:21" s="37" customFormat="1" ht="76.5" x14ac:dyDescent="0.25">
      <c r="A119" s="172"/>
      <c r="B119" s="23" t="s">
        <v>90</v>
      </c>
      <c r="C119" s="47" t="s">
        <v>3038</v>
      </c>
      <c r="D119" s="47" t="s">
        <v>3039</v>
      </c>
      <c r="E119" s="54"/>
      <c r="F119" s="47" t="s">
        <v>3033</v>
      </c>
      <c r="G119" s="47" t="s">
        <v>832</v>
      </c>
      <c r="H119" s="115"/>
      <c r="I119" s="19"/>
      <c r="J119" s="19"/>
      <c r="K119" s="19"/>
      <c r="L119" s="19"/>
      <c r="M119" s="19"/>
      <c r="N119" s="167" t="str">
        <f t="shared" si="3"/>
        <v/>
      </c>
      <c r="O119" s="47"/>
      <c r="P119" s="47"/>
      <c r="Q119" s="19"/>
      <c r="R119" s="47"/>
      <c r="S119" s="20"/>
      <c r="T119" s="47"/>
      <c r="U119" s="19"/>
    </row>
    <row r="120" spans="1:21" s="37" customFormat="1" ht="165.75" x14ac:dyDescent="0.25">
      <c r="A120" s="171" t="s">
        <v>93</v>
      </c>
      <c r="B120" s="23" t="s">
        <v>92</v>
      </c>
      <c r="C120" s="47" t="s">
        <v>833</v>
      </c>
      <c r="D120" s="47" t="s">
        <v>3040</v>
      </c>
      <c r="E120" s="47" t="s">
        <v>3041</v>
      </c>
      <c r="F120" s="54"/>
      <c r="G120" s="54"/>
      <c r="H120" s="115"/>
      <c r="I120" s="19"/>
      <c r="J120" s="19"/>
      <c r="K120" s="19"/>
      <c r="L120" s="19"/>
      <c r="M120" s="19"/>
      <c r="N120" s="167" t="str">
        <f t="shared" si="3"/>
        <v/>
      </c>
      <c r="O120" s="47"/>
      <c r="P120" s="47"/>
      <c r="Q120" s="19"/>
      <c r="R120" s="47"/>
      <c r="S120" s="20"/>
      <c r="T120" s="47"/>
      <c r="U120" s="19"/>
    </row>
    <row r="121" spans="1:21" s="37" customFormat="1" ht="89.25" x14ac:dyDescent="0.25">
      <c r="A121" s="173"/>
      <c r="B121" s="23" t="s">
        <v>92</v>
      </c>
      <c r="C121" s="47" t="s">
        <v>835</v>
      </c>
      <c r="D121" s="47" t="s">
        <v>3043</v>
      </c>
      <c r="E121" s="54"/>
      <c r="F121" s="47" t="s">
        <v>3042</v>
      </c>
      <c r="G121" s="47" t="s">
        <v>834</v>
      </c>
      <c r="H121" s="115"/>
      <c r="I121" s="19"/>
      <c r="J121" s="19"/>
      <c r="K121" s="19"/>
      <c r="L121" s="19"/>
      <c r="M121" s="19"/>
      <c r="N121" s="167" t="str">
        <f t="shared" si="3"/>
        <v/>
      </c>
      <c r="O121" s="47"/>
      <c r="P121" s="47"/>
      <c r="Q121" s="19"/>
      <c r="R121" s="47"/>
      <c r="S121" s="20"/>
      <c r="T121" s="47"/>
      <c r="U121" s="19"/>
    </row>
    <row r="122" spans="1:21" s="37" customFormat="1" ht="89.25" x14ac:dyDescent="0.25">
      <c r="A122" s="173"/>
      <c r="B122" s="23" t="s">
        <v>92</v>
      </c>
      <c r="C122" s="47" t="s">
        <v>836</v>
      </c>
      <c r="D122" s="47" t="s">
        <v>3044</v>
      </c>
      <c r="E122" s="54"/>
      <c r="F122" s="47" t="s">
        <v>3042</v>
      </c>
      <c r="G122" s="47" t="s">
        <v>834</v>
      </c>
      <c r="H122" s="115"/>
      <c r="I122" s="19"/>
      <c r="J122" s="19"/>
      <c r="K122" s="19"/>
      <c r="L122" s="19"/>
      <c r="M122" s="19"/>
      <c r="N122" s="167" t="str">
        <f t="shared" si="3"/>
        <v/>
      </c>
      <c r="O122" s="47"/>
      <c r="P122" s="47"/>
      <c r="Q122" s="19"/>
      <c r="R122" s="47"/>
      <c r="S122" s="20"/>
      <c r="T122" s="47"/>
      <c r="U122" s="19"/>
    </row>
    <row r="123" spans="1:21" s="37" customFormat="1" ht="165.75" x14ac:dyDescent="0.25">
      <c r="A123" s="173"/>
      <c r="B123" s="23" t="s">
        <v>92</v>
      </c>
      <c r="C123" s="47" t="s">
        <v>3045</v>
      </c>
      <c r="D123" s="47" t="s">
        <v>3046</v>
      </c>
      <c r="E123" s="47" t="s">
        <v>3041</v>
      </c>
      <c r="F123" s="54"/>
      <c r="G123" s="54"/>
      <c r="H123" s="115"/>
      <c r="I123" s="19"/>
      <c r="J123" s="19"/>
      <c r="K123" s="19"/>
      <c r="L123" s="19"/>
      <c r="M123" s="19"/>
      <c r="N123" s="167" t="str">
        <f t="shared" si="3"/>
        <v/>
      </c>
      <c r="O123" s="47"/>
      <c r="P123" s="47"/>
      <c r="Q123" s="19"/>
      <c r="R123" s="47"/>
      <c r="S123" s="20"/>
      <c r="T123" s="47"/>
      <c r="U123" s="19"/>
    </row>
    <row r="124" spans="1:21" s="37" customFormat="1" ht="89.25" x14ac:dyDescent="0.25">
      <c r="A124" s="173"/>
      <c r="B124" s="23" t="s">
        <v>92</v>
      </c>
      <c r="C124" s="47" t="s">
        <v>3047</v>
      </c>
      <c r="D124" s="47" t="s">
        <v>3048</v>
      </c>
      <c r="E124" s="54"/>
      <c r="F124" s="47" t="s">
        <v>3042</v>
      </c>
      <c r="G124" s="47" t="s">
        <v>834</v>
      </c>
      <c r="H124" s="115"/>
      <c r="I124" s="19"/>
      <c r="J124" s="19"/>
      <c r="K124" s="19"/>
      <c r="L124" s="19"/>
      <c r="M124" s="19"/>
      <c r="N124" s="167" t="str">
        <f t="shared" si="3"/>
        <v/>
      </c>
      <c r="O124" s="47"/>
      <c r="P124" s="47"/>
      <c r="Q124" s="19"/>
      <c r="R124" s="47"/>
      <c r="S124" s="20"/>
      <c r="T124" s="47"/>
      <c r="U124" s="19"/>
    </row>
    <row r="125" spans="1:21" s="37" customFormat="1" ht="89.25" x14ac:dyDescent="0.25">
      <c r="A125" s="172"/>
      <c r="B125" s="23" t="s">
        <v>92</v>
      </c>
      <c r="C125" s="47" t="s">
        <v>3049</v>
      </c>
      <c r="D125" s="47" t="s">
        <v>3050</v>
      </c>
      <c r="E125" s="54"/>
      <c r="F125" s="47" t="s">
        <v>3042</v>
      </c>
      <c r="G125" s="47" t="s">
        <v>834</v>
      </c>
      <c r="H125" s="47"/>
      <c r="I125" s="19"/>
      <c r="J125" s="19"/>
      <c r="K125" s="19"/>
      <c r="L125" s="19"/>
      <c r="M125" s="19"/>
      <c r="N125" s="167" t="str">
        <f>IF(OR(L125="",M125=""),"",
IF(OR(L125="Low",M125="Low"),"Low",
IF(OR(L125="Moderate",M125="Moderate"),"Moderate",
"High")))</f>
        <v/>
      </c>
      <c r="O125" s="47"/>
      <c r="P125" s="47"/>
      <c r="Q125" s="19"/>
      <c r="R125" s="47"/>
      <c r="S125" s="20"/>
      <c r="T125" s="47"/>
      <c r="U125" s="47"/>
    </row>
  </sheetData>
  <sheetProtection sort="0" autoFilter="0"/>
  <autoFilter ref="A1:U1"/>
  <mergeCells count="31">
    <mergeCell ref="A73:A79"/>
    <mergeCell ref="A80:A82"/>
    <mergeCell ref="A83:A85"/>
    <mergeCell ref="A49:A50"/>
    <mergeCell ref="A51:A53"/>
    <mergeCell ref="A62:A63"/>
    <mergeCell ref="A64:A65"/>
    <mergeCell ref="A54:A57"/>
    <mergeCell ref="A59:A61"/>
    <mergeCell ref="A68:A72"/>
    <mergeCell ref="A35:A36"/>
    <mergeCell ref="A37:A40"/>
    <mergeCell ref="A41:A42"/>
    <mergeCell ref="A44:A47"/>
    <mergeCell ref="A2:A11"/>
    <mergeCell ref="A12:A26"/>
    <mergeCell ref="A28:A29"/>
    <mergeCell ref="A30:A31"/>
    <mergeCell ref="A32:A34"/>
    <mergeCell ref="A87:A88"/>
    <mergeCell ref="A89:A91"/>
    <mergeCell ref="A92:A95"/>
    <mergeCell ref="A98:A99"/>
    <mergeCell ref="A100:A102"/>
    <mergeCell ref="A110:A111"/>
    <mergeCell ref="A112:A113"/>
    <mergeCell ref="A116:A119"/>
    <mergeCell ref="A120:A125"/>
    <mergeCell ref="A103:A104"/>
    <mergeCell ref="A105:A106"/>
    <mergeCell ref="A108:A109"/>
  </mergeCells>
  <conditionalFormatting sqref="N2:N42 N44:N125">
    <cfRule type="expression" dxfId="17" priority="4">
      <formula>OR(AND(L2&lt;&gt;"",M2=""),AND(L2="",M2&lt;&gt;""))</formula>
    </cfRule>
  </conditionalFormatting>
  <conditionalFormatting sqref="N43">
    <cfRule type="expression" dxfId="16" priority="3">
      <formula>OR(AND(L43&lt;&gt;"",M43=""),AND(L43="",M43&lt;&gt;""))</formula>
    </cfRule>
  </conditionalFormatting>
  <dataValidations xWindow="1054" yWindow="286"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44"/>
  <sheetViews>
    <sheetView zoomScale="80" zoomScaleNormal="80" zoomScaleSheetLayoutView="87" zoomScalePageLayoutView="90" workbookViewId="0">
      <pane xSplit="4" ySplit="1" topLeftCell="E2" activePane="bottomRight" state="frozen"/>
      <selection activeCell="Q1" sqref="Q1"/>
      <selection pane="topRight" activeCell="Q1" sqref="Q1"/>
      <selection pane="bottomLeft" activeCell="Q1" sqref="Q1"/>
      <selection pane="bottomRigh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174" t="s">
        <v>96</v>
      </c>
      <c r="B2" s="22" t="s">
        <v>95</v>
      </c>
      <c r="C2" s="36" t="s">
        <v>567</v>
      </c>
      <c r="D2" s="36" t="s">
        <v>1991</v>
      </c>
      <c r="E2" s="16" t="s">
        <v>568</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51" x14ac:dyDescent="0.25">
      <c r="A3" s="176"/>
      <c r="B3" s="22" t="s">
        <v>95</v>
      </c>
      <c r="C3" s="36" t="s">
        <v>570</v>
      </c>
      <c r="D3" s="36" t="s">
        <v>2756</v>
      </c>
      <c r="E3" s="16" t="s">
        <v>568</v>
      </c>
      <c r="F3" s="17"/>
      <c r="G3" s="17"/>
      <c r="H3" s="55"/>
      <c r="I3" s="19"/>
      <c r="J3" s="19"/>
      <c r="K3" s="47"/>
      <c r="L3" s="19"/>
      <c r="M3" s="19"/>
      <c r="N3" s="25" t="str">
        <f t="shared" ref="N3:N24" si="0">IF(OR(L3="",M3=""),"",
IF(OR(L3="Low",M3="Low"),"Low",
IF(OR(L3="Moderate",M3="Moderate"),"Moderate",
"High")))</f>
        <v/>
      </c>
      <c r="O3" s="47"/>
      <c r="P3" s="47"/>
      <c r="Q3" s="19"/>
      <c r="R3" s="47"/>
      <c r="S3" s="20"/>
      <c r="T3" s="47"/>
      <c r="U3" s="47"/>
    </row>
    <row r="4" spans="1:21" s="37" customFormat="1" ht="63.75" x14ac:dyDescent="0.25">
      <c r="A4" s="176"/>
      <c r="B4" s="22" t="s">
        <v>95</v>
      </c>
      <c r="C4" s="36" t="s">
        <v>571</v>
      </c>
      <c r="D4" s="36" t="s">
        <v>1992</v>
      </c>
      <c r="E4" s="16" t="s">
        <v>568</v>
      </c>
      <c r="F4" s="16" t="s">
        <v>569</v>
      </c>
      <c r="G4" s="17"/>
      <c r="H4" s="55"/>
      <c r="I4" s="19"/>
      <c r="J4" s="19"/>
      <c r="K4" s="47"/>
      <c r="L4" s="19"/>
      <c r="M4" s="19"/>
      <c r="N4" s="25" t="str">
        <f t="shared" si="0"/>
        <v/>
      </c>
      <c r="O4" s="47"/>
      <c r="P4" s="47"/>
      <c r="Q4" s="19"/>
      <c r="R4" s="47"/>
      <c r="S4" s="20"/>
      <c r="T4" s="47"/>
      <c r="U4" s="47"/>
    </row>
    <row r="5" spans="1:21" s="37" customFormat="1" ht="63.75" x14ac:dyDescent="0.25">
      <c r="A5" s="176"/>
      <c r="B5" s="22" t="s">
        <v>95</v>
      </c>
      <c r="C5" s="36" t="s">
        <v>572</v>
      </c>
      <c r="D5" s="36" t="s">
        <v>1993</v>
      </c>
      <c r="E5" s="16" t="s">
        <v>568</v>
      </c>
      <c r="F5" s="17"/>
      <c r="G5" s="17"/>
      <c r="H5" s="55"/>
      <c r="I5" s="19"/>
      <c r="J5" s="19"/>
      <c r="K5" s="47"/>
      <c r="L5" s="19"/>
      <c r="M5" s="19"/>
      <c r="N5" s="25" t="str">
        <f t="shared" si="0"/>
        <v/>
      </c>
      <c r="O5" s="47"/>
      <c r="P5" s="47"/>
      <c r="Q5" s="19"/>
      <c r="R5" s="47"/>
      <c r="S5" s="20"/>
      <c r="T5" s="47"/>
      <c r="U5" s="47"/>
    </row>
    <row r="6" spans="1:21" s="37" customFormat="1" ht="38.25" x14ac:dyDescent="0.25">
      <c r="A6" s="176"/>
      <c r="B6" s="22" t="s">
        <v>95</v>
      </c>
      <c r="C6" s="36" t="s">
        <v>573</v>
      </c>
      <c r="D6" s="36" t="s">
        <v>931</v>
      </c>
      <c r="E6" s="16" t="s">
        <v>568</v>
      </c>
      <c r="F6" s="17"/>
      <c r="G6" s="17"/>
      <c r="H6" s="55"/>
      <c r="I6" s="19"/>
      <c r="J6" s="19"/>
      <c r="K6" s="47"/>
      <c r="L6" s="19"/>
      <c r="M6" s="19"/>
      <c r="N6" s="25" t="str">
        <f t="shared" si="0"/>
        <v/>
      </c>
      <c r="O6" s="47"/>
      <c r="P6" s="47"/>
      <c r="Q6" s="19"/>
      <c r="R6" s="47"/>
      <c r="S6" s="20"/>
      <c r="T6" s="47"/>
      <c r="U6" s="47"/>
    </row>
    <row r="7" spans="1:21" s="37" customFormat="1" ht="63.75" x14ac:dyDescent="0.25">
      <c r="A7" s="176"/>
      <c r="B7" s="22" t="s">
        <v>95</v>
      </c>
      <c r="C7" s="36" t="s">
        <v>574</v>
      </c>
      <c r="D7" s="36" t="s">
        <v>933</v>
      </c>
      <c r="E7" s="16" t="s">
        <v>568</v>
      </c>
      <c r="F7" s="16" t="s">
        <v>569</v>
      </c>
      <c r="G7" s="17"/>
      <c r="H7" s="55"/>
      <c r="I7" s="19"/>
      <c r="J7" s="19"/>
      <c r="K7" s="47"/>
      <c r="L7" s="19"/>
      <c r="M7" s="19"/>
      <c r="N7" s="25" t="str">
        <f t="shared" si="0"/>
        <v/>
      </c>
      <c r="O7" s="47"/>
      <c r="P7" s="47"/>
      <c r="Q7" s="19"/>
      <c r="R7" s="47"/>
      <c r="S7" s="20"/>
      <c r="T7" s="47"/>
      <c r="U7" s="47"/>
    </row>
    <row r="8" spans="1:21" s="37" customFormat="1" ht="38.25" x14ac:dyDescent="0.25">
      <c r="A8" s="176"/>
      <c r="B8" s="22" t="s">
        <v>95</v>
      </c>
      <c r="C8" s="36" t="s">
        <v>575</v>
      </c>
      <c r="D8" s="36" t="s">
        <v>1994</v>
      </c>
      <c r="E8" s="16" t="s">
        <v>568</v>
      </c>
      <c r="F8" s="17"/>
      <c r="G8" s="17"/>
      <c r="H8" s="55"/>
      <c r="I8" s="19"/>
      <c r="J8" s="19"/>
      <c r="K8" s="47"/>
      <c r="L8" s="19"/>
      <c r="M8" s="19"/>
      <c r="N8" s="25" t="str">
        <f t="shared" si="0"/>
        <v/>
      </c>
      <c r="O8" s="47"/>
      <c r="P8" s="47"/>
      <c r="Q8" s="19"/>
      <c r="R8" s="47"/>
      <c r="S8" s="20"/>
      <c r="T8" s="47"/>
      <c r="U8" s="47"/>
    </row>
    <row r="9" spans="1:21" s="37" customFormat="1" ht="51" x14ac:dyDescent="0.25">
      <c r="A9" s="176"/>
      <c r="B9" s="22" t="s">
        <v>95</v>
      </c>
      <c r="C9" s="36" t="s">
        <v>576</v>
      </c>
      <c r="D9" s="36" t="s">
        <v>1995</v>
      </c>
      <c r="E9" s="16" t="s">
        <v>568</v>
      </c>
      <c r="F9" s="17"/>
      <c r="G9" s="17"/>
      <c r="H9" s="55"/>
      <c r="I9" s="19"/>
      <c r="J9" s="19"/>
      <c r="K9" s="19"/>
      <c r="L9" s="19"/>
      <c r="M9" s="19"/>
      <c r="N9" s="25" t="str">
        <f t="shared" si="0"/>
        <v/>
      </c>
      <c r="O9" s="47"/>
      <c r="P9" s="47"/>
      <c r="Q9" s="19"/>
      <c r="R9" s="47"/>
      <c r="S9" s="20"/>
      <c r="T9" s="47"/>
      <c r="U9" s="19"/>
    </row>
    <row r="10" spans="1:21" s="37" customFormat="1" ht="38.25" x14ac:dyDescent="0.25">
      <c r="A10" s="176"/>
      <c r="B10" s="22" t="s">
        <v>95</v>
      </c>
      <c r="C10" s="36" t="s">
        <v>577</v>
      </c>
      <c r="D10" s="36" t="s">
        <v>1996</v>
      </c>
      <c r="E10" s="16" t="s">
        <v>568</v>
      </c>
      <c r="F10" s="17"/>
      <c r="G10" s="17"/>
      <c r="H10" s="55"/>
      <c r="I10" s="19"/>
      <c r="J10" s="19"/>
      <c r="K10" s="19"/>
      <c r="L10" s="19"/>
      <c r="M10" s="19"/>
      <c r="N10" s="25" t="str">
        <f t="shared" si="0"/>
        <v/>
      </c>
      <c r="O10" s="47"/>
      <c r="P10" s="47"/>
      <c r="Q10" s="19"/>
      <c r="R10" s="47"/>
      <c r="S10" s="20"/>
      <c r="T10" s="47"/>
      <c r="U10" s="19"/>
    </row>
    <row r="11" spans="1:21" s="37" customFormat="1" ht="51" x14ac:dyDescent="0.25">
      <c r="A11" s="175"/>
      <c r="B11" s="22" t="s">
        <v>95</v>
      </c>
      <c r="C11" s="36" t="s">
        <v>578</v>
      </c>
      <c r="D11" s="36" t="s">
        <v>1997</v>
      </c>
      <c r="E11" s="16" t="s">
        <v>568</v>
      </c>
      <c r="F11" s="17"/>
      <c r="G11" s="17"/>
      <c r="H11" s="55"/>
      <c r="I11" s="19"/>
      <c r="J11" s="19"/>
      <c r="K11" s="19"/>
      <c r="L11" s="19"/>
      <c r="M11" s="19"/>
      <c r="N11" s="25" t="str">
        <f t="shared" si="0"/>
        <v/>
      </c>
      <c r="O11" s="47"/>
      <c r="P11" s="47"/>
      <c r="Q11" s="19"/>
      <c r="R11" s="47"/>
      <c r="S11" s="20"/>
      <c r="T11" s="47"/>
      <c r="U11" s="19"/>
    </row>
    <row r="12" spans="1:21" s="37" customFormat="1" ht="127.5" x14ac:dyDescent="0.25">
      <c r="A12" s="171" t="s">
        <v>98</v>
      </c>
      <c r="B12" s="23" t="s">
        <v>97</v>
      </c>
      <c r="C12" s="47" t="s">
        <v>579</v>
      </c>
      <c r="D12" s="47" t="s">
        <v>1998</v>
      </c>
      <c r="E12" s="47" t="s">
        <v>583</v>
      </c>
      <c r="F12" s="47" t="s">
        <v>584</v>
      </c>
      <c r="G12" s="17"/>
      <c r="H12" s="47"/>
      <c r="I12" s="19"/>
      <c r="J12" s="19"/>
      <c r="K12" s="19"/>
      <c r="L12" s="19"/>
      <c r="M12" s="19"/>
      <c r="N12" s="25" t="str">
        <f t="shared" si="0"/>
        <v/>
      </c>
      <c r="O12" s="47"/>
      <c r="P12" s="47"/>
      <c r="Q12" s="19"/>
      <c r="R12" s="47"/>
      <c r="S12" s="20"/>
      <c r="T12" s="47"/>
      <c r="U12" s="47"/>
    </row>
    <row r="13" spans="1:21" s="37" customFormat="1" ht="127.5" x14ac:dyDescent="0.25">
      <c r="A13" s="173"/>
      <c r="B13" s="23" t="s">
        <v>97</v>
      </c>
      <c r="C13" s="47" t="s">
        <v>580</v>
      </c>
      <c r="D13" s="47" t="s">
        <v>1999</v>
      </c>
      <c r="E13" s="47" t="s">
        <v>583</v>
      </c>
      <c r="F13" s="47" t="s">
        <v>584</v>
      </c>
      <c r="G13" s="17"/>
      <c r="H13" s="47"/>
      <c r="I13" s="19"/>
      <c r="J13" s="19"/>
      <c r="K13" s="19"/>
      <c r="L13" s="19"/>
      <c r="M13" s="19"/>
      <c r="N13" s="25" t="str">
        <f t="shared" si="0"/>
        <v/>
      </c>
      <c r="O13" s="47"/>
      <c r="P13" s="47"/>
      <c r="Q13" s="19"/>
      <c r="R13" s="47"/>
      <c r="S13" s="20"/>
      <c r="T13" s="47"/>
      <c r="U13" s="47"/>
    </row>
    <row r="14" spans="1:21" s="37" customFormat="1" ht="127.5" x14ac:dyDescent="0.25">
      <c r="A14" s="173"/>
      <c r="B14" s="23" t="s">
        <v>97</v>
      </c>
      <c r="C14" s="47" t="s">
        <v>581</v>
      </c>
      <c r="D14" s="47" t="s">
        <v>2000</v>
      </c>
      <c r="E14" s="47" t="s">
        <v>583</v>
      </c>
      <c r="F14" s="17"/>
      <c r="G14" s="17"/>
      <c r="H14" s="47"/>
      <c r="I14" s="19"/>
      <c r="J14" s="19"/>
      <c r="K14" s="19"/>
      <c r="L14" s="19"/>
      <c r="M14" s="19"/>
      <c r="N14" s="25" t="str">
        <f t="shared" si="0"/>
        <v/>
      </c>
      <c r="O14" s="47"/>
      <c r="P14" s="47"/>
      <c r="Q14" s="19"/>
      <c r="R14" s="47"/>
      <c r="S14" s="20"/>
      <c r="T14" s="47"/>
      <c r="U14" s="47"/>
    </row>
    <row r="15" spans="1:21" s="37" customFormat="1" ht="89.25" x14ac:dyDescent="0.25">
      <c r="A15" s="172"/>
      <c r="B15" s="23" t="s">
        <v>97</v>
      </c>
      <c r="C15" s="47" t="s">
        <v>582</v>
      </c>
      <c r="D15" s="47" t="s">
        <v>2001</v>
      </c>
      <c r="E15" s="17"/>
      <c r="F15" s="47" t="s">
        <v>584</v>
      </c>
      <c r="G15" s="47" t="s">
        <v>585</v>
      </c>
      <c r="H15" s="47"/>
      <c r="I15" s="19"/>
      <c r="J15" s="19"/>
      <c r="K15" s="19"/>
      <c r="L15" s="19"/>
      <c r="M15" s="19"/>
      <c r="N15" s="25" t="str">
        <f t="shared" si="0"/>
        <v/>
      </c>
      <c r="O15" s="47"/>
      <c r="P15" s="47"/>
      <c r="Q15" s="19"/>
      <c r="R15" s="47"/>
      <c r="S15" s="20"/>
      <c r="T15" s="47"/>
      <c r="U15" s="47"/>
    </row>
    <row r="16" spans="1:21" s="37" customFormat="1" ht="102" x14ac:dyDescent="0.25">
      <c r="A16" s="47" t="s">
        <v>586</v>
      </c>
      <c r="B16" s="23" t="s">
        <v>589</v>
      </c>
      <c r="C16" s="47" t="s">
        <v>838</v>
      </c>
      <c r="D16" s="47" t="s">
        <v>2002</v>
      </c>
      <c r="E16" s="47" t="s">
        <v>587</v>
      </c>
      <c r="F16" s="47" t="s">
        <v>588</v>
      </c>
      <c r="G16" s="17"/>
      <c r="H16" s="47"/>
      <c r="I16" s="19"/>
      <c r="J16" s="19"/>
      <c r="K16" s="19"/>
      <c r="L16" s="19"/>
      <c r="M16" s="19"/>
      <c r="N16" s="25" t="str">
        <f t="shared" si="0"/>
        <v/>
      </c>
      <c r="O16" s="47"/>
      <c r="P16" s="47"/>
      <c r="Q16" s="19"/>
      <c r="R16" s="47"/>
      <c r="S16" s="20"/>
      <c r="T16" s="47"/>
      <c r="U16" s="47"/>
    </row>
    <row r="17" spans="1:21" s="37" customFormat="1" ht="102" x14ac:dyDescent="0.25">
      <c r="A17" s="171" t="s">
        <v>100</v>
      </c>
      <c r="B17" s="23" t="s">
        <v>99</v>
      </c>
      <c r="C17" s="47" t="s">
        <v>590</v>
      </c>
      <c r="D17" s="47" t="s">
        <v>2003</v>
      </c>
      <c r="E17" s="47" t="s">
        <v>594</v>
      </c>
      <c r="F17" s="47" t="s">
        <v>595</v>
      </c>
      <c r="G17" s="17"/>
      <c r="H17" s="47"/>
      <c r="I17" s="19"/>
      <c r="J17" s="19"/>
      <c r="K17" s="19"/>
      <c r="L17" s="19"/>
      <c r="M17" s="19"/>
      <c r="N17" s="25" t="str">
        <f t="shared" si="0"/>
        <v/>
      </c>
      <c r="O17" s="47"/>
      <c r="P17" s="47"/>
      <c r="Q17" s="19"/>
      <c r="R17" s="47"/>
      <c r="S17" s="20"/>
      <c r="T17" s="47"/>
      <c r="U17" s="47"/>
    </row>
    <row r="18" spans="1:21" s="37" customFormat="1" ht="102" x14ac:dyDescent="0.25">
      <c r="A18" s="173"/>
      <c r="B18" s="23" t="s">
        <v>99</v>
      </c>
      <c r="C18" s="47" t="s">
        <v>591</v>
      </c>
      <c r="D18" s="47" t="s">
        <v>2004</v>
      </c>
      <c r="E18" s="47" t="s">
        <v>594</v>
      </c>
      <c r="F18" s="47" t="s">
        <v>595</v>
      </c>
      <c r="G18" s="17"/>
      <c r="H18" s="47"/>
      <c r="I18" s="19"/>
      <c r="J18" s="19"/>
      <c r="K18" s="19"/>
      <c r="L18" s="19"/>
      <c r="M18" s="19"/>
      <c r="N18" s="25" t="str">
        <f t="shared" si="0"/>
        <v/>
      </c>
      <c r="O18" s="47"/>
      <c r="P18" s="47"/>
      <c r="Q18" s="19"/>
      <c r="R18" s="47"/>
      <c r="S18" s="20"/>
      <c r="T18" s="47"/>
      <c r="U18" s="47"/>
    </row>
    <row r="19" spans="1:21" s="37" customFormat="1" ht="102" x14ac:dyDescent="0.25">
      <c r="A19" s="173"/>
      <c r="B19" s="23" t="s">
        <v>99</v>
      </c>
      <c r="C19" s="47" t="s">
        <v>592</v>
      </c>
      <c r="D19" s="47" t="s">
        <v>2005</v>
      </c>
      <c r="E19" s="47" t="s">
        <v>594</v>
      </c>
      <c r="F19" s="17"/>
      <c r="G19" s="17"/>
      <c r="H19" s="47"/>
      <c r="I19" s="19"/>
      <c r="J19" s="19"/>
      <c r="K19" s="19"/>
      <c r="L19" s="19"/>
      <c r="M19" s="19"/>
      <c r="N19" s="25" t="str">
        <f t="shared" si="0"/>
        <v/>
      </c>
      <c r="O19" s="47"/>
      <c r="P19" s="47"/>
      <c r="Q19" s="19"/>
      <c r="R19" s="47"/>
      <c r="S19" s="20"/>
      <c r="T19" s="47"/>
      <c r="U19" s="47"/>
    </row>
    <row r="20" spans="1:21" s="37" customFormat="1" ht="76.5" x14ac:dyDescent="0.25">
      <c r="A20" s="172"/>
      <c r="B20" s="23" t="s">
        <v>99</v>
      </c>
      <c r="C20" s="47" t="s">
        <v>593</v>
      </c>
      <c r="D20" s="47" t="s">
        <v>2006</v>
      </c>
      <c r="E20" s="17"/>
      <c r="F20" s="47" t="s">
        <v>595</v>
      </c>
      <c r="G20" s="47" t="s">
        <v>596</v>
      </c>
      <c r="H20" s="47"/>
      <c r="I20" s="19"/>
      <c r="J20" s="19"/>
      <c r="K20" s="19"/>
      <c r="L20" s="19"/>
      <c r="M20" s="19"/>
      <c r="N20" s="25" t="str">
        <f t="shared" si="0"/>
        <v/>
      </c>
      <c r="O20" s="47"/>
      <c r="P20" s="47"/>
      <c r="Q20" s="19"/>
      <c r="R20" s="47"/>
      <c r="S20" s="20"/>
      <c r="T20" s="47"/>
      <c r="U20" s="47"/>
    </row>
    <row r="21" spans="1:21" s="37" customFormat="1" ht="76.5" x14ac:dyDescent="0.25">
      <c r="A21" s="171" t="s">
        <v>102</v>
      </c>
      <c r="B21" s="23" t="s">
        <v>101</v>
      </c>
      <c r="C21" s="47" t="s">
        <v>597</v>
      </c>
      <c r="D21" s="47" t="s">
        <v>2007</v>
      </c>
      <c r="E21" s="47" t="s">
        <v>601</v>
      </c>
      <c r="F21" s="17"/>
      <c r="G21" s="17"/>
      <c r="H21" s="47"/>
      <c r="I21" s="19"/>
      <c r="J21" s="19"/>
      <c r="K21" s="19"/>
      <c r="L21" s="19"/>
      <c r="M21" s="19"/>
      <c r="N21" s="25" t="str">
        <f t="shared" si="0"/>
        <v/>
      </c>
      <c r="O21" s="47"/>
      <c r="P21" s="47"/>
      <c r="Q21" s="19"/>
      <c r="R21" s="47"/>
      <c r="S21" s="20"/>
      <c r="T21" s="47"/>
      <c r="U21" s="47"/>
    </row>
    <row r="22" spans="1:21" s="37" customFormat="1" ht="76.5" x14ac:dyDescent="0.25">
      <c r="A22" s="173"/>
      <c r="B22" s="23" t="s">
        <v>101</v>
      </c>
      <c r="C22" s="47" t="s">
        <v>598</v>
      </c>
      <c r="D22" s="47" t="s">
        <v>2008</v>
      </c>
      <c r="E22" s="17"/>
      <c r="F22" s="47" t="s">
        <v>602</v>
      </c>
      <c r="G22" s="47" t="s">
        <v>603</v>
      </c>
      <c r="H22" s="47"/>
      <c r="I22" s="19"/>
      <c r="J22" s="19"/>
      <c r="K22" s="19"/>
      <c r="L22" s="19"/>
      <c r="M22" s="19"/>
      <c r="N22" s="25" t="str">
        <f t="shared" si="0"/>
        <v/>
      </c>
      <c r="O22" s="47"/>
      <c r="P22" s="47"/>
      <c r="Q22" s="19"/>
      <c r="R22" s="47"/>
      <c r="S22" s="20"/>
      <c r="T22" s="47"/>
      <c r="U22" s="47"/>
    </row>
    <row r="23" spans="1:21" s="37" customFormat="1" ht="76.5" x14ac:dyDescent="0.25">
      <c r="A23" s="173"/>
      <c r="B23" s="23" t="s">
        <v>101</v>
      </c>
      <c r="C23" s="47" t="s">
        <v>599</v>
      </c>
      <c r="D23" s="47" t="s">
        <v>2009</v>
      </c>
      <c r="E23" s="47" t="s">
        <v>601</v>
      </c>
      <c r="F23" s="17"/>
      <c r="G23" s="17"/>
      <c r="H23" s="47"/>
      <c r="I23" s="19"/>
      <c r="J23" s="19"/>
      <c r="K23" s="19"/>
      <c r="L23" s="19"/>
      <c r="M23" s="19"/>
      <c r="N23" s="25" t="str">
        <f t="shared" si="0"/>
        <v/>
      </c>
      <c r="O23" s="47"/>
      <c r="P23" s="47"/>
      <c r="Q23" s="19"/>
      <c r="R23" s="47"/>
      <c r="S23" s="20"/>
      <c r="T23" s="47"/>
      <c r="U23" s="47"/>
    </row>
    <row r="24" spans="1:21" s="37" customFormat="1" ht="38.25" x14ac:dyDescent="0.25">
      <c r="A24" s="172"/>
      <c r="B24" s="23" t="s">
        <v>101</v>
      </c>
      <c r="C24" s="47" t="s">
        <v>600</v>
      </c>
      <c r="D24" s="47" t="s">
        <v>2010</v>
      </c>
      <c r="E24" s="17"/>
      <c r="F24" s="47" t="s">
        <v>602</v>
      </c>
      <c r="G24" s="47" t="s">
        <v>603</v>
      </c>
      <c r="H24" s="47"/>
      <c r="I24" s="19"/>
      <c r="J24" s="19"/>
      <c r="K24" s="19"/>
      <c r="L24" s="19"/>
      <c r="M24" s="19"/>
      <c r="N24" s="25" t="str">
        <f t="shared" si="0"/>
        <v/>
      </c>
      <c r="O24" s="47"/>
      <c r="P24" s="47"/>
      <c r="Q24" s="19"/>
      <c r="R24" s="47"/>
      <c r="S24" s="20"/>
      <c r="T24" s="47"/>
      <c r="U24" s="47"/>
    </row>
    <row r="25" spans="1:21" s="37" customFormat="1" ht="12.75" x14ac:dyDescent="0.25">
      <c r="B25" s="38"/>
      <c r="I25" s="39"/>
      <c r="J25" s="39"/>
      <c r="K25" s="39"/>
      <c r="L25" s="39"/>
      <c r="M25" s="39"/>
      <c r="N25" s="40"/>
      <c r="Q25" s="39"/>
    </row>
    <row r="26" spans="1:21" s="37" customFormat="1" ht="12.75" x14ac:dyDescent="0.25">
      <c r="B26" s="38"/>
      <c r="I26" s="39"/>
      <c r="J26" s="39"/>
      <c r="K26" s="39"/>
      <c r="L26" s="39"/>
      <c r="M26" s="39"/>
      <c r="N26" s="40"/>
      <c r="Q26" s="39"/>
    </row>
    <row r="27" spans="1:21" s="37" customFormat="1" ht="12.75" x14ac:dyDescent="0.25">
      <c r="B27" s="38"/>
      <c r="I27" s="39"/>
      <c r="J27" s="39"/>
      <c r="K27" s="39"/>
      <c r="L27" s="39"/>
      <c r="M27" s="39"/>
      <c r="N27" s="40"/>
      <c r="Q27" s="39"/>
    </row>
    <row r="28" spans="1:21" s="37" customFormat="1" ht="12.75" x14ac:dyDescent="0.25">
      <c r="B28" s="38"/>
      <c r="I28" s="39"/>
      <c r="J28" s="39"/>
      <c r="K28" s="39"/>
      <c r="L28" s="39"/>
      <c r="M28" s="39"/>
      <c r="N28" s="40"/>
      <c r="Q28" s="39"/>
    </row>
    <row r="29" spans="1:21" s="37" customFormat="1" ht="12.75" x14ac:dyDescent="0.25">
      <c r="B29" s="38"/>
      <c r="I29" s="39"/>
      <c r="J29" s="39"/>
      <c r="K29" s="39"/>
      <c r="L29" s="39"/>
      <c r="M29" s="39"/>
      <c r="N29" s="40"/>
      <c r="Q29" s="39"/>
    </row>
    <row r="30" spans="1:21" s="37" customFormat="1" ht="12.75" x14ac:dyDescent="0.25">
      <c r="B30" s="38"/>
      <c r="I30" s="39"/>
      <c r="J30" s="39"/>
      <c r="K30" s="39"/>
      <c r="L30" s="39"/>
      <c r="M30" s="39"/>
      <c r="N30" s="40"/>
      <c r="Q30" s="39"/>
    </row>
    <row r="31" spans="1:21" s="37" customFormat="1" ht="12.75" x14ac:dyDescent="0.25">
      <c r="B31" s="38"/>
      <c r="I31" s="39"/>
      <c r="J31" s="39"/>
      <c r="K31" s="39"/>
      <c r="L31" s="39"/>
      <c r="M31" s="39"/>
      <c r="N31" s="40"/>
      <c r="Q31" s="39"/>
    </row>
    <row r="32" spans="1:21" s="37" customFormat="1" ht="12.75" x14ac:dyDescent="0.25">
      <c r="B32" s="38"/>
      <c r="I32" s="39"/>
      <c r="J32" s="39"/>
      <c r="K32" s="39"/>
      <c r="L32" s="39"/>
      <c r="M32" s="39"/>
      <c r="N32" s="40"/>
      <c r="Q32" s="39"/>
    </row>
    <row r="33" spans="2:17" s="37" customFormat="1" ht="12.75" x14ac:dyDescent="0.25">
      <c r="B33" s="38"/>
      <c r="I33" s="39"/>
      <c r="J33" s="39"/>
      <c r="K33" s="39"/>
      <c r="L33" s="39"/>
      <c r="M33" s="39"/>
      <c r="N33" s="40"/>
      <c r="Q33" s="39"/>
    </row>
    <row r="34" spans="2:17" s="37" customFormat="1" ht="12.75" x14ac:dyDescent="0.25">
      <c r="B34" s="38"/>
      <c r="I34" s="39"/>
      <c r="J34" s="39"/>
      <c r="K34" s="39"/>
      <c r="L34" s="39"/>
      <c r="M34" s="39"/>
      <c r="N34" s="40"/>
      <c r="Q34" s="39"/>
    </row>
    <row r="35" spans="2:17" s="37" customFormat="1" ht="12.75" x14ac:dyDescent="0.25">
      <c r="B35" s="38"/>
      <c r="I35" s="39"/>
      <c r="J35" s="39"/>
      <c r="K35" s="39"/>
      <c r="L35" s="39"/>
      <c r="M35" s="39"/>
      <c r="N35" s="40"/>
      <c r="Q35" s="39"/>
    </row>
    <row r="36" spans="2:17" s="37" customFormat="1" ht="12.75" x14ac:dyDescent="0.25">
      <c r="B36" s="38"/>
      <c r="I36" s="39"/>
      <c r="J36" s="39"/>
      <c r="K36" s="39"/>
      <c r="L36" s="39"/>
      <c r="M36" s="39"/>
      <c r="N36" s="40"/>
      <c r="Q36" s="39"/>
    </row>
    <row r="37" spans="2:17" s="37" customFormat="1" ht="12.75" x14ac:dyDescent="0.25">
      <c r="B37" s="38"/>
      <c r="I37" s="39"/>
      <c r="J37" s="39"/>
      <c r="K37" s="39"/>
      <c r="L37" s="39"/>
      <c r="M37" s="39"/>
      <c r="N37" s="40"/>
      <c r="Q37" s="39"/>
    </row>
    <row r="38" spans="2:17" s="37" customFormat="1" ht="12.75" x14ac:dyDescent="0.25">
      <c r="B38" s="38"/>
      <c r="I38" s="39"/>
      <c r="J38" s="39"/>
      <c r="K38" s="39"/>
      <c r="L38" s="39"/>
      <c r="M38" s="39"/>
      <c r="N38" s="40"/>
      <c r="Q38" s="39"/>
    </row>
    <row r="39" spans="2:17" s="37" customFormat="1" ht="12.75" x14ac:dyDescent="0.25">
      <c r="B39" s="38"/>
      <c r="I39" s="39"/>
      <c r="J39" s="39"/>
      <c r="K39" s="39"/>
      <c r="L39" s="39"/>
      <c r="M39" s="39"/>
      <c r="N39" s="40"/>
      <c r="Q39" s="39"/>
    </row>
    <row r="40" spans="2:17" s="37" customFormat="1" ht="12.75" x14ac:dyDescent="0.25">
      <c r="B40" s="38"/>
      <c r="I40" s="39"/>
      <c r="J40" s="39"/>
      <c r="K40" s="39"/>
      <c r="L40" s="39"/>
      <c r="M40" s="39"/>
      <c r="N40" s="40"/>
      <c r="Q40" s="39"/>
    </row>
    <row r="41" spans="2:17" s="37" customFormat="1" ht="12.75" x14ac:dyDescent="0.25">
      <c r="B41" s="38"/>
      <c r="I41" s="39"/>
      <c r="J41" s="39"/>
      <c r="K41" s="39"/>
      <c r="L41" s="39"/>
      <c r="M41" s="39"/>
      <c r="N41" s="40"/>
      <c r="Q41" s="39"/>
    </row>
    <row r="42" spans="2:17" s="37" customFormat="1" ht="12.75" x14ac:dyDescent="0.25">
      <c r="B42" s="38"/>
      <c r="I42" s="39"/>
      <c r="J42" s="39"/>
      <c r="K42" s="39"/>
      <c r="L42" s="39"/>
      <c r="M42" s="39"/>
      <c r="N42" s="40"/>
      <c r="Q42" s="39"/>
    </row>
    <row r="43" spans="2:17" s="37" customFormat="1" ht="12.75" x14ac:dyDescent="0.25">
      <c r="B43" s="38"/>
      <c r="I43" s="39"/>
      <c r="J43" s="39"/>
      <c r="K43" s="39"/>
      <c r="L43" s="39"/>
      <c r="M43" s="39"/>
      <c r="N43" s="40"/>
      <c r="Q43" s="39"/>
    </row>
    <row r="44" spans="2:17" s="37" customFormat="1" ht="12.75" x14ac:dyDescent="0.25">
      <c r="B44" s="38"/>
      <c r="I44" s="39"/>
      <c r="J44" s="39"/>
      <c r="K44" s="39"/>
      <c r="L44" s="39"/>
      <c r="M44" s="39"/>
      <c r="N44" s="40"/>
      <c r="Q44" s="39"/>
    </row>
  </sheetData>
  <sheetProtection sort="0" autoFilter="0"/>
  <autoFilter ref="A1:U1"/>
  <mergeCells count="4">
    <mergeCell ref="A21:A24"/>
    <mergeCell ref="A2:A11"/>
    <mergeCell ref="A12:A15"/>
    <mergeCell ref="A17:A20"/>
  </mergeCells>
  <conditionalFormatting sqref="N2:N24">
    <cfRule type="expression" dxfId="15" priority="1">
      <formula>OR(AND(L2&lt;&gt;"",M2=""),AND(L2="",M2&lt;&gt;""))</formula>
    </cfRule>
  </conditionalFormatting>
  <dataValidations xWindow="137" yWindow="322"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63"/>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67" customWidth="1"/>
    <col min="2" max="2" width="8.85546875" style="68" customWidth="1"/>
    <col min="3" max="3" width="16.85546875" style="67" customWidth="1"/>
    <col min="4" max="4" width="43.42578125" style="67" customWidth="1"/>
    <col min="5" max="7" width="30.85546875" style="67" customWidth="1"/>
    <col min="8" max="8" width="55.85546875" style="67" customWidth="1"/>
    <col min="9" max="10" width="19.7109375" style="69" customWidth="1"/>
    <col min="11" max="11" width="26.5703125" style="69" customWidth="1"/>
    <col min="12" max="13" width="15.85546875" style="69" customWidth="1"/>
    <col min="14" max="14" width="15.85546875" style="70" customWidth="1"/>
    <col min="15" max="16" width="26.5703125" style="67" customWidth="1"/>
    <col min="17" max="17" width="18.5703125" style="69" customWidth="1"/>
    <col min="18" max="18" width="21" style="67" customWidth="1"/>
    <col min="19" max="19" width="5.42578125" style="71" customWidth="1"/>
    <col min="20" max="20" width="19.42578125" style="67" customWidth="1"/>
    <col min="21" max="21" width="14.42578125" style="67" customWidth="1"/>
    <col min="22" max="24" width="9" style="67"/>
    <col min="25" max="25" width="7.85546875" style="67" customWidth="1"/>
    <col min="26" max="16384" width="9" style="67"/>
  </cols>
  <sheetData>
    <row r="1" spans="1:21" s="64" customFormat="1" ht="38.25" x14ac:dyDescent="0.25">
      <c r="A1" s="61" t="s">
        <v>524</v>
      </c>
      <c r="B1" s="62" t="s">
        <v>545</v>
      </c>
      <c r="C1" s="61" t="s">
        <v>0</v>
      </c>
      <c r="D1" s="61" t="s">
        <v>1</v>
      </c>
      <c r="E1" s="61" t="s">
        <v>10</v>
      </c>
      <c r="F1" s="61" t="s">
        <v>11</v>
      </c>
      <c r="G1" s="61" t="s">
        <v>12</v>
      </c>
      <c r="H1" s="61" t="s">
        <v>2</v>
      </c>
      <c r="I1" s="61" t="s">
        <v>3</v>
      </c>
      <c r="J1" s="61" t="s">
        <v>23</v>
      </c>
      <c r="K1" s="61" t="s">
        <v>28</v>
      </c>
      <c r="L1" s="61" t="s">
        <v>24</v>
      </c>
      <c r="M1" s="61" t="s">
        <v>25</v>
      </c>
      <c r="N1" s="63" t="s">
        <v>26</v>
      </c>
      <c r="O1" s="61" t="s">
        <v>27</v>
      </c>
      <c r="P1" s="61" t="s">
        <v>4</v>
      </c>
      <c r="Q1" s="15" t="s">
        <v>3917</v>
      </c>
      <c r="R1" s="61" t="s">
        <v>5</v>
      </c>
      <c r="S1" s="61"/>
      <c r="T1" s="61" t="s">
        <v>30</v>
      </c>
      <c r="U1" s="61" t="s">
        <v>29</v>
      </c>
    </row>
    <row r="2" spans="1:21" s="37" customFormat="1" ht="140.25" x14ac:dyDescent="0.25">
      <c r="A2" s="174" t="s">
        <v>105</v>
      </c>
      <c r="B2" s="22" t="s">
        <v>104</v>
      </c>
      <c r="C2" s="116" t="s">
        <v>3108</v>
      </c>
      <c r="D2" s="116" t="s">
        <v>3109</v>
      </c>
      <c r="E2" s="16" t="s">
        <v>3110</v>
      </c>
      <c r="F2" s="17"/>
      <c r="G2" s="17"/>
      <c r="H2" s="115"/>
      <c r="I2" s="19"/>
      <c r="J2" s="19"/>
      <c r="K2" s="47"/>
      <c r="L2" s="19"/>
      <c r="M2" s="19"/>
      <c r="N2" s="25" t="str">
        <f>IF(OR(L2="",M2=""),"",
IF(OR(L2="Low",M2="Low"),"Low",
IF(OR(L2="Moderate",M2="Moderate"),"Moderate",
"High")))</f>
        <v/>
      </c>
      <c r="O2" s="47"/>
      <c r="P2" s="47"/>
      <c r="Q2" s="19"/>
      <c r="R2" s="47"/>
      <c r="S2" s="20"/>
      <c r="T2" s="47"/>
      <c r="U2" s="47"/>
    </row>
    <row r="3" spans="1:21" s="37" customFormat="1" ht="38.25" x14ac:dyDescent="0.25">
      <c r="A3" s="176"/>
      <c r="B3" s="22" t="s">
        <v>104</v>
      </c>
      <c r="C3" s="116" t="s">
        <v>1601</v>
      </c>
      <c r="D3" s="116" t="s">
        <v>3112</v>
      </c>
      <c r="E3" s="16" t="s">
        <v>3110</v>
      </c>
      <c r="F3" s="17"/>
      <c r="G3" s="17"/>
      <c r="H3" s="115"/>
      <c r="I3" s="19"/>
      <c r="J3" s="19"/>
      <c r="K3" s="47"/>
      <c r="L3" s="19"/>
      <c r="M3" s="19"/>
      <c r="N3" s="25" t="str">
        <f t="shared" ref="N3:N50" si="0">IF(OR(L3="",M3=""),"",
IF(OR(L3="Low",M3="Low"),"Low",
IF(OR(L3="Moderate",M3="Moderate"),"Moderate",
"High")))</f>
        <v/>
      </c>
      <c r="O3" s="47"/>
      <c r="P3" s="47"/>
      <c r="Q3" s="19"/>
      <c r="R3" s="47"/>
      <c r="S3" s="20"/>
      <c r="T3" s="47"/>
      <c r="U3" s="47"/>
    </row>
    <row r="4" spans="1:21" s="37" customFormat="1" ht="51" x14ac:dyDescent="0.25">
      <c r="A4" s="176"/>
      <c r="B4" s="22" t="s">
        <v>104</v>
      </c>
      <c r="C4" s="116" t="s">
        <v>3113</v>
      </c>
      <c r="D4" s="116" t="s">
        <v>1734</v>
      </c>
      <c r="E4" s="16" t="s">
        <v>3110</v>
      </c>
      <c r="F4" s="16" t="s">
        <v>3111</v>
      </c>
      <c r="G4" s="17"/>
      <c r="H4" s="115"/>
      <c r="I4" s="19"/>
      <c r="J4" s="19"/>
      <c r="K4" s="47"/>
      <c r="L4" s="19"/>
      <c r="M4" s="19"/>
      <c r="N4" s="25" t="str">
        <f t="shared" si="0"/>
        <v/>
      </c>
      <c r="O4" s="47"/>
      <c r="P4" s="47"/>
      <c r="Q4" s="19"/>
      <c r="R4" s="47"/>
      <c r="S4" s="20"/>
      <c r="T4" s="47"/>
      <c r="U4" s="47"/>
    </row>
    <row r="5" spans="1:21" s="37" customFormat="1" ht="63.75" x14ac:dyDescent="0.25">
      <c r="A5" s="176"/>
      <c r="B5" s="22" t="s">
        <v>104</v>
      </c>
      <c r="C5" s="116" t="s">
        <v>1602</v>
      </c>
      <c r="D5" s="116" t="s">
        <v>1737</v>
      </c>
      <c r="E5" s="16" t="s">
        <v>3110</v>
      </c>
      <c r="F5" s="17"/>
      <c r="G5" s="17"/>
      <c r="H5" s="115"/>
      <c r="I5" s="19"/>
      <c r="J5" s="19"/>
      <c r="K5" s="47"/>
      <c r="L5" s="19"/>
      <c r="M5" s="19"/>
      <c r="N5" s="25" t="str">
        <f t="shared" si="0"/>
        <v/>
      </c>
      <c r="O5" s="47"/>
      <c r="P5" s="47"/>
      <c r="Q5" s="19"/>
      <c r="R5" s="47"/>
      <c r="S5" s="20"/>
      <c r="T5" s="47"/>
      <c r="U5" s="47"/>
    </row>
    <row r="6" spans="1:21" s="37" customFormat="1" ht="38.25" x14ac:dyDescent="0.25">
      <c r="A6" s="176"/>
      <c r="B6" s="22" t="s">
        <v>104</v>
      </c>
      <c r="C6" s="116" t="s">
        <v>3114</v>
      </c>
      <c r="D6" s="116" t="s">
        <v>3115</v>
      </c>
      <c r="E6" s="16" t="s">
        <v>3110</v>
      </c>
      <c r="F6" s="17"/>
      <c r="G6" s="17"/>
      <c r="H6" s="115"/>
      <c r="I6" s="19"/>
      <c r="J6" s="19"/>
      <c r="K6" s="47"/>
      <c r="L6" s="19"/>
      <c r="M6" s="19"/>
      <c r="N6" s="25" t="str">
        <f t="shared" si="0"/>
        <v/>
      </c>
      <c r="O6" s="47"/>
      <c r="P6" s="47"/>
      <c r="Q6" s="19"/>
      <c r="R6" s="47"/>
      <c r="S6" s="20"/>
      <c r="T6" s="47"/>
      <c r="U6" s="47"/>
    </row>
    <row r="7" spans="1:21" s="37" customFormat="1" ht="51" x14ac:dyDescent="0.25">
      <c r="A7" s="176"/>
      <c r="B7" s="22" t="s">
        <v>104</v>
      </c>
      <c r="C7" s="116" t="s">
        <v>3116</v>
      </c>
      <c r="D7" s="116" t="s">
        <v>933</v>
      </c>
      <c r="E7" s="16" t="s">
        <v>3110</v>
      </c>
      <c r="F7" s="16" t="s">
        <v>3111</v>
      </c>
      <c r="G7" s="17"/>
      <c r="H7" s="115"/>
      <c r="I7" s="19"/>
      <c r="J7" s="19"/>
      <c r="K7" s="47"/>
      <c r="L7" s="19"/>
      <c r="M7" s="19"/>
      <c r="N7" s="25" t="str">
        <f t="shared" si="0"/>
        <v/>
      </c>
      <c r="O7" s="47"/>
      <c r="P7" s="47"/>
      <c r="Q7" s="19"/>
      <c r="R7" s="47"/>
      <c r="S7" s="20"/>
      <c r="T7" s="47"/>
      <c r="U7" s="47"/>
    </row>
    <row r="8" spans="1:21" s="37" customFormat="1" ht="38.25" x14ac:dyDescent="0.25">
      <c r="A8" s="176"/>
      <c r="B8" s="22" t="s">
        <v>104</v>
      </c>
      <c r="C8" s="116" t="s">
        <v>1603</v>
      </c>
      <c r="D8" s="116" t="s">
        <v>3117</v>
      </c>
      <c r="E8" s="16" t="s">
        <v>3110</v>
      </c>
      <c r="F8" s="17"/>
      <c r="G8" s="17"/>
      <c r="H8" s="115"/>
      <c r="I8" s="19"/>
      <c r="J8" s="19"/>
      <c r="K8" s="47"/>
      <c r="L8" s="19"/>
      <c r="M8" s="19"/>
      <c r="N8" s="25" t="str">
        <f t="shared" si="0"/>
        <v/>
      </c>
      <c r="O8" s="47"/>
      <c r="P8" s="47"/>
      <c r="Q8" s="19"/>
      <c r="R8" s="47"/>
      <c r="S8" s="20"/>
      <c r="T8" s="47"/>
      <c r="U8" s="47"/>
    </row>
    <row r="9" spans="1:21" s="37" customFormat="1" ht="51" x14ac:dyDescent="0.25">
      <c r="A9" s="176"/>
      <c r="B9" s="22" t="s">
        <v>104</v>
      </c>
      <c r="C9" s="116" t="s">
        <v>3118</v>
      </c>
      <c r="D9" s="116" t="s">
        <v>3119</v>
      </c>
      <c r="E9" s="16" t="s">
        <v>3110</v>
      </c>
      <c r="F9" s="17"/>
      <c r="G9" s="17"/>
      <c r="H9" s="115"/>
      <c r="I9" s="19"/>
      <c r="J9" s="19"/>
      <c r="K9" s="19"/>
      <c r="L9" s="19"/>
      <c r="M9" s="19"/>
      <c r="N9" s="25" t="str">
        <f t="shared" si="0"/>
        <v/>
      </c>
      <c r="O9" s="47"/>
      <c r="P9" s="47"/>
      <c r="Q9" s="19"/>
      <c r="R9" s="47"/>
      <c r="S9" s="20"/>
      <c r="T9" s="47"/>
      <c r="U9" s="19"/>
    </row>
    <row r="10" spans="1:21" s="37" customFormat="1" ht="38.25" x14ac:dyDescent="0.25">
      <c r="A10" s="176"/>
      <c r="B10" s="22" t="s">
        <v>104</v>
      </c>
      <c r="C10" s="116" t="s">
        <v>1604</v>
      </c>
      <c r="D10" s="116" t="s">
        <v>3120</v>
      </c>
      <c r="E10" s="16" t="s">
        <v>3110</v>
      </c>
      <c r="F10" s="17"/>
      <c r="G10" s="17"/>
      <c r="H10" s="115"/>
      <c r="I10" s="19"/>
      <c r="J10" s="19"/>
      <c r="K10" s="19"/>
      <c r="L10" s="19"/>
      <c r="M10" s="19"/>
      <c r="N10" s="25" t="str">
        <f t="shared" si="0"/>
        <v/>
      </c>
      <c r="O10" s="47"/>
      <c r="P10" s="47"/>
      <c r="Q10" s="19"/>
      <c r="R10" s="47"/>
      <c r="S10" s="20"/>
      <c r="T10" s="47"/>
      <c r="U10" s="19"/>
    </row>
    <row r="11" spans="1:21" s="37" customFormat="1" ht="51" x14ac:dyDescent="0.25">
      <c r="A11" s="175"/>
      <c r="B11" s="22" t="s">
        <v>104</v>
      </c>
      <c r="C11" s="116" t="s">
        <v>3121</v>
      </c>
      <c r="D11" s="116" t="s">
        <v>3122</v>
      </c>
      <c r="E11" s="16" t="s">
        <v>3110</v>
      </c>
      <c r="F11" s="17"/>
      <c r="G11" s="17"/>
      <c r="H11" s="115"/>
      <c r="I11" s="19"/>
      <c r="J11" s="19"/>
      <c r="K11" s="19"/>
      <c r="L11" s="19"/>
      <c r="M11" s="19"/>
      <c r="N11" s="25" t="str">
        <f t="shared" si="0"/>
        <v/>
      </c>
      <c r="O11" s="47"/>
      <c r="P11" s="47"/>
      <c r="Q11" s="19"/>
      <c r="R11" s="47"/>
      <c r="S11" s="20"/>
      <c r="T11" s="47"/>
      <c r="U11" s="19"/>
    </row>
    <row r="12" spans="1:21" s="37" customFormat="1" ht="127.5" x14ac:dyDescent="0.25">
      <c r="A12" s="174" t="s">
        <v>107</v>
      </c>
      <c r="B12" s="22" t="s">
        <v>106</v>
      </c>
      <c r="C12" s="116" t="s">
        <v>1605</v>
      </c>
      <c r="D12" s="116" t="s">
        <v>3123</v>
      </c>
      <c r="E12" s="16" t="s">
        <v>3124</v>
      </c>
      <c r="F12" s="17"/>
      <c r="G12" s="17"/>
      <c r="H12" s="115"/>
      <c r="I12" s="19"/>
      <c r="J12" s="19"/>
      <c r="K12" s="19"/>
      <c r="L12" s="19"/>
      <c r="M12" s="19"/>
      <c r="N12" s="25" t="str">
        <f t="shared" si="0"/>
        <v/>
      </c>
      <c r="O12" s="47"/>
      <c r="P12" s="47"/>
      <c r="Q12" s="19"/>
      <c r="R12" s="47"/>
      <c r="S12" s="20"/>
      <c r="T12" s="47"/>
      <c r="U12" s="19"/>
    </row>
    <row r="13" spans="1:21" s="37" customFormat="1" ht="76.5" x14ac:dyDescent="0.25">
      <c r="A13" s="176"/>
      <c r="B13" s="22" t="s">
        <v>106</v>
      </c>
      <c r="C13" s="116" t="s">
        <v>1607</v>
      </c>
      <c r="D13" s="116" t="s">
        <v>3125</v>
      </c>
      <c r="E13" s="17"/>
      <c r="F13" s="16" t="s">
        <v>3126</v>
      </c>
      <c r="G13" s="57" t="s">
        <v>1606</v>
      </c>
      <c r="H13" s="115"/>
      <c r="I13" s="19"/>
      <c r="J13" s="19"/>
      <c r="K13" s="19"/>
      <c r="L13" s="19"/>
      <c r="M13" s="19"/>
      <c r="N13" s="25" t="str">
        <f t="shared" si="0"/>
        <v/>
      </c>
      <c r="O13" s="47"/>
      <c r="P13" s="47"/>
      <c r="Q13" s="19"/>
      <c r="R13" s="47"/>
      <c r="S13" s="20"/>
      <c r="T13" s="47"/>
      <c r="U13" s="19"/>
    </row>
    <row r="14" spans="1:21" s="37" customFormat="1" ht="127.5" x14ac:dyDescent="0.25">
      <c r="A14" s="176"/>
      <c r="B14" s="22" t="s">
        <v>106</v>
      </c>
      <c r="C14" s="116" t="s">
        <v>3127</v>
      </c>
      <c r="D14" s="116" t="s">
        <v>3128</v>
      </c>
      <c r="E14" s="16" t="s">
        <v>3124</v>
      </c>
      <c r="F14" s="16" t="s">
        <v>3126</v>
      </c>
      <c r="G14" s="17"/>
      <c r="H14" s="115"/>
      <c r="I14" s="19"/>
      <c r="J14" s="19"/>
      <c r="K14" s="19"/>
      <c r="L14" s="19"/>
      <c r="M14" s="19"/>
      <c r="N14" s="25" t="str">
        <f t="shared" si="0"/>
        <v/>
      </c>
      <c r="O14" s="47"/>
      <c r="P14" s="47"/>
      <c r="Q14" s="19"/>
      <c r="R14" s="47"/>
      <c r="S14" s="20"/>
      <c r="T14" s="47"/>
      <c r="U14" s="19"/>
    </row>
    <row r="15" spans="1:21" s="37" customFormat="1" ht="127.5" x14ac:dyDescent="0.25">
      <c r="A15" s="176"/>
      <c r="B15" s="22" t="s">
        <v>106</v>
      </c>
      <c r="C15" s="116" t="s">
        <v>3129</v>
      </c>
      <c r="D15" s="116" t="s">
        <v>3130</v>
      </c>
      <c r="E15" s="16" t="s">
        <v>3124</v>
      </c>
      <c r="F15" s="17"/>
      <c r="G15" s="17"/>
      <c r="H15" s="115"/>
      <c r="I15" s="19"/>
      <c r="J15" s="19"/>
      <c r="K15" s="19"/>
      <c r="L15" s="19"/>
      <c r="M15" s="19"/>
      <c r="N15" s="25" t="str">
        <f t="shared" si="0"/>
        <v/>
      </c>
      <c r="O15" s="47"/>
      <c r="P15" s="47"/>
      <c r="Q15" s="19"/>
      <c r="R15" s="47"/>
      <c r="S15" s="20"/>
      <c r="T15" s="47"/>
      <c r="U15" s="19"/>
    </row>
    <row r="16" spans="1:21" s="37" customFormat="1" ht="127.5" x14ac:dyDescent="0.25">
      <c r="A16" s="176"/>
      <c r="B16" s="22" t="s">
        <v>106</v>
      </c>
      <c r="C16" s="116" t="s">
        <v>3131</v>
      </c>
      <c r="D16" s="116" t="s">
        <v>3132</v>
      </c>
      <c r="E16" s="16" t="s">
        <v>3124</v>
      </c>
      <c r="F16" s="17"/>
      <c r="G16" s="17"/>
      <c r="H16" s="115"/>
      <c r="I16" s="19"/>
      <c r="J16" s="19"/>
      <c r="K16" s="19"/>
      <c r="L16" s="19"/>
      <c r="M16" s="19"/>
      <c r="N16" s="25" t="str">
        <f t="shared" si="0"/>
        <v/>
      </c>
      <c r="O16" s="47"/>
      <c r="P16" s="47"/>
      <c r="Q16" s="19"/>
      <c r="R16" s="47"/>
      <c r="S16" s="20"/>
      <c r="T16" s="47"/>
      <c r="U16" s="19"/>
    </row>
    <row r="17" spans="1:21" s="37" customFormat="1" ht="127.5" x14ac:dyDescent="0.25">
      <c r="A17" s="176"/>
      <c r="B17" s="22" t="s">
        <v>106</v>
      </c>
      <c r="C17" s="116" t="s">
        <v>3133</v>
      </c>
      <c r="D17" s="116" t="s">
        <v>3134</v>
      </c>
      <c r="E17" s="16" t="s">
        <v>3124</v>
      </c>
      <c r="F17" s="16" t="s">
        <v>3126</v>
      </c>
      <c r="G17" s="17"/>
      <c r="H17" s="115"/>
      <c r="I17" s="19"/>
      <c r="J17" s="19"/>
      <c r="K17" s="19"/>
      <c r="L17" s="19"/>
      <c r="M17" s="19"/>
      <c r="N17" s="25" t="str">
        <f t="shared" si="0"/>
        <v/>
      </c>
      <c r="O17" s="47"/>
      <c r="P17" s="47"/>
      <c r="Q17" s="19"/>
      <c r="R17" s="47"/>
      <c r="S17" s="20"/>
      <c r="T17" s="47"/>
      <c r="U17" s="19"/>
    </row>
    <row r="18" spans="1:21" s="37" customFormat="1" ht="127.5" x14ac:dyDescent="0.25">
      <c r="A18" s="175"/>
      <c r="B18" s="22" t="s">
        <v>106</v>
      </c>
      <c r="C18" s="116" t="s">
        <v>3135</v>
      </c>
      <c r="D18" s="116" t="s">
        <v>3136</v>
      </c>
      <c r="E18" s="16" t="s">
        <v>3124</v>
      </c>
      <c r="F18" s="16" t="s">
        <v>3126</v>
      </c>
      <c r="G18" s="17"/>
      <c r="H18" s="115"/>
      <c r="I18" s="19"/>
      <c r="J18" s="19"/>
      <c r="K18" s="19"/>
      <c r="L18" s="19"/>
      <c r="M18" s="19"/>
      <c r="N18" s="25" t="str">
        <f t="shared" si="0"/>
        <v/>
      </c>
      <c r="O18" s="47"/>
      <c r="P18" s="47"/>
      <c r="Q18" s="19"/>
      <c r="R18" s="47"/>
      <c r="S18" s="20"/>
      <c r="T18" s="47"/>
      <c r="U18" s="19"/>
    </row>
    <row r="19" spans="1:21" s="37" customFormat="1" ht="114.75" x14ac:dyDescent="0.25">
      <c r="A19" s="174" t="s">
        <v>108</v>
      </c>
      <c r="B19" s="22" t="s">
        <v>630</v>
      </c>
      <c r="C19" s="116" t="s">
        <v>3137</v>
      </c>
      <c r="D19" s="116" t="s">
        <v>3138</v>
      </c>
      <c r="E19" s="16" t="s">
        <v>3139</v>
      </c>
      <c r="F19" s="17"/>
      <c r="G19" s="17"/>
      <c r="H19" s="115"/>
      <c r="I19" s="19"/>
      <c r="J19" s="19"/>
      <c r="K19" s="19"/>
      <c r="L19" s="19"/>
      <c r="M19" s="19"/>
      <c r="N19" s="25" t="str">
        <f t="shared" si="0"/>
        <v/>
      </c>
      <c r="O19" s="47"/>
      <c r="P19" s="47"/>
      <c r="Q19" s="19"/>
      <c r="R19" s="47"/>
      <c r="S19" s="20"/>
      <c r="T19" s="47"/>
      <c r="U19" s="19"/>
    </row>
    <row r="20" spans="1:21" s="37" customFormat="1" ht="51" x14ac:dyDescent="0.25">
      <c r="A20" s="175"/>
      <c r="B20" s="22" t="s">
        <v>630</v>
      </c>
      <c r="C20" s="116" t="s">
        <v>3140</v>
      </c>
      <c r="D20" s="116" t="s">
        <v>3141</v>
      </c>
      <c r="E20" s="17"/>
      <c r="F20" s="16" t="s">
        <v>3111</v>
      </c>
      <c r="G20" s="16" t="s">
        <v>1608</v>
      </c>
      <c r="H20" s="115"/>
      <c r="I20" s="19"/>
      <c r="J20" s="19"/>
      <c r="K20" s="19"/>
      <c r="L20" s="19"/>
      <c r="M20" s="19"/>
      <c r="N20" s="25" t="str">
        <f t="shared" si="0"/>
        <v/>
      </c>
      <c r="O20" s="47"/>
      <c r="P20" s="47"/>
      <c r="Q20" s="19"/>
      <c r="R20" s="47"/>
      <c r="S20" s="20"/>
      <c r="T20" s="47"/>
      <c r="U20" s="19"/>
    </row>
    <row r="21" spans="1:21" s="37" customFormat="1" ht="140.25" x14ac:dyDescent="0.25">
      <c r="A21" s="112" t="s">
        <v>110</v>
      </c>
      <c r="B21" s="22" t="s">
        <v>109</v>
      </c>
      <c r="C21" s="116" t="s">
        <v>109</v>
      </c>
      <c r="D21" s="116" t="s">
        <v>3201</v>
      </c>
      <c r="E21" s="16" t="s">
        <v>3142</v>
      </c>
      <c r="F21" s="16" t="s">
        <v>3126</v>
      </c>
      <c r="G21" s="16" t="s">
        <v>1609</v>
      </c>
      <c r="H21" s="115"/>
      <c r="I21" s="19"/>
      <c r="J21" s="19"/>
      <c r="K21" s="19"/>
      <c r="L21" s="19"/>
      <c r="M21" s="19"/>
      <c r="N21" s="25" t="str">
        <f t="shared" si="0"/>
        <v/>
      </c>
      <c r="O21" s="47"/>
      <c r="P21" s="47"/>
      <c r="Q21" s="19"/>
      <c r="R21" s="47"/>
      <c r="S21" s="20"/>
      <c r="T21" s="47"/>
      <c r="U21" s="19"/>
    </row>
    <row r="22" spans="1:21" s="37" customFormat="1" ht="127.5" x14ac:dyDescent="0.25">
      <c r="A22" s="174" t="s">
        <v>111</v>
      </c>
      <c r="B22" s="22" t="s">
        <v>631</v>
      </c>
      <c r="C22" s="116" t="s">
        <v>3143</v>
      </c>
      <c r="D22" s="116" t="s">
        <v>3202</v>
      </c>
      <c r="E22" s="16" t="s">
        <v>3144</v>
      </c>
      <c r="F22" s="17"/>
      <c r="G22" s="17"/>
      <c r="H22" s="115"/>
      <c r="I22" s="19"/>
      <c r="J22" s="19"/>
      <c r="K22" s="19"/>
      <c r="L22" s="19"/>
      <c r="M22" s="19"/>
      <c r="N22" s="25" t="str">
        <f t="shared" si="0"/>
        <v/>
      </c>
      <c r="O22" s="47"/>
      <c r="P22" s="47"/>
      <c r="Q22" s="19"/>
      <c r="R22" s="47"/>
      <c r="S22" s="20"/>
      <c r="T22" s="47"/>
      <c r="U22" s="19"/>
    </row>
    <row r="23" spans="1:21" s="37" customFormat="1" ht="76.5" x14ac:dyDescent="0.25">
      <c r="A23" s="175"/>
      <c r="B23" s="22" t="s">
        <v>631</v>
      </c>
      <c r="C23" s="116" t="s">
        <v>3145</v>
      </c>
      <c r="D23" s="116" t="s">
        <v>3203</v>
      </c>
      <c r="E23" s="17"/>
      <c r="F23" s="16" t="s">
        <v>3146</v>
      </c>
      <c r="G23" s="16" t="s">
        <v>1610</v>
      </c>
      <c r="H23" s="115"/>
      <c r="I23" s="19"/>
      <c r="J23" s="19"/>
      <c r="K23" s="19"/>
      <c r="L23" s="19"/>
      <c r="M23" s="19"/>
      <c r="N23" s="25" t="str">
        <f t="shared" si="0"/>
        <v/>
      </c>
      <c r="O23" s="47"/>
      <c r="P23" s="47"/>
      <c r="Q23" s="19"/>
      <c r="R23" s="47"/>
      <c r="S23" s="20"/>
      <c r="T23" s="47"/>
      <c r="U23" s="19"/>
    </row>
    <row r="24" spans="1:21" s="37" customFormat="1" ht="140.25" x14ac:dyDescent="0.25">
      <c r="A24" s="174" t="s">
        <v>113</v>
      </c>
      <c r="B24" s="22" t="s">
        <v>112</v>
      </c>
      <c r="C24" s="116" t="s">
        <v>1611</v>
      </c>
      <c r="D24" s="116" t="s">
        <v>3147</v>
      </c>
      <c r="E24" s="16" t="s">
        <v>3148</v>
      </c>
      <c r="F24" s="17"/>
      <c r="G24" s="17"/>
      <c r="H24" s="115"/>
      <c r="I24" s="19"/>
      <c r="J24" s="19"/>
      <c r="K24" s="19"/>
      <c r="L24" s="19"/>
      <c r="M24" s="19"/>
      <c r="N24" s="25" t="str">
        <f t="shared" si="0"/>
        <v/>
      </c>
      <c r="O24" s="47"/>
      <c r="P24" s="47"/>
      <c r="Q24" s="19"/>
      <c r="R24" s="47"/>
      <c r="S24" s="20"/>
      <c r="T24" s="47"/>
      <c r="U24" s="19"/>
    </row>
    <row r="25" spans="1:21" s="37" customFormat="1" ht="76.5" x14ac:dyDescent="0.25">
      <c r="A25" s="175"/>
      <c r="B25" s="22" t="s">
        <v>112</v>
      </c>
      <c r="C25" s="116" t="s">
        <v>1613</v>
      </c>
      <c r="D25" s="116" t="s">
        <v>3149</v>
      </c>
      <c r="E25" s="17"/>
      <c r="F25" s="16" t="s">
        <v>3146</v>
      </c>
      <c r="G25" s="16" t="s">
        <v>1612</v>
      </c>
      <c r="H25" s="115"/>
      <c r="I25" s="19"/>
      <c r="J25" s="19"/>
      <c r="K25" s="19"/>
      <c r="L25" s="19"/>
      <c r="M25" s="19"/>
      <c r="N25" s="25" t="str">
        <f t="shared" si="0"/>
        <v/>
      </c>
      <c r="O25" s="47"/>
      <c r="P25" s="47"/>
      <c r="Q25" s="19"/>
      <c r="R25" s="47"/>
      <c r="S25" s="20"/>
      <c r="T25" s="47"/>
      <c r="U25" s="19"/>
    </row>
    <row r="26" spans="1:21" s="37" customFormat="1" ht="153" x14ac:dyDescent="0.25">
      <c r="A26" s="174" t="s">
        <v>115</v>
      </c>
      <c r="B26" s="22" t="s">
        <v>114</v>
      </c>
      <c r="C26" s="116" t="s">
        <v>1614</v>
      </c>
      <c r="D26" s="116" t="s">
        <v>3204</v>
      </c>
      <c r="E26" s="16" t="s">
        <v>3150</v>
      </c>
      <c r="F26" s="17"/>
      <c r="G26" s="17"/>
      <c r="H26" s="115"/>
      <c r="I26" s="19"/>
      <c r="J26" s="19"/>
      <c r="K26" s="19"/>
      <c r="L26" s="19"/>
      <c r="M26" s="19"/>
      <c r="N26" s="25" t="str">
        <f t="shared" si="0"/>
        <v/>
      </c>
      <c r="O26" s="47"/>
      <c r="P26" s="47"/>
      <c r="Q26" s="19"/>
      <c r="R26" s="47"/>
      <c r="S26" s="20"/>
      <c r="T26" s="47"/>
      <c r="U26" s="19"/>
    </row>
    <row r="27" spans="1:21" s="37" customFormat="1" ht="76.5" x14ac:dyDescent="0.25">
      <c r="A27" s="176"/>
      <c r="B27" s="22" t="s">
        <v>114</v>
      </c>
      <c r="C27" s="116" t="s">
        <v>1616</v>
      </c>
      <c r="D27" s="116" t="s">
        <v>3205</v>
      </c>
      <c r="E27" s="17"/>
      <c r="F27" s="16" t="s">
        <v>3146</v>
      </c>
      <c r="G27" s="16" t="s">
        <v>1615</v>
      </c>
      <c r="H27" s="115"/>
      <c r="I27" s="19"/>
      <c r="J27" s="19"/>
      <c r="K27" s="19"/>
      <c r="L27" s="19"/>
      <c r="M27" s="19"/>
      <c r="N27" s="25" t="str">
        <f t="shared" si="0"/>
        <v/>
      </c>
      <c r="O27" s="47"/>
      <c r="P27" s="47"/>
      <c r="Q27" s="19"/>
      <c r="R27" s="47"/>
      <c r="S27" s="20"/>
      <c r="T27" s="47"/>
      <c r="U27" s="19"/>
    </row>
    <row r="28" spans="1:21" s="37" customFormat="1" ht="153" x14ac:dyDescent="0.25">
      <c r="A28" s="176"/>
      <c r="B28" s="22" t="s">
        <v>114</v>
      </c>
      <c r="C28" s="116" t="s">
        <v>3151</v>
      </c>
      <c r="D28" s="116" t="s">
        <v>3206</v>
      </c>
      <c r="E28" s="16" t="s">
        <v>3150</v>
      </c>
      <c r="F28" s="17"/>
      <c r="G28" s="17"/>
      <c r="H28" s="115"/>
      <c r="I28" s="19"/>
      <c r="J28" s="19"/>
      <c r="K28" s="19"/>
      <c r="L28" s="19"/>
      <c r="M28" s="19"/>
      <c r="N28" s="25" t="str">
        <f t="shared" si="0"/>
        <v/>
      </c>
      <c r="O28" s="47"/>
      <c r="P28" s="47"/>
      <c r="Q28" s="19"/>
      <c r="R28" s="47"/>
      <c r="S28" s="20"/>
      <c r="T28" s="47"/>
      <c r="U28" s="19"/>
    </row>
    <row r="29" spans="1:21" s="37" customFormat="1" ht="76.5" x14ac:dyDescent="0.25">
      <c r="A29" s="175"/>
      <c r="B29" s="22" t="s">
        <v>114</v>
      </c>
      <c r="C29" s="116" t="s">
        <v>3152</v>
      </c>
      <c r="D29" s="116" t="s">
        <v>3207</v>
      </c>
      <c r="E29" s="17"/>
      <c r="F29" s="16" t="s">
        <v>3146</v>
      </c>
      <c r="G29" s="16" t="s">
        <v>1615</v>
      </c>
      <c r="H29" s="115"/>
      <c r="I29" s="19"/>
      <c r="J29" s="19"/>
      <c r="K29" s="19"/>
      <c r="L29" s="19"/>
      <c r="M29" s="19"/>
      <c r="N29" s="25" t="str">
        <f t="shared" si="0"/>
        <v/>
      </c>
      <c r="O29" s="47"/>
      <c r="P29" s="47"/>
      <c r="Q29" s="19"/>
      <c r="R29" s="47"/>
      <c r="S29" s="20"/>
      <c r="T29" s="47"/>
      <c r="U29" s="19"/>
    </row>
    <row r="30" spans="1:21" s="37" customFormat="1" ht="89.25" x14ac:dyDescent="0.25">
      <c r="A30" s="171" t="s">
        <v>117</v>
      </c>
      <c r="B30" s="22" t="s">
        <v>116</v>
      </c>
      <c r="C30" s="116" t="s">
        <v>1617</v>
      </c>
      <c r="D30" s="116" t="s">
        <v>3153</v>
      </c>
      <c r="E30" s="16" t="s">
        <v>3154</v>
      </c>
      <c r="F30" s="17"/>
      <c r="G30" s="17"/>
      <c r="H30" s="115"/>
      <c r="I30" s="19"/>
      <c r="J30" s="19"/>
      <c r="K30" s="19"/>
      <c r="L30" s="19"/>
      <c r="M30" s="19"/>
      <c r="N30" s="25" t="str">
        <f t="shared" si="0"/>
        <v/>
      </c>
      <c r="O30" s="47"/>
      <c r="P30" s="47"/>
      <c r="Q30" s="19"/>
      <c r="R30" s="47"/>
      <c r="S30" s="20"/>
      <c r="T30" s="47"/>
      <c r="U30" s="19"/>
    </row>
    <row r="31" spans="1:21" s="37" customFormat="1" ht="89.25" x14ac:dyDescent="0.25">
      <c r="A31" s="173"/>
      <c r="B31" s="22" t="s">
        <v>116</v>
      </c>
      <c r="C31" s="116" t="s">
        <v>1618</v>
      </c>
      <c r="D31" s="116" t="s">
        <v>3155</v>
      </c>
      <c r="E31" s="16" t="s">
        <v>3154</v>
      </c>
      <c r="F31" s="17"/>
      <c r="G31" s="17"/>
      <c r="H31" s="115"/>
      <c r="I31" s="19"/>
      <c r="J31" s="19"/>
      <c r="K31" s="19"/>
      <c r="L31" s="19"/>
      <c r="M31" s="19"/>
      <c r="N31" s="25" t="str">
        <f t="shared" si="0"/>
        <v/>
      </c>
      <c r="O31" s="47"/>
      <c r="P31" s="47"/>
      <c r="Q31" s="19"/>
      <c r="R31" s="47"/>
      <c r="S31" s="20"/>
      <c r="T31" s="47"/>
      <c r="U31" s="19"/>
    </row>
    <row r="32" spans="1:21" s="37" customFormat="1" ht="89.25" x14ac:dyDescent="0.25">
      <c r="A32" s="173"/>
      <c r="B32" s="22" t="s">
        <v>116</v>
      </c>
      <c r="C32" s="116" t="s">
        <v>3156</v>
      </c>
      <c r="D32" s="116" t="s">
        <v>3157</v>
      </c>
      <c r="E32" s="16" t="s">
        <v>3154</v>
      </c>
      <c r="F32" s="16" t="s">
        <v>3158</v>
      </c>
      <c r="G32" s="17"/>
      <c r="H32" s="115"/>
      <c r="I32" s="19"/>
      <c r="J32" s="19"/>
      <c r="K32" s="19"/>
      <c r="L32" s="19"/>
      <c r="M32" s="19"/>
      <c r="N32" s="25" t="str">
        <f t="shared" si="0"/>
        <v/>
      </c>
      <c r="O32" s="47"/>
      <c r="P32" s="47"/>
      <c r="Q32" s="19"/>
      <c r="R32" s="47"/>
      <c r="S32" s="20"/>
      <c r="T32" s="47"/>
      <c r="U32" s="19"/>
    </row>
    <row r="33" spans="1:21" s="37" customFormat="1" ht="89.25" x14ac:dyDescent="0.25">
      <c r="A33" s="173"/>
      <c r="B33" s="22" t="s">
        <v>116</v>
      </c>
      <c r="C33" s="116" t="s">
        <v>1619</v>
      </c>
      <c r="D33" s="116" t="s">
        <v>3159</v>
      </c>
      <c r="E33" s="16" t="s">
        <v>3154</v>
      </c>
      <c r="F33" s="17"/>
      <c r="G33" s="17"/>
      <c r="H33" s="115"/>
      <c r="I33" s="19"/>
      <c r="J33" s="19"/>
      <c r="K33" s="19"/>
      <c r="L33" s="19"/>
      <c r="M33" s="19"/>
      <c r="N33" s="25" t="str">
        <f t="shared" si="0"/>
        <v/>
      </c>
      <c r="O33" s="47"/>
      <c r="P33" s="47"/>
      <c r="Q33" s="19"/>
      <c r="R33" s="47"/>
      <c r="S33" s="20"/>
      <c r="T33" s="47"/>
      <c r="U33" s="19"/>
    </row>
    <row r="34" spans="1:21" s="37" customFormat="1" ht="89.25" x14ac:dyDescent="0.25">
      <c r="A34" s="172"/>
      <c r="B34" s="22" t="s">
        <v>116</v>
      </c>
      <c r="C34" s="116" t="s">
        <v>1620</v>
      </c>
      <c r="D34" s="116" t="s">
        <v>3160</v>
      </c>
      <c r="E34" s="16" t="s">
        <v>3154</v>
      </c>
      <c r="F34" s="16" t="s">
        <v>3158</v>
      </c>
      <c r="G34" s="17"/>
      <c r="H34" s="115"/>
      <c r="I34" s="19"/>
      <c r="J34" s="19"/>
      <c r="K34" s="19"/>
      <c r="L34" s="19"/>
      <c r="M34" s="19"/>
      <c r="N34" s="25" t="str">
        <f t="shared" si="0"/>
        <v/>
      </c>
      <c r="O34" s="47"/>
      <c r="P34" s="47"/>
      <c r="Q34" s="19"/>
      <c r="R34" s="47"/>
      <c r="S34" s="20"/>
      <c r="T34" s="47"/>
      <c r="U34" s="19"/>
    </row>
    <row r="35" spans="1:21" s="37" customFormat="1" ht="63.75" x14ac:dyDescent="0.25">
      <c r="A35" s="171" t="s">
        <v>118</v>
      </c>
      <c r="B35" s="22" t="s">
        <v>632</v>
      </c>
      <c r="C35" s="116" t="s">
        <v>3161</v>
      </c>
      <c r="D35" s="116" t="s">
        <v>3208</v>
      </c>
      <c r="E35" s="17"/>
      <c r="F35" s="16" t="s">
        <v>3158</v>
      </c>
      <c r="G35" s="16" t="s">
        <v>1621</v>
      </c>
      <c r="H35" s="115"/>
      <c r="I35" s="19"/>
      <c r="J35" s="19"/>
      <c r="K35" s="19"/>
      <c r="L35" s="19"/>
      <c r="M35" s="19"/>
      <c r="N35" s="25" t="str">
        <f t="shared" si="0"/>
        <v/>
      </c>
      <c r="O35" s="47"/>
      <c r="P35" s="47"/>
      <c r="Q35" s="19"/>
      <c r="R35" s="47"/>
      <c r="S35" s="20"/>
      <c r="T35" s="47"/>
      <c r="U35" s="19"/>
    </row>
    <row r="36" spans="1:21" s="37" customFormat="1" ht="140.25" x14ac:dyDescent="0.25">
      <c r="A36" s="172"/>
      <c r="B36" s="22" t="s">
        <v>632</v>
      </c>
      <c r="C36" s="116" t="s">
        <v>3163</v>
      </c>
      <c r="D36" s="116" t="s">
        <v>3209</v>
      </c>
      <c r="E36" s="16" t="s">
        <v>3162</v>
      </c>
      <c r="F36" s="16" t="s">
        <v>3158</v>
      </c>
      <c r="G36" s="17"/>
      <c r="H36" s="115"/>
      <c r="I36" s="19"/>
      <c r="J36" s="19"/>
      <c r="K36" s="19"/>
      <c r="L36" s="19"/>
      <c r="M36" s="19"/>
      <c r="N36" s="25" t="str">
        <f t="shared" si="0"/>
        <v/>
      </c>
      <c r="O36" s="47"/>
      <c r="P36" s="47"/>
      <c r="Q36" s="19"/>
      <c r="R36" s="47"/>
      <c r="S36" s="20"/>
      <c r="T36" s="47"/>
      <c r="U36" s="19"/>
    </row>
    <row r="37" spans="1:21" s="37" customFormat="1" ht="127.5" x14ac:dyDescent="0.25">
      <c r="A37" s="114" t="s">
        <v>119</v>
      </c>
      <c r="B37" s="22" t="s">
        <v>633</v>
      </c>
      <c r="C37" s="116" t="s">
        <v>3164</v>
      </c>
      <c r="D37" s="116" t="s">
        <v>3210</v>
      </c>
      <c r="E37" s="16" t="s">
        <v>3165</v>
      </c>
      <c r="F37" s="16" t="s">
        <v>3158</v>
      </c>
      <c r="G37" s="16" t="s">
        <v>1622</v>
      </c>
      <c r="H37" s="115"/>
      <c r="I37" s="19"/>
      <c r="J37" s="19"/>
      <c r="K37" s="19"/>
      <c r="L37" s="19"/>
      <c r="M37" s="19"/>
      <c r="N37" s="25" t="str">
        <f t="shared" si="0"/>
        <v/>
      </c>
      <c r="O37" s="47"/>
      <c r="P37" s="47"/>
      <c r="Q37" s="19"/>
      <c r="R37" s="47"/>
      <c r="S37" s="20"/>
      <c r="T37" s="47"/>
      <c r="U37" s="19"/>
    </row>
    <row r="38" spans="1:21" s="37" customFormat="1" ht="140.25" x14ac:dyDescent="0.25">
      <c r="A38" s="171" t="s">
        <v>121</v>
      </c>
      <c r="B38" s="22" t="s">
        <v>120</v>
      </c>
      <c r="C38" s="116" t="s">
        <v>3166</v>
      </c>
      <c r="D38" s="116" t="s">
        <v>3211</v>
      </c>
      <c r="E38" s="16" t="s">
        <v>3167</v>
      </c>
      <c r="F38" s="16" t="s">
        <v>3168</v>
      </c>
      <c r="G38" s="17"/>
      <c r="H38" s="115"/>
      <c r="I38" s="19"/>
      <c r="J38" s="19"/>
      <c r="K38" s="19"/>
      <c r="L38" s="19"/>
      <c r="M38" s="19"/>
      <c r="N38" s="25" t="str">
        <f t="shared" si="0"/>
        <v/>
      </c>
      <c r="O38" s="47"/>
      <c r="P38" s="47"/>
      <c r="Q38" s="19"/>
      <c r="R38" s="47"/>
      <c r="S38" s="20"/>
      <c r="T38" s="47"/>
      <c r="U38" s="19"/>
    </row>
    <row r="39" spans="1:21" s="37" customFormat="1" ht="63.75" x14ac:dyDescent="0.25">
      <c r="A39" s="172"/>
      <c r="B39" s="22" t="s">
        <v>120</v>
      </c>
      <c r="C39" s="116" t="s">
        <v>3169</v>
      </c>
      <c r="D39" s="116" t="s">
        <v>3212</v>
      </c>
      <c r="E39" s="17"/>
      <c r="F39" s="16" t="s">
        <v>3168</v>
      </c>
      <c r="G39" s="16" t="s">
        <v>1623</v>
      </c>
      <c r="H39" s="115"/>
      <c r="I39" s="19"/>
      <c r="J39" s="19"/>
      <c r="K39" s="19"/>
      <c r="L39" s="19"/>
      <c r="M39" s="19"/>
      <c r="N39" s="25" t="str">
        <f t="shared" si="0"/>
        <v/>
      </c>
      <c r="O39" s="47"/>
      <c r="P39" s="47"/>
      <c r="Q39" s="19"/>
      <c r="R39" s="47"/>
      <c r="S39" s="20"/>
      <c r="T39" s="47"/>
      <c r="U39" s="19"/>
    </row>
    <row r="40" spans="1:21" s="37" customFormat="1" ht="165.75" x14ac:dyDescent="0.25">
      <c r="A40" s="171" t="s">
        <v>122</v>
      </c>
      <c r="B40" s="22" t="s">
        <v>634</v>
      </c>
      <c r="C40" s="116" t="s">
        <v>3170</v>
      </c>
      <c r="D40" s="116" t="s">
        <v>3213</v>
      </c>
      <c r="E40" s="16" t="s">
        <v>3171</v>
      </c>
      <c r="F40" s="17"/>
      <c r="G40" s="17"/>
      <c r="H40" s="115"/>
      <c r="I40" s="19"/>
      <c r="J40" s="19"/>
      <c r="K40" s="19"/>
      <c r="L40" s="19"/>
      <c r="M40" s="19"/>
      <c r="N40" s="25" t="str">
        <f t="shared" si="0"/>
        <v/>
      </c>
      <c r="O40" s="47"/>
      <c r="P40" s="47"/>
      <c r="Q40" s="19"/>
      <c r="R40" s="47"/>
      <c r="S40" s="20"/>
      <c r="T40" s="47"/>
      <c r="U40" s="19"/>
    </row>
    <row r="41" spans="1:21" s="37" customFormat="1" ht="63.75" x14ac:dyDescent="0.25">
      <c r="A41" s="172"/>
      <c r="B41" s="22" t="s">
        <v>634</v>
      </c>
      <c r="C41" s="116" t="s">
        <v>3172</v>
      </c>
      <c r="D41" s="116" t="s">
        <v>3214</v>
      </c>
      <c r="E41" s="17"/>
      <c r="F41" s="16" t="s">
        <v>3173</v>
      </c>
      <c r="G41" s="16" t="s">
        <v>1623</v>
      </c>
      <c r="H41" s="115"/>
      <c r="I41" s="19"/>
      <c r="J41" s="19"/>
      <c r="K41" s="19"/>
      <c r="L41" s="19"/>
      <c r="M41" s="19"/>
      <c r="N41" s="25" t="str">
        <f t="shared" si="0"/>
        <v/>
      </c>
      <c r="O41" s="47"/>
      <c r="P41" s="47"/>
      <c r="Q41" s="19"/>
      <c r="R41" s="47"/>
      <c r="S41" s="20"/>
      <c r="T41" s="47"/>
      <c r="U41" s="19"/>
    </row>
    <row r="42" spans="1:21" s="37" customFormat="1" ht="51" x14ac:dyDescent="0.25">
      <c r="A42" s="171" t="s">
        <v>124</v>
      </c>
      <c r="B42" s="22" t="s">
        <v>123</v>
      </c>
      <c r="C42" s="116" t="s">
        <v>3174</v>
      </c>
      <c r="D42" s="116" t="s">
        <v>3215</v>
      </c>
      <c r="E42" s="17"/>
      <c r="F42" s="16" t="s">
        <v>1935</v>
      </c>
      <c r="G42" s="16" t="s">
        <v>1624</v>
      </c>
      <c r="H42" s="115"/>
      <c r="I42" s="19"/>
      <c r="J42" s="19"/>
      <c r="K42" s="19"/>
      <c r="L42" s="19"/>
      <c r="M42" s="19"/>
      <c r="N42" s="25" t="str">
        <f t="shared" si="0"/>
        <v/>
      </c>
      <c r="O42" s="47"/>
      <c r="P42" s="47"/>
      <c r="Q42" s="19"/>
      <c r="R42" s="47"/>
      <c r="S42" s="20"/>
      <c r="T42" s="47"/>
      <c r="U42" s="19"/>
    </row>
    <row r="43" spans="1:21" s="37" customFormat="1" ht="51" x14ac:dyDescent="0.25">
      <c r="A43" s="173"/>
      <c r="B43" s="22" t="s">
        <v>123</v>
      </c>
      <c r="C43" s="116" t="s">
        <v>1625</v>
      </c>
      <c r="D43" s="116" t="s">
        <v>3216</v>
      </c>
      <c r="E43" s="17"/>
      <c r="F43" s="16" t="s">
        <v>1935</v>
      </c>
      <c r="G43" s="16" t="s">
        <v>1624</v>
      </c>
      <c r="H43" s="115"/>
      <c r="I43" s="19"/>
      <c r="J43" s="19"/>
      <c r="K43" s="19"/>
      <c r="L43" s="19"/>
      <c r="M43" s="19"/>
      <c r="N43" s="25" t="str">
        <f t="shared" si="0"/>
        <v/>
      </c>
      <c r="O43" s="47"/>
      <c r="P43" s="47"/>
      <c r="Q43" s="19"/>
      <c r="R43" s="47"/>
      <c r="S43" s="20"/>
      <c r="T43" s="47"/>
      <c r="U43" s="19"/>
    </row>
    <row r="44" spans="1:21" s="37" customFormat="1" ht="102" x14ac:dyDescent="0.25">
      <c r="A44" s="173"/>
      <c r="B44" s="22" t="s">
        <v>123</v>
      </c>
      <c r="C44" s="116" t="s">
        <v>1626</v>
      </c>
      <c r="D44" s="116" t="s">
        <v>3217</v>
      </c>
      <c r="E44" s="16" t="s">
        <v>3175</v>
      </c>
      <c r="F44" s="17"/>
      <c r="G44" s="17"/>
      <c r="H44" s="115"/>
      <c r="I44" s="19"/>
      <c r="J44" s="19"/>
      <c r="K44" s="19"/>
      <c r="L44" s="19"/>
      <c r="M44" s="19"/>
      <c r="N44" s="25" t="str">
        <f t="shared" si="0"/>
        <v/>
      </c>
      <c r="O44" s="47"/>
      <c r="P44" s="47"/>
      <c r="Q44" s="19"/>
      <c r="R44" s="47"/>
      <c r="S44" s="20"/>
      <c r="T44" s="47"/>
      <c r="U44" s="19"/>
    </row>
    <row r="45" spans="1:21" s="37" customFormat="1" ht="51" x14ac:dyDescent="0.25">
      <c r="A45" s="172"/>
      <c r="B45" s="22" t="s">
        <v>123</v>
      </c>
      <c r="C45" s="116" t="s">
        <v>1627</v>
      </c>
      <c r="D45" s="116" t="s">
        <v>3218</v>
      </c>
      <c r="E45" s="17"/>
      <c r="F45" s="16" t="s">
        <v>1935</v>
      </c>
      <c r="G45" s="16" t="s">
        <v>1624</v>
      </c>
      <c r="H45" s="115"/>
      <c r="I45" s="19"/>
      <c r="J45" s="19"/>
      <c r="K45" s="19"/>
      <c r="L45" s="19"/>
      <c r="M45" s="19"/>
      <c r="N45" s="25" t="str">
        <f t="shared" si="0"/>
        <v/>
      </c>
      <c r="O45" s="47"/>
      <c r="P45" s="47"/>
      <c r="Q45" s="19"/>
      <c r="R45" s="47"/>
      <c r="S45" s="20"/>
      <c r="T45" s="47"/>
      <c r="U45" s="19"/>
    </row>
    <row r="46" spans="1:21" s="37" customFormat="1" ht="102" x14ac:dyDescent="0.25">
      <c r="A46" s="171" t="s">
        <v>638</v>
      </c>
      <c r="B46" s="22" t="s">
        <v>635</v>
      </c>
      <c r="C46" s="116" t="s">
        <v>3176</v>
      </c>
      <c r="D46" s="116" t="s">
        <v>3219</v>
      </c>
      <c r="E46" s="16" t="s">
        <v>3175</v>
      </c>
      <c r="F46" s="17"/>
      <c r="G46" s="17"/>
      <c r="H46" s="115"/>
      <c r="I46" s="19"/>
      <c r="J46" s="19"/>
      <c r="K46" s="19"/>
      <c r="L46" s="19"/>
      <c r="M46" s="19"/>
      <c r="N46" s="25" t="str">
        <f t="shared" si="0"/>
        <v/>
      </c>
      <c r="O46" s="47"/>
      <c r="P46" s="47"/>
      <c r="Q46" s="19"/>
      <c r="R46" s="47"/>
      <c r="S46" s="20"/>
      <c r="T46" s="47"/>
      <c r="U46" s="19"/>
    </row>
    <row r="47" spans="1:21" s="37" customFormat="1" ht="102" x14ac:dyDescent="0.25">
      <c r="A47" s="173"/>
      <c r="B47" s="22" t="s">
        <v>635</v>
      </c>
      <c r="C47" s="116" t="s">
        <v>3177</v>
      </c>
      <c r="D47" s="116" t="s">
        <v>3220</v>
      </c>
      <c r="E47" s="16" t="s">
        <v>3175</v>
      </c>
      <c r="F47" s="17"/>
      <c r="G47" s="17"/>
      <c r="H47" s="115"/>
      <c r="I47" s="19"/>
      <c r="J47" s="19"/>
      <c r="K47" s="19"/>
      <c r="L47" s="19"/>
      <c r="M47" s="19"/>
      <c r="N47" s="25" t="str">
        <f t="shared" si="0"/>
        <v/>
      </c>
      <c r="O47" s="47"/>
      <c r="P47" s="47"/>
      <c r="Q47" s="19"/>
      <c r="R47" s="47"/>
      <c r="S47" s="20"/>
      <c r="T47" s="47"/>
      <c r="U47" s="19"/>
    </row>
    <row r="48" spans="1:21" s="37" customFormat="1" ht="51" x14ac:dyDescent="0.25">
      <c r="A48" s="173"/>
      <c r="B48" s="22" t="s">
        <v>635</v>
      </c>
      <c r="C48" s="116" t="s">
        <v>3178</v>
      </c>
      <c r="D48" s="116" t="s">
        <v>3221</v>
      </c>
      <c r="E48" s="17"/>
      <c r="F48" s="16" t="s">
        <v>1935</v>
      </c>
      <c r="G48" s="16" t="s">
        <v>1628</v>
      </c>
      <c r="H48" s="115"/>
      <c r="I48" s="19"/>
      <c r="J48" s="19"/>
      <c r="K48" s="19"/>
      <c r="L48" s="19"/>
      <c r="M48" s="19"/>
      <c r="N48" s="25" t="str">
        <f t="shared" si="0"/>
        <v/>
      </c>
      <c r="O48" s="47"/>
      <c r="P48" s="47"/>
      <c r="Q48" s="19"/>
      <c r="R48" s="47"/>
      <c r="S48" s="20"/>
      <c r="T48" s="47"/>
      <c r="U48" s="19"/>
    </row>
    <row r="49" spans="1:21" s="37" customFormat="1" ht="102" x14ac:dyDescent="0.25">
      <c r="A49" s="173"/>
      <c r="B49" s="22" t="s">
        <v>635</v>
      </c>
      <c r="C49" s="116" t="s">
        <v>3179</v>
      </c>
      <c r="D49" s="116" t="s">
        <v>3222</v>
      </c>
      <c r="E49" s="16" t="s">
        <v>3175</v>
      </c>
      <c r="F49" s="17"/>
      <c r="G49" s="17"/>
      <c r="H49" s="115"/>
      <c r="I49" s="19"/>
      <c r="J49" s="19"/>
      <c r="K49" s="19"/>
      <c r="L49" s="19"/>
      <c r="M49" s="19"/>
      <c r="N49" s="25" t="str">
        <f t="shared" si="0"/>
        <v/>
      </c>
      <c r="O49" s="47"/>
      <c r="P49" s="47"/>
      <c r="Q49" s="19"/>
      <c r="R49" s="47"/>
      <c r="S49" s="20"/>
      <c r="T49" s="47"/>
      <c r="U49" s="19"/>
    </row>
    <row r="50" spans="1:21" s="37" customFormat="1" ht="63.75" x14ac:dyDescent="0.25">
      <c r="A50" s="172"/>
      <c r="B50" s="22" t="s">
        <v>635</v>
      </c>
      <c r="C50" s="116" t="s">
        <v>3180</v>
      </c>
      <c r="D50" s="116" t="s">
        <v>3223</v>
      </c>
      <c r="E50" s="17"/>
      <c r="F50" s="16" t="s">
        <v>1935</v>
      </c>
      <c r="G50" s="16" t="s">
        <v>1628</v>
      </c>
      <c r="H50" s="115"/>
      <c r="I50" s="19"/>
      <c r="J50" s="19"/>
      <c r="K50" s="19"/>
      <c r="L50" s="19"/>
      <c r="M50" s="19"/>
      <c r="N50" s="25" t="str">
        <f t="shared" si="0"/>
        <v/>
      </c>
      <c r="O50" s="47"/>
      <c r="P50" s="47"/>
      <c r="Q50" s="19"/>
      <c r="R50" s="47"/>
      <c r="S50" s="20"/>
      <c r="T50" s="47"/>
      <c r="U50" s="19"/>
    </row>
    <row r="51" spans="1:21" s="37" customFormat="1" ht="140.25" x14ac:dyDescent="0.25">
      <c r="A51" s="171" t="s">
        <v>126</v>
      </c>
      <c r="B51" s="22" t="s">
        <v>125</v>
      </c>
      <c r="C51" s="116" t="s">
        <v>3181</v>
      </c>
      <c r="D51" s="116" t="s">
        <v>3224</v>
      </c>
      <c r="E51" s="16" t="s">
        <v>3182</v>
      </c>
      <c r="F51" s="16" t="s">
        <v>3146</v>
      </c>
      <c r="G51" s="16" t="s">
        <v>1629</v>
      </c>
      <c r="H51" s="115"/>
      <c r="I51" s="19"/>
      <c r="J51" s="19"/>
      <c r="K51" s="19"/>
      <c r="L51" s="19"/>
      <c r="M51" s="19"/>
      <c r="N51" s="25" t="str">
        <f t="shared" ref="N51:N63" si="1">IF(OR(L51="",M51=""),"",
IF(OR(L51="Low",M51="Low"),"Low",
IF(OR(L51="Moderate",M51="Moderate"),"Moderate",
"High")))</f>
        <v/>
      </c>
      <c r="O51" s="47"/>
      <c r="P51" s="47"/>
      <c r="Q51" s="19"/>
      <c r="R51" s="47"/>
      <c r="S51" s="20"/>
      <c r="T51" s="47"/>
      <c r="U51" s="19"/>
    </row>
    <row r="52" spans="1:21" s="37" customFormat="1" ht="140.25" x14ac:dyDescent="0.25">
      <c r="A52" s="172"/>
      <c r="B52" s="22" t="s">
        <v>125</v>
      </c>
      <c r="C52" s="116" t="s">
        <v>3183</v>
      </c>
      <c r="D52" s="116" t="s">
        <v>3225</v>
      </c>
      <c r="E52" s="16" t="s">
        <v>3182</v>
      </c>
      <c r="F52" s="16" t="s">
        <v>3146</v>
      </c>
      <c r="G52" s="16" t="s">
        <v>1629</v>
      </c>
      <c r="H52" s="115"/>
      <c r="I52" s="19"/>
      <c r="J52" s="19"/>
      <c r="K52" s="19"/>
      <c r="L52" s="19"/>
      <c r="M52" s="19"/>
      <c r="N52" s="25" t="str">
        <f t="shared" si="1"/>
        <v/>
      </c>
      <c r="O52" s="47"/>
      <c r="P52" s="47"/>
      <c r="Q52" s="19"/>
      <c r="R52" s="47"/>
      <c r="S52" s="20"/>
      <c r="T52" s="47"/>
      <c r="U52" s="19"/>
    </row>
    <row r="53" spans="1:21" s="37" customFormat="1" ht="140.25" x14ac:dyDescent="0.25">
      <c r="A53" s="171" t="s">
        <v>3184</v>
      </c>
      <c r="B53" s="22" t="s">
        <v>636</v>
      </c>
      <c r="C53" s="116" t="s">
        <v>3185</v>
      </c>
      <c r="D53" s="116" t="s">
        <v>3226</v>
      </c>
      <c r="E53" s="16" t="s">
        <v>3186</v>
      </c>
      <c r="F53" s="17"/>
      <c r="G53" s="17"/>
      <c r="H53" s="115"/>
      <c r="I53" s="19"/>
      <c r="J53" s="19"/>
      <c r="K53" s="19"/>
      <c r="L53" s="19"/>
      <c r="M53" s="19"/>
      <c r="N53" s="25" t="str">
        <f t="shared" si="1"/>
        <v/>
      </c>
      <c r="O53" s="47"/>
      <c r="P53" s="47"/>
      <c r="Q53" s="19"/>
      <c r="R53" s="47"/>
      <c r="S53" s="20"/>
      <c r="T53" s="47"/>
      <c r="U53" s="19"/>
    </row>
    <row r="54" spans="1:21" s="37" customFormat="1" ht="76.5" x14ac:dyDescent="0.25">
      <c r="A54" s="172"/>
      <c r="B54" s="22" t="s">
        <v>636</v>
      </c>
      <c r="C54" s="116" t="s">
        <v>3187</v>
      </c>
      <c r="D54" s="116" t="s">
        <v>3227</v>
      </c>
      <c r="E54" s="17"/>
      <c r="F54" s="16" t="s">
        <v>3146</v>
      </c>
      <c r="G54" s="16" t="s">
        <v>1630</v>
      </c>
      <c r="H54" s="115"/>
      <c r="I54" s="19"/>
      <c r="J54" s="19"/>
      <c r="K54" s="19"/>
      <c r="L54" s="19"/>
      <c r="M54" s="19"/>
      <c r="N54" s="25" t="str">
        <f t="shared" si="1"/>
        <v/>
      </c>
      <c r="O54" s="47"/>
      <c r="P54" s="47"/>
      <c r="Q54" s="19"/>
      <c r="R54" s="47"/>
      <c r="S54" s="20"/>
      <c r="T54" s="47"/>
      <c r="U54" s="19"/>
    </row>
    <row r="55" spans="1:21" s="37" customFormat="1" ht="178.5" x14ac:dyDescent="0.25">
      <c r="A55" s="171" t="s">
        <v>128</v>
      </c>
      <c r="B55" s="22" t="s">
        <v>637</v>
      </c>
      <c r="C55" s="116" t="s">
        <v>3188</v>
      </c>
      <c r="D55" s="116" t="s">
        <v>3189</v>
      </c>
      <c r="E55" s="16" t="s">
        <v>3190</v>
      </c>
      <c r="F55" s="17"/>
      <c r="G55" s="17"/>
      <c r="H55" s="115"/>
      <c r="I55" s="19"/>
      <c r="J55" s="19"/>
      <c r="K55" s="19"/>
      <c r="L55" s="19"/>
      <c r="M55" s="19"/>
      <c r="N55" s="25" t="str">
        <f t="shared" si="1"/>
        <v/>
      </c>
      <c r="O55" s="47"/>
      <c r="P55" s="47"/>
      <c r="Q55" s="19"/>
      <c r="R55" s="47"/>
      <c r="S55" s="20"/>
      <c r="T55" s="47"/>
      <c r="U55" s="19"/>
    </row>
    <row r="56" spans="1:21" s="37" customFormat="1" ht="76.5" x14ac:dyDescent="0.25">
      <c r="A56" s="172"/>
      <c r="B56" s="22" t="s">
        <v>637</v>
      </c>
      <c r="C56" s="116" t="s">
        <v>3191</v>
      </c>
      <c r="D56" s="116" t="s">
        <v>3192</v>
      </c>
      <c r="E56" s="17"/>
      <c r="F56" s="16" t="s">
        <v>3126</v>
      </c>
      <c r="G56" s="16" t="s">
        <v>1631</v>
      </c>
      <c r="H56" s="115"/>
      <c r="I56" s="19"/>
      <c r="J56" s="19"/>
      <c r="K56" s="19"/>
      <c r="L56" s="19"/>
      <c r="M56" s="19"/>
      <c r="N56" s="25" t="str">
        <f t="shared" si="1"/>
        <v/>
      </c>
      <c r="O56" s="47"/>
      <c r="P56" s="47"/>
      <c r="Q56" s="19"/>
      <c r="R56" s="47"/>
      <c r="S56" s="20"/>
      <c r="T56" s="47"/>
      <c r="U56" s="19"/>
    </row>
    <row r="57" spans="1:21" s="37" customFormat="1" ht="102" x14ac:dyDescent="0.25">
      <c r="A57" s="171" t="s">
        <v>130</v>
      </c>
      <c r="B57" s="22" t="s">
        <v>129</v>
      </c>
      <c r="C57" s="116" t="s">
        <v>3193</v>
      </c>
      <c r="D57" s="116" t="s">
        <v>3194</v>
      </c>
      <c r="E57" s="16" t="s">
        <v>3195</v>
      </c>
      <c r="F57" s="17"/>
      <c r="G57" s="17"/>
      <c r="H57" s="115"/>
      <c r="I57" s="19"/>
      <c r="J57" s="19"/>
      <c r="K57" s="19"/>
      <c r="L57" s="19"/>
      <c r="M57" s="19"/>
      <c r="N57" s="25" t="str">
        <f t="shared" si="1"/>
        <v/>
      </c>
      <c r="O57" s="47"/>
      <c r="P57" s="47"/>
      <c r="Q57" s="19"/>
      <c r="R57" s="47"/>
      <c r="S57" s="20"/>
      <c r="T57" s="47"/>
      <c r="U57" s="19"/>
    </row>
    <row r="58" spans="1:21" s="37" customFormat="1" ht="102" x14ac:dyDescent="0.25">
      <c r="A58" s="172"/>
      <c r="B58" s="22" t="s">
        <v>129</v>
      </c>
      <c r="C58" s="116" t="s">
        <v>3196</v>
      </c>
      <c r="D58" s="116" t="s">
        <v>3228</v>
      </c>
      <c r="E58" s="16" t="s">
        <v>3195</v>
      </c>
      <c r="F58" s="16" t="s">
        <v>3197</v>
      </c>
      <c r="G58" s="17"/>
      <c r="H58" s="115"/>
      <c r="I58" s="19"/>
      <c r="J58" s="19"/>
      <c r="K58" s="19"/>
      <c r="L58" s="19"/>
      <c r="M58" s="19"/>
      <c r="N58" s="25" t="str">
        <f t="shared" si="1"/>
        <v/>
      </c>
      <c r="O58" s="47"/>
      <c r="P58" s="47"/>
      <c r="Q58" s="19"/>
      <c r="R58" s="47"/>
      <c r="S58" s="20"/>
      <c r="T58" s="47"/>
      <c r="U58" s="19"/>
    </row>
    <row r="59" spans="1:21" s="37" customFormat="1" ht="127.5" x14ac:dyDescent="0.25">
      <c r="A59" s="171" t="s">
        <v>132</v>
      </c>
      <c r="B59" s="22" t="s">
        <v>131</v>
      </c>
      <c r="C59" s="116" t="s">
        <v>1632</v>
      </c>
      <c r="D59" s="116" t="s">
        <v>3229</v>
      </c>
      <c r="E59" s="16" t="s">
        <v>3198</v>
      </c>
      <c r="F59" s="17"/>
      <c r="G59" s="17"/>
      <c r="H59" s="115"/>
      <c r="I59" s="19"/>
      <c r="J59" s="19"/>
      <c r="K59" s="19"/>
      <c r="L59" s="19"/>
      <c r="M59" s="19"/>
      <c r="N59" s="25" t="str">
        <f t="shared" si="1"/>
        <v/>
      </c>
      <c r="O59" s="47"/>
      <c r="P59" s="47"/>
      <c r="Q59" s="19"/>
      <c r="R59" s="47"/>
      <c r="S59" s="20"/>
      <c r="T59" s="47"/>
      <c r="U59" s="19"/>
    </row>
    <row r="60" spans="1:21" s="37" customFormat="1" ht="76.5" x14ac:dyDescent="0.25">
      <c r="A60" s="173"/>
      <c r="B60" s="22" t="s">
        <v>131</v>
      </c>
      <c r="C60" s="116" t="s">
        <v>1634</v>
      </c>
      <c r="D60" s="116" t="s">
        <v>3230</v>
      </c>
      <c r="E60" s="17"/>
      <c r="F60" s="16" t="s">
        <v>3199</v>
      </c>
      <c r="G60" s="16" t="s">
        <v>1633</v>
      </c>
      <c r="H60" s="115"/>
      <c r="I60" s="19"/>
      <c r="J60" s="19"/>
      <c r="K60" s="19"/>
      <c r="L60" s="19"/>
      <c r="M60" s="19"/>
      <c r="N60" s="25" t="str">
        <f t="shared" si="1"/>
        <v/>
      </c>
      <c r="O60" s="47"/>
      <c r="P60" s="47"/>
      <c r="Q60" s="19"/>
      <c r="R60" s="47"/>
      <c r="S60" s="20"/>
      <c r="T60" s="47"/>
      <c r="U60" s="19"/>
    </row>
    <row r="61" spans="1:21" s="37" customFormat="1" ht="127.5" x14ac:dyDescent="0.25">
      <c r="A61" s="173"/>
      <c r="B61" s="22" t="s">
        <v>131</v>
      </c>
      <c r="C61" s="116" t="s">
        <v>1635</v>
      </c>
      <c r="D61" s="116" t="s">
        <v>3231</v>
      </c>
      <c r="E61" s="16" t="s">
        <v>3198</v>
      </c>
      <c r="F61" s="17"/>
      <c r="G61" s="17"/>
      <c r="H61" s="115"/>
      <c r="I61" s="19"/>
      <c r="J61" s="19"/>
      <c r="K61" s="19"/>
      <c r="L61" s="19"/>
      <c r="M61" s="19"/>
      <c r="N61" s="25" t="str">
        <f t="shared" si="1"/>
        <v/>
      </c>
      <c r="O61" s="47"/>
      <c r="P61" s="47"/>
      <c r="Q61" s="19"/>
      <c r="R61" s="47"/>
      <c r="S61" s="20"/>
      <c r="T61" s="47"/>
      <c r="U61" s="19"/>
    </row>
    <row r="62" spans="1:21" s="37" customFormat="1" ht="76.5" x14ac:dyDescent="0.25">
      <c r="A62" s="173"/>
      <c r="B62" s="22" t="s">
        <v>131</v>
      </c>
      <c r="C62" s="116" t="s">
        <v>1636</v>
      </c>
      <c r="D62" s="116" t="s">
        <v>3232</v>
      </c>
      <c r="E62" s="17"/>
      <c r="F62" s="16" t="s">
        <v>3199</v>
      </c>
      <c r="G62" s="16" t="s">
        <v>1633</v>
      </c>
      <c r="H62" s="115"/>
      <c r="I62" s="19"/>
      <c r="J62" s="19"/>
      <c r="K62" s="19"/>
      <c r="L62" s="19"/>
      <c r="M62" s="19"/>
      <c r="N62" s="25" t="str">
        <f t="shared" si="1"/>
        <v/>
      </c>
      <c r="O62" s="47"/>
      <c r="P62" s="47"/>
      <c r="Q62" s="19"/>
      <c r="R62" s="47"/>
      <c r="S62" s="20"/>
      <c r="T62" s="47"/>
      <c r="U62" s="19"/>
    </row>
    <row r="63" spans="1:21" s="37" customFormat="1" ht="38.25" x14ac:dyDescent="0.25">
      <c r="A63" s="172"/>
      <c r="B63" s="22" t="s">
        <v>131</v>
      </c>
      <c r="C63" s="116" t="s">
        <v>3200</v>
      </c>
      <c r="D63" s="116" t="s">
        <v>3233</v>
      </c>
      <c r="E63" s="17"/>
      <c r="F63" s="17"/>
      <c r="G63" s="16" t="s">
        <v>1633</v>
      </c>
      <c r="H63" s="115"/>
      <c r="I63" s="19"/>
      <c r="J63" s="19"/>
      <c r="K63" s="19"/>
      <c r="L63" s="19"/>
      <c r="M63" s="19"/>
      <c r="N63" s="25" t="str">
        <f t="shared" si="1"/>
        <v/>
      </c>
      <c r="O63" s="47"/>
      <c r="P63" s="47"/>
      <c r="Q63" s="19"/>
      <c r="R63" s="47"/>
      <c r="S63" s="20"/>
      <c r="T63" s="47"/>
      <c r="U63" s="19"/>
    </row>
  </sheetData>
  <sheetProtection sort="0" autoFilter="0"/>
  <autoFilter ref="A1:U1"/>
  <mergeCells count="17">
    <mergeCell ref="A2:A11"/>
    <mergeCell ref="A12:A18"/>
    <mergeCell ref="A19:A20"/>
    <mergeCell ref="A22:A23"/>
    <mergeCell ref="A24:A25"/>
    <mergeCell ref="A38:A39"/>
    <mergeCell ref="A40:A41"/>
    <mergeCell ref="A42:A45"/>
    <mergeCell ref="A35:A36"/>
    <mergeCell ref="A26:A29"/>
    <mergeCell ref="A30:A34"/>
    <mergeCell ref="A46:A50"/>
    <mergeCell ref="A57:A58"/>
    <mergeCell ref="A59:A63"/>
    <mergeCell ref="A51:A52"/>
    <mergeCell ref="A53:A54"/>
    <mergeCell ref="A55:A56"/>
  </mergeCells>
  <conditionalFormatting sqref="N2:N63">
    <cfRule type="expression" dxfId="14" priority="1">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2:U1048576 L2:M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71"/>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41" customWidth="1"/>
    <col min="2" max="2" width="8.85546875" style="42" customWidth="1"/>
    <col min="3" max="3" width="16.85546875" style="41" customWidth="1"/>
    <col min="4" max="4" width="43.42578125" style="41" customWidth="1"/>
    <col min="5" max="7" width="30.85546875" style="41" customWidth="1"/>
    <col min="8" max="8" width="55.85546875" style="41" customWidth="1"/>
    <col min="9" max="10" width="19.7109375" style="43" customWidth="1"/>
    <col min="11" max="11" width="26.5703125" style="43" customWidth="1"/>
    <col min="12" max="13" width="15.85546875" style="43" customWidth="1"/>
    <col min="14" max="14" width="15.85546875" style="44" customWidth="1"/>
    <col min="15" max="16" width="26.5703125" style="41" customWidth="1"/>
    <col min="17" max="17" width="18.5703125" style="43" customWidth="1"/>
    <col min="18" max="18" width="21" style="41" customWidth="1"/>
    <col min="19" max="19" width="5.42578125" style="45" customWidth="1"/>
    <col min="20" max="20" width="19.42578125" style="41" customWidth="1"/>
    <col min="21" max="21" width="14.42578125" style="41" customWidth="1"/>
    <col min="22" max="24" width="9" style="41"/>
    <col min="25" max="25" width="7.85546875" style="41" customWidth="1"/>
    <col min="26" max="16384" width="9" style="41"/>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37" customFormat="1" ht="140.25" x14ac:dyDescent="0.25">
      <c r="A2" s="174" t="s">
        <v>2260</v>
      </c>
      <c r="B2" s="22" t="s">
        <v>134</v>
      </c>
      <c r="C2" s="36" t="s">
        <v>2261</v>
      </c>
      <c r="D2" s="36" t="s">
        <v>2262</v>
      </c>
      <c r="E2" s="16" t="s">
        <v>2263</v>
      </c>
      <c r="F2" s="17"/>
      <c r="G2" s="17"/>
      <c r="H2" s="55"/>
      <c r="I2" s="19"/>
      <c r="J2" s="19"/>
      <c r="K2" s="47"/>
      <c r="L2" s="19"/>
      <c r="M2" s="19"/>
      <c r="N2" s="25" t="str">
        <f>IF(OR(L2="",M2=""),"",
IF(OR(L2="Low",M2="Low"),"Low",
IF(OR(L2="Moderate",M2="Moderate"),"Moderate",
"High")))</f>
        <v/>
      </c>
      <c r="O2" s="47"/>
      <c r="P2" s="47"/>
      <c r="Q2" s="19"/>
      <c r="R2" s="47"/>
      <c r="S2" s="20"/>
      <c r="T2" s="47"/>
      <c r="U2" s="47"/>
    </row>
    <row r="3" spans="1:21" s="37" customFormat="1" ht="51" x14ac:dyDescent="0.25">
      <c r="A3" s="176"/>
      <c r="B3" s="22" t="s">
        <v>134</v>
      </c>
      <c r="C3" s="36" t="s">
        <v>2265</v>
      </c>
      <c r="D3" s="36" t="s">
        <v>2755</v>
      </c>
      <c r="E3" s="16" t="s">
        <v>2263</v>
      </c>
      <c r="F3" s="17"/>
      <c r="G3" s="17"/>
      <c r="H3" s="55"/>
      <c r="I3" s="19"/>
      <c r="J3" s="19"/>
      <c r="K3" s="47"/>
      <c r="L3" s="19"/>
      <c r="M3" s="19"/>
      <c r="N3" s="25" t="str">
        <f t="shared" ref="N3:N65" si="0">IF(OR(L3="",M3=""),"",
IF(OR(L3="Low",M3="Low"),"Low",
IF(OR(L3="Moderate",M3="Moderate"),"Moderate",
"High")))</f>
        <v/>
      </c>
      <c r="O3" s="47"/>
      <c r="P3" s="47"/>
      <c r="Q3" s="19"/>
      <c r="R3" s="47"/>
      <c r="S3" s="20"/>
      <c r="T3" s="47"/>
      <c r="U3" s="47"/>
    </row>
    <row r="4" spans="1:21" s="37" customFormat="1" ht="63.75" x14ac:dyDescent="0.25">
      <c r="A4" s="176"/>
      <c r="B4" s="22" t="s">
        <v>134</v>
      </c>
      <c r="C4" s="36" t="s">
        <v>2266</v>
      </c>
      <c r="D4" s="36" t="s">
        <v>2267</v>
      </c>
      <c r="E4" s="16" t="s">
        <v>2263</v>
      </c>
      <c r="F4" s="16" t="s">
        <v>2264</v>
      </c>
      <c r="G4" s="17"/>
      <c r="H4" s="55"/>
      <c r="I4" s="19"/>
      <c r="J4" s="19"/>
      <c r="K4" s="47"/>
      <c r="L4" s="19"/>
      <c r="M4" s="19"/>
      <c r="N4" s="25" t="str">
        <f t="shared" si="0"/>
        <v/>
      </c>
      <c r="O4" s="47"/>
      <c r="P4" s="47"/>
      <c r="Q4" s="19"/>
      <c r="R4" s="47"/>
      <c r="S4" s="20"/>
      <c r="T4" s="47"/>
      <c r="U4" s="47"/>
    </row>
    <row r="5" spans="1:21" s="37" customFormat="1" ht="63.75" x14ac:dyDescent="0.25">
      <c r="A5" s="176"/>
      <c r="B5" s="22" t="s">
        <v>134</v>
      </c>
      <c r="C5" s="36" t="s">
        <v>2268</v>
      </c>
      <c r="D5" s="36" t="s">
        <v>2269</v>
      </c>
      <c r="E5" s="16" t="s">
        <v>2263</v>
      </c>
      <c r="F5" s="17"/>
      <c r="G5" s="17"/>
      <c r="H5" s="55"/>
      <c r="I5" s="19"/>
      <c r="J5" s="19"/>
      <c r="K5" s="47"/>
      <c r="L5" s="19"/>
      <c r="M5" s="19"/>
      <c r="N5" s="25" t="str">
        <f t="shared" si="0"/>
        <v/>
      </c>
      <c r="O5" s="47"/>
      <c r="P5" s="47"/>
      <c r="Q5" s="19"/>
      <c r="R5" s="47"/>
      <c r="S5" s="20"/>
      <c r="T5" s="47"/>
      <c r="U5" s="47"/>
    </row>
    <row r="6" spans="1:21" s="37" customFormat="1" ht="38.25" x14ac:dyDescent="0.25">
      <c r="A6" s="176"/>
      <c r="B6" s="22" t="s">
        <v>134</v>
      </c>
      <c r="C6" s="36" t="s">
        <v>2270</v>
      </c>
      <c r="D6" s="36" t="s">
        <v>931</v>
      </c>
      <c r="E6" s="16" t="s">
        <v>2263</v>
      </c>
      <c r="F6" s="17"/>
      <c r="G6" s="17"/>
      <c r="H6" s="55"/>
      <c r="I6" s="19"/>
      <c r="J6" s="19"/>
      <c r="K6" s="47"/>
      <c r="L6" s="19"/>
      <c r="M6" s="19"/>
      <c r="N6" s="25" t="str">
        <f t="shared" si="0"/>
        <v/>
      </c>
      <c r="O6" s="47"/>
      <c r="P6" s="47"/>
      <c r="Q6" s="19"/>
      <c r="R6" s="47"/>
      <c r="S6" s="20"/>
      <c r="T6" s="47"/>
      <c r="U6" s="47"/>
    </row>
    <row r="7" spans="1:21" s="37" customFormat="1" ht="63.75" x14ac:dyDescent="0.25">
      <c r="A7" s="176"/>
      <c r="B7" s="22" t="s">
        <v>134</v>
      </c>
      <c r="C7" s="36" t="s">
        <v>2271</v>
      </c>
      <c r="D7" s="36" t="s">
        <v>837</v>
      </c>
      <c r="E7" s="16" t="s">
        <v>2263</v>
      </c>
      <c r="F7" s="16" t="s">
        <v>2264</v>
      </c>
      <c r="G7" s="17"/>
      <c r="H7" s="55"/>
      <c r="I7" s="19"/>
      <c r="J7" s="19"/>
      <c r="K7" s="47"/>
      <c r="L7" s="19"/>
      <c r="M7" s="19"/>
      <c r="N7" s="25" t="str">
        <f t="shared" si="0"/>
        <v/>
      </c>
      <c r="O7" s="47"/>
      <c r="P7" s="47"/>
      <c r="Q7" s="19"/>
      <c r="R7" s="47"/>
      <c r="S7" s="20"/>
      <c r="T7" s="47"/>
      <c r="U7" s="47"/>
    </row>
    <row r="8" spans="1:21" s="37" customFormat="1" ht="51" x14ac:dyDescent="0.25">
      <c r="A8" s="176"/>
      <c r="B8" s="22" t="s">
        <v>134</v>
      </c>
      <c r="C8" s="36" t="s">
        <v>2272</v>
      </c>
      <c r="D8" s="36" t="s">
        <v>2273</v>
      </c>
      <c r="E8" s="16" t="s">
        <v>2263</v>
      </c>
      <c r="F8" s="17"/>
      <c r="G8" s="17"/>
      <c r="H8" s="55"/>
      <c r="I8" s="19"/>
      <c r="J8" s="19"/>
      <c r="K8" s="47"/>
      <c r="L8" s="19"/>
      <c r="M8" s="19"/>
      <c r="N8" s="25" t="str">
        <f t="shared" si="0"/>
        <v/>
      </c>
      <c r="O8" s="47"/>
      <c r="P8" s="47"/>
      <c r="Q8" s="19"/>
      <c r="R8" s="47"/>
      <c r="S8" s="20"/>
      <c r="T8" s="47"/>
      <c r="U8" s="47"/>
    </row>
    <row r="9" spans="1:21" s="37" customFormat="1" ht="51" x14ac:dyDescent="0.25">
      <c r="A9" s="176"/>
      <c r="B9" s="22" t="s">
        <v>134</v>
      </c>
      <c r="C9" s="36" t="s">
        <v>2274</v>
      </c>
      <c r="D9" s="36" t="s">
        <v>2275</v>
      </c>
      <c r="E9" s="16" t="s">
        <v>2263</v>
      </c>
      <c r="F9" s="17"/>
      <c r="G9" s="17"/>
      <c r="H9" s="55"/>
      <c r="I9" s="19"/>
      <c r="J9" s="19"/>
      <c r="K9" s="19"/>
      <c r="L9" s="19"/>
      <c r="M9" s="19"/>
      <c r="N9" s="25" t="str">
        <f t="shared" si="0"/>
        <v/>
      </c>
      <c r="O9" s="47"/>
      <c r="P9" s="47"/>
      <c r="Q9" s="19"/>
      <c r="R9" s="47"/>
      <c r="S9" s="20"/>
      <c r="T9" s="47"/>
      <c r="U9" s="19"/>
    </row>
    <row r="10" spans="1:21" s="37" customFormat="1" ht="51" x14ac:dyDescent="0.25">
      <c r="A10" s="176"/>
      <c r="B10" s="22" t="s">
        <v>134</v>
      </c>
      <c r="C10" s="36" t="s">
        <v>2276</v>
      </c>
      <c r="D10" s="36" t="s">
        <v>2277</v>
      </c>
      <c r="E10" s="16" t="s">
        <v>2263</v>
      </c>
      <c r="F10" s="17"/>
      <c r="G10" s="17"/>
      <c r="H10" s="55"/>
      <c r="I10" s="19"/>
      <c r="J10" s="19"/>
      <c r="K10" s="19"/>
      <c r="L10" s="19"/>
      <c r="M10" s="19"/>
      <c r="N10" s="25" t="str">
        <f t="shared" si="0"/>
        <v/>
      </c>
      <c r="O10" s="47"/>
      <c r="P10" s="47"/>
      <c r="Q10" s="19"/>
      <c r="R10" s="47"/>
      <c r="S10" s="20"/>
      <c r="T10" s="47"/>
      <c r="U10" s="19"/>
    </row>
    <row r="11" spans="1:21" s="37" customFormat="1" ht="51" x14ac:dyDescent="0.25">
      <c r="A11" s="175"/>
      <c r="B11" s="22" t="s">
        <v>134</v>
      </c>
      <c r="C11" s="36" t="s">
        <v>2278</v>
      </c>
      <c r="D11" s="36" t="s">
        <v>2279</v>
      </c>
      <c r="E11" s="16" t="s">
        <v>2263</v>
      </c>
      <c r="F11" s="17"/>
      <c r="G11" s="17"/>
      <c r="H11" s="55"/>
      <c r="I11" s="19"/>
      <c r="J11" s="19"/>
      <c r="K11" s="19"/>
      <c r="L11" s="19"/>
      <c r="M11" s="19"/>
      <c r="N11" s="25" t="str">
        <f t="shared" si="0"/>
        <v/>
      </c>
      <c r="O11" s="47"/>
      <c r="P11" s="47"/>
      <c r="Q11" s="19"/>
      <c r="R11" s="47"/>
      <c r="S11" s="20"/>
      <c r="T11" s="47"/>
      <c r="U11" s="19"/>
    </row>
    <row r="12" spans="1:21" s="37" customFormat="1" ht="127.5" x14ac:dyDescent="0.25">
      <c r="A12" s="174" t="s">
        <v>137</v>
      </c>
      <c r="B12" s="22" t="s">
        <v>136</v>
      </c>
      <c r="C12" s="36" t="s">
        <v>2280</v>
      </c>
      <c r="D12" s="36" t="s">
        <v>2601</v>
      </c>
      <c r="E12" s="16" t="s">
        <v>2281</v>
      </c>
      <c r="F12" s="17"/>
      <c r="G12" s="17"/>
      <c r="H12" s="55"/>
      <c r="I12" s="19"/>
      <c r="J12" s="19"/>
      <c r="K12" s="19"/>
      <c r="L12" s="19"/>
      <c r="M12" s="19"/>
      <c r="N12" s="25" t="str">
        <f t="shared" si="0"/>
        <v/>
      </c>
      <c r="O12" s="47"/>
      <c r="P12" s="47"/>
      <c r="Q12" s="19"/>
      <c r="R12" s="47"/>
      <c r="S12" s="20"/>
      <c r="T12" s="47"/>
      <c r="U12" s="19"/>
    </row>
    <row r="13" spans="1:21" s="37" customFormat="1" ht="89.25" x14ac:dyDescent="0.25">
      <c r="A13" s="176"/>
      <c r="B13" s="22" t="s">
        <v>136</v>
      </c>
      <c r="C13" s="36" t="s">
        <v>2283</v>
      </c>
      <c r="D13" s="36" t="s">
        <v>2284</v>
      </c>
      <c r="E13" s="16" t="s">
        <v>2281</v>
      </c>
      <c r="F13" s="17"/>
      <c r="G13" s="17"/>
      <c r="H13" s="55"/>
      <c r="I13" s="19"/>
      <c r="J13" s="19"/>
      <c r="K13" s="19"/>
      <c r="L13" s="19"/>
      <c r="M13" s="19"/>
      <c r="N13" s="25" t="str">
        <f t="shared" si="0"/>
        <v/>
      </c>
      <c r="O13" s="47"/>
      <c r="P13" s="47"/>
      <c r="Q13" s="19"/>
      <c r="R13" s="47"/>
      <c r="S13" s="20"/>
      <c r="T13" s="47"/>
      <c r="U13" s="19"/>
    </row>
    <row r="14" spans="1:21" s="37" customFormat="1" ht="89.25" x14ac:dyDescent="0.25">
      <c r="A14" s="176"/>
      <c r="B14" s="22" t="s">
        <v>136</v>
      </c>
      <c r="C14" s="36" t="s">
        <v>2285</v>
      </c>
      <c r="D14" s="36" t="s">
        <v>2286</v>
      </c>
      <c r="E14" s="17"/>
      <c r="F14" s="16" t="s">
        <v>2282</v>
      </c>
      <c r="G14" s="57" t="s">
        <v>1586</v>
      </c>
      <c r="H14" s="55"/>
      <c r="I14" s="19"/>
      <c r="J14" s="19"/>
      <c r="K14" s="19"/>
      <c r="L14" s="19"/>
      <c r="M14" s="19"/>
      <c r="N14" s="25" t="str">
        <f t="shared" si="0"/>
        <v/>
      </c>
      <c r="O14" s="47"/>
      <c r="P14" s="47"/>
      <c r="Q14" s="19"/>
      <c r="R14" s="47"/>
      <c r="S14" s="20"/>
      <c r="T14" s="47"/>
      <c r="U14" s="19"/>
    </row>
    <row r="15" spans="1:21" s="37" customFormat="1" ht="63.75" x14ac:dyDescent="0.25">
      <c r="A15" s="176"/>
      <c r="B15" s="22" t="s">
        <v>136</v>
      </c>
      <c r="C15" s="36" t="s">
        <v>1587</v>
      </c>
      <c r="D15" s="36" t="s">
        <v>2287</v>
      </c>
      <c r="E15" s="17"/>
      <c r="F15" s="17"/>
      <c r="G15" s="57" t="s">
        <v>1586</v>
      </c>
      <c r="H15" s="55"/>
      <c r="I15" s="19"/>
      <c r="J15" s="19"/>
      <c r="K15" s="19"/>
      <c r="L15" s="19"/>
      <c r="M15" s="19"/>
      <c r="N15" s="25" t="str">
        <f t="shared" si="0"/>
        <v/>
      </c>
      <c r="O15" s="47"/>
      <c r="P15" s="47"/>
      <c r="Q15" s="19"/>
      <c r="R15" s="47"/>
      <c r="S15" s="20"/>
      <c r="T15" s="47"/>
      <c r="U15" s="19"/>
    </row>
    <row r="16" spans="1:21" s="37" customFormat="1" ht="89.25" x14ac:dyDescent="0.25">
      <c r="A16" s="176"/>
      <c r="B16" s="22" t="s">
        <v>136</v>
      </c>
      <c r="C16" s="36" t="s">
        <v>2288</v>
      </c>
      <c r="D16" s="36" t="s">
        <v>2289</v>
      </c>
      <c r="E16" s="16" t="s">
        <v>2281</v>
      </c>
      <c r="F16" s="17"/>
      <c r="G16" s="17"/>
      <c r="H16" s="55"/>
      <c r="I16" s="19"/>
      <c r="J16" s="19"/>
      <c r="K16" s="19"/>
      <c r="L16" s="19"/>
      <c r="M16" s="19"/>
      <c r="N16" s="25" t="str">
        <f t="shared" si="0"/>
        <v/>
      </c>
      <c r="O16" s="47"/>
      <c r="P16" s="47"/>
      <c r="Q16" s="19"/>
      <c r="R16" s="47"/>
      <c r="S16" s="20"/>
      <c r="T16" s="47"/>
      <c r="U16" s="19"/>
    </row>
    <row r="17" spans="1:21" s="37" customFormat="1" ht="63.75" x14ac:dyDescent="0.25">
      <c r="A17" s="175"/>
      <c r="B17" s="22" t="s">
        <v>136</v>
      </c>
      <c r="C17" s="36" t="s">
        <v>2290</v>
      </c>
      <c r="D17" s="36" t="s">
        <v>2291</v>
      </c>
      <c r="E17" s="17"/>
      <c r="F17" s="16" t="s">
        <v>2282</v>
      </c>
      <c r="G17" s="57" t="s">
        <v>1586</v>
      </c>
      <c r="H17" s="55"/>
      <c r="I17" s="19"/>
      <c r="J17" s="19"/>
      <c r="K17" s="19"/>
      <c r="L17" s="19"/>
      <c r="M17" s="19"/>
      <c r="N17" s="25" t="str">
        <f t="shared" si="0"/>
        <v/>
      </c>
      <c r="O17" s="47"/>
      <c r="P17" s="47"/>
      <c r="Q17" s="19"/>
      <c r="R17" s="47"/>
      <c r="S17" s="20"/>
      <c r="T17" s="47"/>
      <c r="U17" s="19"/>
    </row>
    <row r="18" spans="1:21" s="37" customFormat="1" ht="127.5" x14ac:dyDescent="0.25">
      <c r="A18" s="174" t="s">
        <v>138</v>
      </c>
      <c r="B18" s="22" t="s">
        <v>639</v>
      </c>
      <c r="C18" s="36" t="s">
        <v>2292</v>
      </c>
      <c r="D18" s="36" t="s">
        <v>2293</v>
      </c>
      <c r="E18" s="16" t="s">
        <v>2294</v>
      </c>
      <c r="F18" s="17"/>
      <c r="G18" s="17"/>
      <c r="H18" s="55"/>
      <c r="I18" s="19"/>
      <c r="J18" s="19"/>
      <c r="K18" s="19"/>
      <c r="L18" s="19"/>
      <c r="M18" s="19"/>
      <c r="N18" s="25" t="str">
        <f t="shared" si="0"/>
        <v/>
      </c>
      <c r="O18" s="47"/>
      <c r="P18" s="47"/>
      <c r="Q18" s="19"/>
      <c r="R18" s="47"/>
      <c r="S18" s="20"/>
      <c r="T18" s="47"/>
      <c r="U18" s="19"/>
    </row>
    <row r="19" spans="1:21" s="37" customFormat="1" ht="127.5" x14ac:dyDescent="0.25">
      <c r="A19" s="175"/>
      <c r="B19" s="22" t="s">
        <v>639</v>
      </c>
      <c r="C19" s="36" t="s">
        <v>2295</v>
      </c>
      <c r="D19" s="36" t="s">
        <v>2296</v>
      </c>
      <c r="E19" s="16" t="s">
        <v>2294</v>
      </c>
      <c r="F19" s="16" t="s">
        <v>2282</v>
      </c>
      <c r="G19" s="17"/>
      <c r="H19" s="55"/>
      <c r="I19" s="19"/>
      <c r="J19" s="19"/>
      <c r="K19" s="19"/>
      <c r="L19" s="19"/>
      <c r="M19" s="19"/>
      <c r="N19" s="25" t="str">
        <f t="shared" si="0"/>
        <v/>
      </c>
      <c r="O19" s="47"/>
      <c r="P19" s="47"/>
      <c r="Q19" s="19"/>
      <c r="R19" s="47"/>
      <c r="S19" s="20"/>
      <c r="T19" s="47"/>
      <c r="U19" s="19"/>
    </row>
    <row r="20" spans="1:21" s="37" customFormat="1" ht="140.25" x14ac:dyDescent="0.25">
      <c r="A20" s="174" t="s">
        <v>139</v>
      </c>
      <c r="B20" s="22" t="s">
        <v>640</v>
      </c>
      <c r="C20" s="36" t="s">
        <v>2297</v>
      </c>
      <c r="D20" s="36" t="s">
        <v>2298</v>
      </c>
      <c r="E20" s="16" t="s">
        <v>2299</v>
      </c>
      <c r="F20" s="17"/>
      <c r="G20" s="17"/>
      <c r="H20" s="55"/>
      <c r="I20" s="19"/>
      <c r="J20" s="19"/>
      <c r="K20" s="19"/>
      <c r="L20" s="19"/>
      <c r="M20" s="19"/>
      <c r="N20" s="25" t="str">
        <f t="shared" si="0"/>
        <v/>
      </c>
      <c r="O20" s="47"/>
      <c r="P20" s="47"/>
      <c r="Q20" s="19"/>
      <c r="R20" s="47"/>
      <c r="S20" s="20"/>
      <c r="T20" s="47"/>
      <c r="U20" s="19"/>
    </row>
    <row r="21" spans="1:21" s="37" customFormat="1" ht="89.25" x14ac:dyDescent="0.25">
      <c r="A21" s="176"/>
      <c r="B21" s="22" t="s">
        <v>640</v>
      </c>
      <c r="C21" s="36" t="s">
        <v>2300</v>
      </c>
      <c r="D21" s="36" t="s">
        <v>2301</v>
      </c>
      <c r="E21" s="16" t="s">
        <v>2299</v>
      </c>
      <c r="F21" s="17"/>
      <c r="G21" s="17"/>
      <c r="H21" s="55"/>
      <c r="I21" s="19"/>
      <c r="J21" s="19"/>
      <c r="K21" s="19"/>
      <c r="L21" s="19"/>
      <c r="M21" s="19"/>
      <c r="N21" s="25" t="str">
        <f t="shared" si="0"/>
        <v/>
      </c>
      <c r="O21" s="47"/>
      <c r="P21" s="47"/>
      <c r="Q21" s="19"/>
      <c r="R21" s="47"/>
      <c r="S21" s="20"/>
      <c r="T21" s="47"/>
      <c r="U21" s="19"/>
    </row>
    <row r="22" spans="1:21" s="37" customFormat="1" ht="89.25" x14ac:dyDescent="0.25">
      <c r="A22" s="176"/>
      <c r="B22" s="22" t="s">
        <v>640</v>
      </c>
      <c r="C22" s="36" t="s">
        <v>2302</v>
      </c>
      <c r="D22" s="36" t="s">
        <v>2303</v>
      </c>
      <c r="E22" s="16" t="s">
        <v>2299</v>
      </c>
      <c r="F22" s="17"/>
      <c r="G22" s="17"/>
      <c r="H22" s="55"/>
      <c r="I22" s="19"/>
      <c r="J22" s="19"/>
      <c r="K22" s="19"/>
      <c r="L22" s="19"/>
      <c r="M22" s="19"/>
      <c r="N22" s="25" t="str">
        <f t="shared" si="0"/>
        <v/>
      </c>
      <c r="O22" s="47"/>
      <c r="P22" s="47"/>
      <c r="Q22" s="19"/>
      <c r="R22" s="47"/>
      <c r="S22" s="20"/>
      <c r="T22" s="47"/>
      <c r="U22" s="19"/>
    </row>
    <row r="23" spans="1:21" s="37" customFormat="1" ht="63.75" x14ac:dyDescent="0.25">
      <c r="A23" s="175"/>
      <c r="B23" s="22" t="s">
        <v>640</v>
      </c>
      <c r="C23" s="36" t="s">
        <v>2304</v>
      </c>
      <c r="D23" s="36" t="s">
        <v>2305</v>
      </c>
      <c r="E23" s="17"/>
      <c r="F23" s="16" t="s">
        <v>2282</v>
      </c>
      <c r="G23" s="16" t="s">
        <v>1588</v>
      </c>
      <c r="H23" s="55"/>
      <c r="I23" s="19"/>
      <c r="J23" s="19"/>
      <c r="K23" s="19"/>
      <c r="L23" s="19"/>
      <c r="M23" s="19"/>
      <c r="N23" s="25" t="str">
        <f t="shared" si="0"/>
        <v/>
      </c>
      <c r="O23" s="47"/>
      <c r="P23" s="47"/>
      <c r="Q23" s="19"/>
      <c r="R23" s="47"/>
      <c r="S23" s="20"/>
      <c r="T23" s="47"/>
      <c r="U23" s="19"/>
    </row>
    <row r="24" spans="1:21" s="37" customFormat="1" ht="114.75" x14ac:dyDescent="0.25">
      <c r="A24" s="174" t="s">
        <v>140</v>
      </c>
      <c r="B24" s="22" t="s">
        <v>641</v>
      </c>
      <c r="C24" s="36" t="s">
        <v>2306</v>
      </c>
      <c r="D24" s="36" t="s">
        <v>2307</v>
      </c>
      <c r="E24" s="16" t="s">
        <v>2308</v>
      </c>
      <c r="F24" s="17"/>
      <c r="G24" s="17"/>
      <c r="H24" s="55"/>
      <c r="I24" s="19"/>
      <c r="J24" s="19"/>
      <c r="K24" s="19"/>
      <c r="L24" s="19"/>
      <c r="M24" s="19"/>
      <c r="N24" s="25" t="str">
        <f t="shared" si="0"/>
        <v/>
      </c>
      <c r="O24" s="47"/>
      <c r="P24" s="47"/>
      <c r="Q24" s="19"/>
      <c r="R24" s="47"/>
      <c r="S24" s="20"/>
      <c r="T24" s="47"/>
      <c r="U24" s="19"/>
    </row>
    <row r="25" spans="1:21" s="37" customFormat="1" ht="114.75" x14ac:dyDescent="0.25">
      <c r="A25" s="176"/>
      <c r="B25" s="22" t="s">
        <v>641</v>
      </c>
      <c r="C25" s="36" t="s">
        <v>2309</v>
      </c>
      <c r="D25" s="36" t="s">
        <v>2310</v>
      </c>
      <c r="E25" s="16" t="s">
        <v>2308</v>
      </c>
      <c r="F25" s="17"/>
      <c r="G25" s="17"/>
      <c r="H25" s="55"/>
      <c r="I25" s="19"/>
      <c r="J25" s="19"/>
      <c r="K25" s="19"/>
      <c r="L25" s="19"/>
      <c r="M25" s="19"/>
      <c r="N25" s="25" t="str">
        <f t="shared" si="0"/>
        <v/>
      </c>
      <c r="O25" s="47"/>
      <c r="P25" s="47"/>
      <c r="Q25" s="19"/>
      <c r="R25" s="47"/>
      <c r="S25" s="20"/>
      <c r="T25" s="47"/>
      <c r="U25" s="19"/>
    </row>
    <row r="26" spans="1:21" s="37" customFormat="1" ht="114.75" x14ac:dyDescent="0.25">
      <c r="A26" s="176"/>
      <c r="B26" s="22" t="s">
        <v>641</v>
      </c>
      <c r="C26" s="36" t="s">
        <v>2311</v>
      </c>
      <c r="D26" s="36" t="s">
        <v>2312</v>
      </c>
      <c r="E26" s="16" t="s">
        <v>2308</v>
      </c>
      <c r="F26" s="17"/>
      <c r="G26" s="17"/>
      <c r="H26" s="55"/>
      <c r="I26" s="19"/>
      <c r="J26" s="19"/>
      <c r="K26" s="19"/>
      <c r="L26" s="19"/>
      <c r="M26" s="19"/>
      <c r="N26" s="25" t="str">
        <f t="shared" si="0"/>
        <v/>
      </c>
      <c r="O26" s="47"/>
      <c r="P26" s="47"/>
      <c r="Q26" s="19"/>
      <c r="R26" s="47"/>
      <c r="S26" s="20"/>
      <c r="T26" s="47"/>
      <c r="U26" s="19"/>
    </row>
    <row r="27" spans="1:21" s="37" customFormat="1" ht="114.75" x14ac:dyDescent="0.25">
      <c r="A27" s="175"/>
      <c r="B27" s="22" t="s">
        <v>641</v>
      </c>
      <c r="C27" s="36" t="s">
        <v>2313</v>
      </c>
      <c r="D27" s="36" t="s">
        <v>2314</v>
      </c>
      <c r="E27" s="16" t="s">
        <v>2308</v>
      </c>
      <c r="F27" s="16" t="s">
        <v>2315</v>
      </c>
      <c r="G27" s="17"/>
      <c r="H27" s="55"/>
      <c r="I27" s="19"/>
      <c r="J27" s="19"/>
      <c r="K27" s="19"/>
      <c r="L27" s="19"/>
      <c r="M27" s="19"/>
      <c r="N27" s="25" t="str">
        <f t="shared" si="0"/>
        <v/>
      </c>
      <c r="O27" s="47"/>
      <c r="P27" s="47"/>
      <c r="Q27" s="19"/>
      <c r="R27" s="47"/>
      <c r="S27" s="20"/>
      <c r="T27" s="47"/>
      <c r="U27" s="19"/>
    </row>
    <row r="28" spans="1:21" s="37" customFormat="1" ht="140.25" x14ac:dyDescent="0.25">
      <c r="A28" s="174" t="s">
        <v>142</v>
      </c>
      <c r="B28" s="22" t="s">
        <v>141</v>
      </c>
      <c r="C28" s="36" t="s">
        <v>1589</v>
      </c>
      <c r="D28" s="36" t="s">
        <v>2316</v>
      </c>
      <c r="E28" s="16" t="s">
        <v>2317</v>
      </c>
      <c r="F28" s="16" t="s">
        <v>2318</v>
      </c>
      <c r="G28" s="17"/>
      <c r="H28" s="55"/>
      <c r="I28" s="19"/>
      <c r="J28" s="19"/>
      <c r="K28" s="19"/>
      <c r="L28" s="19"/>
      <c r="M28" s="19"/>
      <c r="N28" s="25" t="str">
        <f t="shared" si="0"/>
        <v/>
      </c>
      <c r="O28" s="47"/>
      <c r="P28" s="47"/>
      <c r="Q28" s="19"/>
      <c r="R28" s="47"/>
      <c r="S28" s="20"/>
      <c r="T28" s="47"/>
      <c r="U28" s="19"/>
    </row>
    <row r="29" spans="1:21" s="37" customFormat="1" ht="140.25" x14ac:dyDescent="0.25">
      <c r="A29" s="176"/>
      <c r="B29" s="22" t="s">
        <v>141</v>
      </c>
      <c r="C29" s="36" t="s">
        <v>2319</v>
      </c>
      <c r="D29" s="36" t="s">
        <v>2602</v>
      </c>
      <c r="E29" s="16" t="s">
        <v>2317</v>
      </c>
      <c r="F29" s="17"/>
      <c r="G29" s="17"/>
      <c r="H29" s="55"/>
      <c r="I29" s="19"/>
      <c r="J29" s="19"/>
      <c r="K29" s="19"/>
      <c r="L29" s="19"/>
      <c r="M29" s="19"/>
      <c r="N29" s="25" t="str">
        <f t="shared" si="0"/>
        <v/>
      </c>
      <c r="O29" s="47"/>
      <c r="P29" s="47"/>
      <c r="Q29" s="19"/>
      <c r="R29" s="47"/>
      <c r="S29" s="20"/>
      <c r="T29" s="47"/>
      <c r="U29" s="19"/>
    </row>
    <row r="30" spans="1:21" s="37" customFormat="1" ht="140.25" x14ac:dyDescent="0.25">
      <c r="A30" s="176"/>
      <c r="B30" s="22" t="s">
        <v>141</v>
      </c>
      <c r="C30" s="36" t="s">
        <v>2320</v>
      </c>
      <c r="D30" s="36" t="s">
        <v>2321</v>
      </c>
      <c r="E30" s="16" t="s">
        <v>2317</v>
      </c>
      <c r="F30" s="17"/>
      <c r="G30" s="17"/>
      <c r="H30" s="55"/>
      <c r="I30" s="19"/>
      <c r="J30" s="19"/>
      <c r="K30" s="19"/>
      <c r="L30" s="19"/>
      <c r="M30" s="19"/>
      <c r="N30" s="25" t="str">
        <f t="shared" si="0"/>
        <v/>
      </c>
      <c r="O30" s="47"/>
      <c r="P30" s="47"/>
      <c r="Q30" s="19"/>
      <c r="R30" s="47"/>
      <c r="S30" s="20"/>
      <c r="T30" s="47"/>
      <c r="U30" s="19"/>
    </row>
    <row r="31" spans="1:21" s="37" customFormat="1" ht="140.25" x14ac:dyDescent="0.25">
      <c r="A31" s="175"/>
      <c r="B31" s="22" t="s">
        <v>141</v>
      </c>
      <c r="C31" s="36" t="s">
        <v>2322</v>
      </c>
      <c r="D31" s="36" t="s">
        <v>2323</v>
      </c>
      <c r="E31" s="16" t="s">
        <v>2317</v>
      </c>
      <c r="F31" s="16" t="s">
        <v>2318</v>
      </c>
      <c r="G31" s="17"/>
      <c r="H31" s="55"/>
      <c r="I31" s="19"/>
      <c r="J31" s="19"/>
      <c r="K31" s="19"/>
      <c r="L31" s="19"/>
      <c r="M31" s="19"/>
      <c r="N31" s="25" t="str">
        <f t="shared" si="0"/>
        <v/>
      </c>
      <c r="O31" s="47"/>
      <c r="P31" s="47"/>
      <c r="Q31" s="19"/>
      <c r="R31" s="47"/>
      <c r="S31" s="20"/>
      <c r="T31" s="47"/>
      <c r="U31" s="19"/>
    </row>
    <row r="32" spans="1:21" s="37" customFormat="1" ht="165.75" x14ac:dyDescent="0.25">
      <c r="A32" s="174" t="s">
        <v>143</v>
      </c>
      <c r="B32" s="22" t="s">
        <v>642</v>
      </c>
      <c r="C32" s="36" t="s">
        <v>2324</v>
      </c>
      <c r="D32" s="36" t="s">
        <v>2325</v>
      </c>
      <c r="E32" s="16" t="s">
        <v>2326</v>
      </c>
      <c r="F32" s="16" t="s">
        <v>2327</v>
      </c>
      <c r="G32" s="17"/>
      <c r="H32" s="55"/>
      <c r="I32" s="19"/>
      <c r="J32" s="19"/>
      <c r="K32" s="19"/>
      <c r="L32" s="19"/>
      <c r="M32" s="19"/>
      <c r="N32" s="25" t="str">
        <f t="shared" si="0"/>
        <v/>
      </c>
      <c r="O32" s="47"/>
      <c r="P32" s="47"/>
      <c r="Q32" s="19"/>
      <c r="R32" s="47"/>
      <c r="S32" s="20"/>
      <c r="T32" s="47"/>
      <c r="U32" s="19"/>
    </row>
    <row r="33" spans="1:21" s="37" customFormat="1" ht="165.75" x14ac:dyDescent="0.25">
      <c r="A33" s="176"/>
      <c r="B33" s="22" t="s">
        <v>642</v>
      </c>
      <c r="C33" s="36" t="s">
        <v>2328</v>
      </c>
      <c r="D33" s="36" t="s">
        <v>2329</v>
      </c>
      <c r="E33" s="16" t="s">
        <v>2326</v>
      </c>
      <c r="F33" s="17"/>
      <c r="G33" s="17"/>
      <c r="H33" s="55"/>
      <c r="I33" s="19"/>
      <c r="J33" s="19"/>
      <c r="K33" s="19"/>
      <c r="L33" s="19"/>
      <c r="M33" s="19"/>
      <c r="N33" s="25" t="str">
        <f t="shared" si="0"/>
        <v/>
      </c>
      <c r="O33" s="47"/>
      <c r="P33" s="47"/>
      <c r="Q33" s="19"/>
      <c r="R33" s="47"/>
      <c r="S33" s="20"/>
      <c r="T33" s="47"/>
      <c r="U33" s="19"/>
    </row>
    <row r="34" spans="1:21" s="37" customFormat="1" ht="114.75" x14ac:dyDescent="0.25">
      <c r="A34" s="175"/>
      <c r="B34" s="22" t="s">
        <v>642</v>
      </c>
      <c r="C34" s="36" t="s">
        <v>2330</v>
      </c>
      <c r="D34" s="36" t="s">
        <v>2331</v>
      </c>
      <c r="E34" s="17"/>
      <c r="F34" s="16" t="s">
        <v>2327</v>
      </c>
      <c r="G34" s="16" t="s">
        <v>1590</v>
      </c>
      <c r="H34" s="55"/>
      <c r="I34" s="19"/>
      <c r="J34" s="19"/>
      <c r="K34" s="19"/>
      <c r="L34" s="19"/>
      <c r="M34" s="19"/>
      <c r="N34" s="25" t="str">
        <f t="shared" si="0"/>
        <v/>
      </c>
      <c r="O34" s="47"/>
      <c r="P34" s="47"/>
      <c r="Q34" s="19"/>
      <c r="R34" s="47"/>
      <c r="S34" s="20"/>
      <c r="T34" s="47"/>
      <c r="U34" s="19"/>
    </row>
    <row r="35" spans="1:21" s="37" customFormat="1" ht="165.75" x14ac:dyDescent="0.25">
      <c r="A35" s="174" t="s">
        <v>2332</v>
      </c>
      <c r="B35" s="22" t="s">
        <v>643</v>
      </c>
      <c r="C35" s="36" t="s">
        <v>2333</v>
      </c>
      <c r="D35" s="36" t="s">
        <v>2334</v>
      </c>
      <c r="E35" s="16" t="s">
        <v>2335</v>
      </c>
      <c r="F35" s="17"/>
      <c r="G35" s="17"/>
      <c r="H35" s="55"/>
      <c r="I35" s="19"/>
      <c r="J35" s="19"/>
      <c r="K35" s="19"/>
      <c r="L35" s="19"/>
      <c r="M35" s="19"/>
      <c r="N35" s="25" t="str">
        <f t="shared" si="0"/>
        <v/>
      </c>
      <c r="O35" s="47"/>
      <c r="P35" s="47"/>
      <c r="Q35" s="19"/>
      <c r="R35" s="47"/>
      <c r="S35" s="20"/>
      <c r="T35" s="47"/>
      <c r="U35" s="19"/>
    </row>
    <row r="36" spans="1:21" s="37" customFormat="1" ht="102" x14ac:dyDescent="0.25">
      <c r="A36" s="175"/>
      <c r="B36" s="22" t="s">
        <v>643</v>
      </c>
      <c r="C36" s="36" t="s">
        <v>2336</v>
      </c>
      <c r="D36" s="36" t="s">
        <v>2337</v>
      </c>
      <c r="E36" s="17"/>
      <c r="F36" s="16" t="s">
        <v>2338</v>
      </c>
      <c r="G36" s="16" t="s">
        <v>1591</v>
      </c>
      <c r="H36" s="55"/>
      <c r="I36" s="19"/>
      <c r="J36" s="19"/>
      <c r="K36" s="19"/>
      <c r="L36" s="19"/>
      <c r="M36" s="19"/>
      <c r="N36" s="25" t="str">
        <f t="shared" si="0"/>
        <v/>
      </c>
      <c r="O36" s="47"/>
      <c r="P36" s="47"/>
      <c r="Q36" s="19"/>
      <c r="R36" s="47"/>
      <c r="S36" s="20"/>
      <c r="T36" s="47"/>
      <c r="U36" s="19"/>
    </row>
    <row r="37" spans="1:21" s="37" customFormat="1" ht="114.75" x14ac:dyDescent="0.25">
      <c r="A37" s="174" t="s">
        <v>146</v>
      </c>
      <c r="B37" s="22" t="s">
        <v>145</v>
      </c>
      <c r="C37" s="36" t="s">
        <v>1592</v>
      </c>
      <c r="D37" s="36" t="s">
        <v>2603</v>
      </c>
      <c r="E37" s="16" t="s">
        <v>2339</v>
      </c>
      <c r="F37" s="16" t="s">
        <v>2340</v>
      </c>
      <c r="G37" s="17"/>
      <c r="H37" s="55"/>
      <c r="I37" s="19"/>
      <c r="J37" s="19"/>
      <c r="K37" s="19"/>
      <c r="L37" s="19"/>
      <c r="M37" s="19"/>
      <c r="N37" s="25" t="str">
        <f t="shared" si="0"/>
        <v/>
      </c>
      <c r="O37" s="47"/>
      <c r="P37" s="47"/>
      <c r="Q37" s="19"/>
      <c r="R37" s="47"/>
      <c r="S37" s="20"/>
      <c r="T37" s="47"/>
      <c r="U37" s="19"/>
    </row>
    <row r="38" spans="1:21" s="37" customFormat="1" ht="114.75" x14ac:dyDescent="0.25">
      <c r="A38" s="176"/>
      <c r="B38" s="22" t="s">
        <v>145</v>
      </c>
      <c r="C38" s="36" t="s">
        <v>2341</v>
      </c>
      <c r="D38" s="36" t="s">
        <v>2342</v>
      </c>
      <c r="E38" s="16" t="s">
        <v>2339</v>
      </c>
      <c r="F38" s="17"/>
      <c r="G38" s="17"/>
      <c r="H38" s="55"/>
      <c r="I38" s="19"/>
      <c r="J38" s="19"/>
      <c r="K38" s="19"/>
      <c r="L38" s="19"/>
      <c r="M38" s="19"/>
      <c r="N38" s="25" t="str">
        <f t="shared" si="0"/>
        <v/>
      </c>
      <c r="O38" s="47"/>
      <c r="P38" s="47"/>
      <c r="Q38" s="19"/>
      <c r="R38" s="47"/>
      <c r="S38" s="20"/>
      <c r="T38" s="47"/>
      <c r="U38" s="19"/>
    </row>
    <row r="39" spans="1:21" s="37" customFormat="1" ht="89.25" x14ac:dyDescent="0.25">
      <c r="A39" s="175"/>
      <c r="B39" s="22" t="s">
        <v>145</v>
      </c>
      <c r="C39" s="36" t="s">
        <v>2343</v>
      </c>
      <c r="D39" s="36" t="s">
        <v>2604</v>
      </c>
      <c r="E39" s="17"/>
      <c r="F39" s="16" t="s">
        <v>2340</v>
      </c>
      <c r="G39" s="16" t="s">
        <v>1593</v>
      </c>
      <c r="H39" s="55"/>
      <c r="I39" s="19"/>
      <c r="J39" s="19"/>
      <c r="K39" s="19"/>
      <c r="L39" s="19"/>
      <c r="M39" s="19"/>
      <c r="N39" s="25" t="str">
        <f t="shared" si="0"/>
        <v/>
      </c>
      <c r="O39" s="47"/>
      <c r="P39" s="47"/>
      <c r="Q39" s="19"/>
      <c r="R39" s="47"/>
      <c r="S39" s="20"/>
      <c r="T39" s="47"/>
      <c r="U39" s="19"/>
    </row>
    <row r="40" spans="1:21" s="37" customFormat="1" ht="114.75" x14ac:dyDescent="0.25">
      <c r="A40" s="174" t="s">
        <v>148</v>
      </c>
      <c r="B40" s="22" t="s">
        <v>147</v>
      </c>
      <c r="C40" s="36" t="s">
        <v>1594</v>
      </c>
      <c r="D40" s="36" t="s">
        <v>2344</v>
      </c>
      <c r="E40" s="16" t="s">
        <v>2345</v>
      </c>
      <c r="F40" s="17"/>
      <c r="G40" s="17"/>
      <c r="H40" s="55"/>
      <c r="I40" s="19"/>
      <c r="J40" s="19"/>
      <c r="K40" s="19"/>
      <c r="L40" s="19"/>
      <c r="M40" s="19"/>
      <c r="N40" s="25" t="str">
        <f t="shared" si="0"/>
        <v/>
      </c>
      <c r="O40" s="47"/>
      <c r="P40" s="47"/>
      <c r="Q40" s="19"/>
      <c r="R40" s="47"/>
      <c r="S40" s="20"/>
      <c r="T40" s="47"/>
      <c r="U40" s="19"/>
    </row>
    <row r="41" spans="1:21" s="37" customFormat="1" ht="63.75" x14ac:dyDescent="0.25">
      <c r="A41" s="176"/>
      <c r="B41" s="22" t="s">
        <v>147</v>
      </c>
      <c r="C41" s="36" t="s">
        <v>1596</v>
      </c>
      <c r="D41" s="36" t="s">
        <v>2347</v>
      </c>
      <c r="E41" s="17"/>
      <c r="F41" s="16" t="s">
        <v>2346</v>
      </c>
      <c r="G41" s="16" t="s">
        <v>1595</v>
      </c>
      <c r="H41" s="55"/>
      <c r="I41" s="19"/>
      <c r="J41" s="19"/>
      <c r="K41" s="19"/>
      <c r="L41" s="19"/>
      <c r="M41" s="19"/>
      <c r="N41" s="25" t="str">
        <f t="shared" si="0"/>
        <v/>
      </c>
      <c r="O41" s="47"/>
      <c r="P41" s="47"/>
      <c r="Q41" s="19"/>
      <c r="R41" s="47"/>
      <c r="S41" s="20"/>
      <c r="T41" s="47"/>
      <c r="U41" s="19"/>
    </row>
    <row r="42" spans="1:21" s="37" customFormat="1" ht="114.75" x14ac:dyDescent="0.25">
      <c r="A42" s="176"/>
      <c r="B42" s="22" t="s">
        <v>147</v>
      </c>
      <c r="C42" s="36" t="s">
        <v>2348</v>
      </c>
      <c r="D42" s="36" t="s">
        <v>2349</v>
      </c>
      <c r="E42" s="16" t="s">
        <v>2345</v>
      </c>
      <c r="F42" s="17"/>
      <c r="G42" s="17"/>
      <c r="H42" s="55"/>
      <c r="I42" s="19"/>
      <c r="J42" s="19"/>
      <c r="K42" s="19"/>
      <c r="L42" s="19"/>
      <c r="M42" s="19"/>
      <c r="N42" s="25" t="str">
        <f t="shared" si="0"/>
        <v/>
      </c>
      <c r="O42" s="47"/>
      <c r="P42" s="47"/>
      <c r="Q42" s="19"/>
      <c r="R42" s="47"/>
      <c r="S42" s="20"/>
      <c r="T42" s="47"/>
      <c r="U42" s="19"/>
    </row>
    <row r="43" spans="1:21" s="37" customFormat="1" ht="63.75" x14ac:dyDescent="0.25">
      <c r="A43" s="175"/>
      <c r="B43" s="22" t="s">
        <v>147</v>
      </c>
      <c r="C43" s="36" t="s">
        <v>2350</v>
      </c>
      <c r="D43" s="36" t="s">
        <v>2351</v>
      </c>
      <c r="E43" s="17"/>
      <c r="F43" s="16" t="s">
        <v>2346</v>
      </c>
      <c r="G43" s="16" t="s">
        <v>1595</v>
      </c>
      <c r="H43" s="55"/>
      <c r="I43" s="19"/>
      <c r="J43" s="19"/>
      <c r="K43" s="19"/>
      <c r="L43" s="19"/>
      <c r="M43" s="19"/>
      <c r="N43" s="25" t="str">
        <f t="shared" si="0"/>
        <v/>
      </c>
      <c r="O43" s="47"/>
      <c r="P43" s="47"/>
      <c r="Q43" s="19"/>
      <c r="R43" s="47"/>
      <c r="S43" s="20"/>
      <c r="T43" s="47"/>
      <c r="U43" s="19"/>
    </row>
    <row r="44" spans="1:21" s="37" customFormat="1" ht="165.75" x14ac:dyDescent="0.25">
      <c r="A44" s="174" t="s">
        <v>150</v>
      </c>
      <c r="B44" s="22" t="s">
        <v>149</v>
      </c>
      <c r="C44" s="36" t="s">
        <v>2352</v>
      </c>
      <c r="D44" s="36" t="s">
        <v>2353</v>
      </c>
      <c r="E44" s="16" t="s">
        <v>2354</v>
      </c>
      <c r="F44" s="17"/>
      <c r="G44" s="17"/>
      <c r="H44" s="55"/>
      <c r="I44" s="19"/>
      <c r="J44" s="19"/>
      <c r="K44" s="19"/>
      <c r="L44" s="19"/>
      <c r="M44" s="19"/>
      <c r="N44" s="25" t="str">
        <f t="shared" si="0"/>
        <v/>
      </c>
      <c r="O44" s="47"/>
      <c r="P44" s="47"/>
      <c r="Q44" s="19"/>
      <c r="R44" s="47"/>
      <c r="S44" s="20"/>
      <c r="T44" s="47"/>
      <c r="U44" s="19"/>
    </row>
    <row r="45" spans="1:21" s="37" customFormat="1" ht="165.75" x14ac:dyDescent="0.25">
      <c r="A45" s="176"/>
      <c r="B45" s="22" t="s">
        <v>149</v>
      </c>
      <c r="C45" s="36" t="s">
        <v>2355</v>
      </c>
      <c r="D45" s="36" t="s">
        <v>2356</v>
      </c>
      <c r="E45" s="16" t="s">
        <v>2354</v>
      </c>
      <c r="F45" s="17"/>
      <c r="G45" s="17"/>
      <c r="H45" s="55"/>
      <c r="I45" s="19"/>
      <c r="J45" s="19"/>
      <c r="K45" s="19"/>
      <c r="L45" s="19"/>
      <c r="M45" s="19"/>
      <c r="N45" s="25" t="str">
        <f t="shared" si="0"/>
        <v/>
      </c>
      <c r="O45" s="47"/>
      <c r="P45" s="47"/>
      <c r="Q45" s="19"/>
      <c r="R45" s="47"/>
      <c r="S45" s="20"/>
      <c r="T45" s="47"/>
      <c r="U45" s="19"/>
    </row>
    <row r="46" spans="1:21" s="37" customFormat="1" ht="76.5" x14ac:dyDescent="0.25">
      <c r="A46" s="176"/>
      <c r="B46" s="22" t="s">
        <v>149</v>
      </c>
      <c r="C46" s="36" t="s">
        <v>2357</v>
      </c>
      <c r="D46" s="36" t="s">
        <v>2358</v>
      </c>
      <c r="E46" s="17"/>
      <c r="F46" s="16" t="s">
        <v>2359</v>
      </c>
      <c r="G46" s="16" t="s">
        <v>1597</v>
      </c>
      <c r="H46" s="55"/>
      <c r="I46" s="19"/>
      <c r="J46" s="19"/>
      <c r="K46" s="19"/>
      <c r="L46" s="19"/>
      <c r="M46" s="19"/>
      <c r="N46" s="25" t="str">
        <f t="shared" si="0"/>
        <v/>
      </c>
      <c r="O46" s="47"/>
      <c r="P46" s="47"/>
      <c r="Q46" s="19"/>
      <c r="R46" s="47"/>
      <c r="S46" s="20"/>
      <c r="T46" s="47"/>
      <c r="U46" s="19"/>
    </row>
    <row r="47" spans="1:21" s="37" customFormat="1" ht="165.75" x14ac:dyDescent="0.25">
      <c r="A47" s="176"/>
      <c r="B47" s="22" t="s">
        <v>149</v>
      </c>
      <c r="C47" s="36" t="s">
        <v>2360</v>
      </c>
      <c r="D47" s="36" t="s">
        <v>2361</v>
      </c>
      <c r="E47" s="16" t="s">
        <v>2354</v>
      </c>
      <c r="F47" s="17"/>
      <c r="G47" s="17"/>
      <c r="H47" s="55"/>
      <c r="I47" s="19"/>
      <c r="J47" s="19"/>
      <c r="K47" s="19"/>
      <c r="L47" s="19"/>
      <c r="M47" s="19"/>
      <c r="N47" s="25" t="str">
        <f t="shared" si="0"/>
        <v/>
      </c>
      <c r="O47" s="47"/>
      <c r="P47" s="47"/>
      <c r="Q47" s="19"/>
      <c r="R47" s="47"/>
      <c r="S47" s="20"/>
      <c r="T47" s="47"/>
      <c r="U47" s="19"/>
    </row>
    <row r="48" spans="1:21" s="37" customFormat="1" ht="165.75" x14ac:dyDescent="0.25">
      <c r="A48" s="176"/>
      <c r="B48" s="22" t="s">
        <v>149</v>
      </c>
      <c r="C48" s="36" t="s">
        <v>2362</v>
      </c>
      <c r="D48" s="36" t="s">
        <v>2363</v>
      </c>
      <c r="E48" s="16" t="s">
        <v>2354</v>
      </c>
      <c r="F48" s="17"/>
      <c r="G48" s="17"/>
      <c r="H48" s="55"/>
      <c r="I48" s="19"/>
      <c r="J48" s="19"/>
      <c r="K48" s="19"/>
      <c r="L48" s="19"/>
      <c r="M48" s="19"/>
      <c r="N48" s="25" t="str">
        <f t="shared" si="0"/>
        <v/>
      </c>
      <c r="O48" s="47"/>
      <c r="P48" s="47"/>
      <c r="Q48" s="19"/>
      <c r="R48" s="47"/>
      <c r="S48" s="20"/>
      <c r="T48" s="47"/>
      <c r="U48" s="19"/>
    </row>
    <row r="49" spans="1:21" s="37" customFormat="1" ht="165.75" x14ac:dyDescent="0.25">
      <c r="A49" s="176"/>
      <c r="B49" s="22" t="s">
        <v>149</v>
      </c>
      <c r="C49" s="36" t="s">
        <v>2364</v>
      </c>
      <c r="D49" s="36" t="s">
        <v>2365</v>
      </c>
      <c r="E49" s="16" t="s">
        <v>2354</v>
      </c>
      <c r="F49" s="17"/>
      <c r="G49" s="17"/>
      <c r="H49" s="55"/>
      <c r="I49" s="19"/>
      <c r="J49" s="19"/>
      <c r="K49" s="19"/>
      <c r="L49" s="19"/>
      <c r="M49" s="19"/>
      <c r="N49" s="25" t="str">
        <f t="shared" si="0"/>
        <v/>
      </c>
      <c r="O49" s="47"/>
      <c r="P49" s="47"/>
      <c r="Q49" s="19"/>
      <c r="R49" s="47"/>
      <c r="S49" s="20"/>
      <c r="T49" s="47"/>
      <c r="U49" s="19"/>
    </row>
    <row r="50" spans="1:21" s="37" customFormat="1" ht="76.5" x14ac:dyDescent="0.25">
      <c r="A50" s="176"/>
      <c r="B50" s="22" t="s">
        <v>149</v>
      </c>
      <c r="C50" s="36" t="s">
        <v>2366</v>
      </c>
      <c r="D50" s="36" t="s">
        <v>2367</v>
      </c>
      <c r="E50" s="17"/>
      <c r="F50" s="16" t="s">
        <v>2359</v>
      </c>
      <c r="G50" s="16" t="s">
        <v>1597</v>
      </c>
      <c r="H50" s="55"/>
      <c r="I50" s="19"/>
      <c r="J50" s="19"/>
      <c r="K50" s="19"/>
      <c r="L50" s="19"/>
      <c r="M50" s="19"/>
      <c r="N50" s="25" t="str">
        <f t="shared" si="0"/>
        <v/>
      </c>
      <c r="O50" s="47"/>
      <c r="P50" s="47"/>
      <c r="Q50" s="19"/>
      <c r="R50" s="47"/>
      <c r="S50" s="20"/>
      <c r="T50" s="47"/>
      <c r="U50" s="19"/>
    </row>
    <row r="51" spans="1:21" s="37" customFormat="1" ht="165.75" x14ac:dyDescent="0.25">
      <c r="A51" s="176"/>
      <c r="B51" s="22" t="s">
        <v>149</v>
      </c>
      <c r="C51" s="36" t="s">
        <v>2368</v>
      </c>
      <c r="D51" s="36" t="s">
        <v>2369</v>
      </c>
      <c r="E51" s="16" t="s">
        <v>2354</v>
      </c>
      <c r="F51" s="17"/>
      <c r="G51" s="17"/>
      <c r="H51" s="55"/>
      <c r="I51" s="19"/>
      <c r="J51" s="19"/>
      <c r="K51" s="19"/>
      <c r="L51" s="19"/>
      <c r="M51" s="19"/>
      <c r="N51" s="25" t="str">
        <f t="shared" si="0"/>
        <v/>
      </c>
      <c r="O51" s="47"/>
      <c r="P51" s="47"/>
      <c r="Q51" s="19"/>
      <c r="R51" s="47"/>
      <c r="S51" s="20"/>
      <c r="T51" s="47"/>
      <c r="U51" s="19"/>
    </row>
    <row r="52" spans="1:21" s="37" customFormat="1" ht="76.5" x14ac:dyDescent="0.25">
      <c r="A52" s="176"/>
      <c r="B52" s="22" t="s">
        <v>149</v>
      </c>
      <c r="C52" s="36" t="s">
        <v>2370</v>
      </c>
      <c r="D52" s="36" t="s">
        <v>2371</v>
      </c>
      <c r="E52" s="17"/>
      <c r="F52" s="16" t="s">
        <v>2359</v>
      </c>
      <c r="G52" s="16" t="s">
        <v>1597</v>
      </c>
      <c r="H52" s="55"/>
      <c r="I52" s="19"/>
      <c r="J52" s="19"/>
      <c r="K52" s="19"/>
      <c r="L52" s="19"/>
      <c r="M52" s="19"/>
      <c r="N52" s="25" t="str">
        <f t="shared" si="0"/>
        <v/>
      </c>
      <c r="O52" s="47"/>
      <c r="P52" s="47"/>
      <c r="Q52" s="19"/>
      <c r="R52" s="47"/>
      <c r="S52" s="20"/>
      <c r="T52" s="47"/>
      <c r="U52" s="19"/>
    </row>
    <row r="53" spans="1:21" s="37" customFormat="1" ht="165.75" x14ac:dyDescent="0.25">
      <c r="A53" s="176"/>
      <c r="B53" s="22" t="s">
        <v>149</v>
      </c>
      <c r="C53" s="36" t="s">
        <v>2372</v>
      </c>
      <c r="D53" s="36" t="s">
        <v>2373</v>
      </c>
      <c r="E53" s="16" t="s">
        <v>2354</v>
      </c>
      <c r="F53" s="17"/>
      <c r="G53" s="17"/>
      <c r="H53" s="55"/>
      <c r="I53" s="19"/>
      <c r="J53" s="19"/>
      <c r="K53" s="19"/>
      <c r="L53" s="19"/>
      <c r="M53" s="19"/>
      <c r="N53" s="25" t="str">
        <f t="shared" si="0"/>
        <v/>
      </c>
      <c r="O53" s="47"/>
      <c r="P53" s="47"/>
      <c r="Q53" s="19"/>
      <c r="R53" s="47"/>
      <c r="S53" s="20"/>
      <c r="T53" s="47"/>
      <c r="U53" s="19"/>
    </row>
    <row r="54" spans="1:21" s="37" customFormat="1" ht="76.5" x14ac:dyDescent="0.25">
      <c r="A54" s="176"/>
      <c r="B54" s="22" t="s">
        <v>149</v>
      </c>
      <c r="C54" s="36" t="s">
        <v>2374</v>
      </c>
      <c r="D54" s="36" t="s">
        <v>2375</v>
      </c>
      <c r="E54" s="17"/>
      <c r="F54" s="16" t="s">
        <v>2359</v>
      </c>
      <c r="G54" s="16" t="s">
        <v>1597</v>
      </c>
      <c r="H54" s="55"/>
      <c r="I54" s="19"/>
      <c r="J54" s="19"/>
      <c r="K54" s="19"/>
      <c r="L54" s="19"/>
      <c r="M54" s="19"/>
      <c r="N54" s="25" t="str">
        <f t="shared" si="0"/>
        <v/>
      </c>
      <c r="O54" s="47"/>
      <c r="P54" s="47"/>
      <c r="Q54" s="19"/>
      <c r="R54" s="47"/>
      <c r="S54" s="20"/>
      <c r="T54" s="47"/>
      <c r="U54" s="19"/>
    </row>
    <row r="55" spans="1:21" s="37" customFormat="1" ht="165.75" x14ac:dyDescent="0.25">
      <c r="A55" s="176"/>
      <c r="B55" s="22" t="s">
        <v>149</v>
      </c>
      <c r="C55" s="36" t="s">
        <v>2376</v>
      </c>
      <c r="D55" s="36" t="s">
        <v>2377</v>
      </c>
      <c r="E55" s="16" t="s">
        <v>2354</v>
      </c>
      <c r="F55" s="17"/>
      <c r="G55" s="17"/>
      <c r="H55" s="55"/>
      <c r="I55" s="19"/>
      <c r="J55" s="19"/>
      <c r="K55" s="19"/>
      <c r="L55" s="19"/>
      <c r="M55" s="19"/>
      <c r="N55" s="25" t="str">
        <f t="shared" si="0"/>
        <v/>
      </c>
      <c r="O55" s="47"/>
      <c r="P55" s="47"/>
      <c r="Q55" s="19"/>
      <c r="R55" s="47"/>
      <c r="S55" s="20"/>
      <c r="T55" s="47"/>
      <c r="U55" s="19"/>
    </row>
    <row r="56" spans="1:21" s="37" customFormat="1" ht="76.5" x14ac:dyDescent="0.25">
      <c r="A56" s="176"/>
      <c r="B56" s="22" t="s">
        <v>149</v>
      </c>
      <c r="C56" s="36" t="s">
        <v>2378</v>
      </c>
      <c r="D56" s="36" t="s">
        <v>2379</v>
      </c>
      <c r="E56" s="17"/>
      <c r="F56" s="16" t="s">
        <v>2359</v>
      </c>
      <c r="G56" s="16" t="s">
        <v>1597</v>
      </c>
      <c r="H56" s="55"/>
      <c r="I56" s="19"/>
      <c r="J56" s="19"/>
      <c r="K56" s="19"/>
      <c r="L56" s="19"/>
      <c r="M56" s="19"/>
      <c r="N56" s="25" t="str">
        <f t="shared" si="0"/>
        <v/>
      </c>
      <c r="O56" s="47"/>
      <c r="P56" s="47"/>
      <c r="Q56" s="19"/>
      <c r="R56" s="47"/>
      <c r="S56" s="20"/>
      <c r="T56" s="47"/>
      <c r="U56" s="19"/>
    </row>
    <row r="57" spans="1:21" s="37" customFormat="1" ht="165.75" x14ac:dyDescent="0.25">
      <c r="A57" s="176"/>
      <c r="B57" s="22" t="s">
        <v>149</v>
      </c>
      <c r="C57" s="36" t="s">
        <v>2380</v>
      </c>
      <c r="D57" s="36" t="s">
        <v>2381</v>
      </c>
      <c r="E57" s="16" t="s">
        <v>2354</v>
      </c>
      <c r="F57" s="17"/>
      <c r="G57" s="17"/>
      <c r="H57" s="55"/>
      <c r="I57" s="19"/>
      <c r="J57" s="19"/>
      <c r="K57" s="19"/>
      <c r="L57" s="19"/>
      <c r="M57" s="19"/>
      <c r="N57" s="25" t="str">
        <f t="shared" si="0"/>
        <v/>
      </c>
      <c r="O57" s="47"/>
      <c r="P57" s="47"/>
      <c r="Q57" s="19"/>
      <c r="R57" s="47"/>
      <c r="S57" s="20"/>
      <c r="T57" s="47"/>
      <c r="U57" s="19"/>
    </row>
    <row r="58" spans="1:21" s="37" customFormat="1" ht="76.5" x14ac:dyDescent="0.25">
      <c r="A58" s="176"/>
      <c r="B58" s="22" t="s">
        <v>149</v>
      </c>
      <c r="C58" s="36" t="s">
        <v>2382</v>
      </c>
      <c r="D58" s="36" t="s">
        <v>2383</v>
      </c>
      <c r="E58" s="17"/>
      <c r="F58" s="16" t="s">
        <v>2359</v>
      </c>
      <c r="G58" s="16" t="s">
        <v>1597</v>
      </c>
      <c r="H58" s="55"/>
      <c r="I58" s="19"/>
      <c r="J58" s="19"/>
      <c r="K58" s="19"/>
      <c r="L58" s="19"/>
      <c r="M58" s="19"/>
      <c r="N58" s="25" t="str">
        <f t="shared" si="0"/>
        <v/>
      </c>
      <c r="O58" s="47"/>
      <c r="P58" s="47"/>
      <c r="Q58" s="19"/>
      <c r="R58" s="47"/>
      <c r="S58" s="20"/>
      <c r="T58" s="47"/>
      <c r="U58" s="19"/>
    </row>
    <row r="59" spans="1:21" s="37" customFormat="1" ht="165.75" x14ac:dyDescent="0.25">
      <c r="A59" s="176"/>
      <c r="B59" s="22" t="s">
        <v>149</v>
      </c>
      <c r="C59" s="36" t="s">
        <v>2384</v>
      </c>
      <c r="D59" s="36" t="s">
        <v>2385</v>
      </c>
      <c r="E59" s="16" t="s">
        <v>2354</v>
      </c>
      <c r="F59" s="17"/>
      <c r="G59" s="17"/>
      <c r="H59" s="55"/>
      <c r="I59" s="19"/>
      <c r="J59" s="19"/>
      <c r="K59" s="19"/>
      <c r="L59" s="19"/>
      <c r="M59" s="19"/>
      <c r="N59" s="25" t="str">
        <f t="shared" si="0"/>
        <v/>
      </c>
      <c r="O59" s="47"/>
      <c r="P59" s="47"/>
      <c r="Q59" s="19"/>
      <c r="R59" s="47"/>
      <c r="S59" s="20"/>
      <c r="T59" s="47"/>
      <c r="U59" s="19"/>
    </row>
    <row r="60" spans="1:21" s="37" customFormat="1" ht="165.75" x14ac:dyDescent="0.25">
      <c r="A60" s="176"/>
      <c r="B60" s="22" t="s">
        <v>149</v>
      </c>
      <c r="C60" s="36" t="s">
        <v>2386</v>
      </c>
      <c r="D60" s="36" t="s">
        <v>2387</v>
      </c>
      <c r="E60" s="16" t="s">
        <v>2354</v>
      </c>
      <c r="F60" s="17"/>
      <c r="G60" s="17"/>
      <c r="H60" s="55"/>
      <c r="I60" s="19"/>
      <c r="J60" s="19"/>
      <c r="K60" s="19"/>
      <c r="L60" s="19"/>
      <c r="M60" s="19"/>
      <c r="N60" s="25" t="str">
        <f t="shared" si="0"/>
        <v/>
      </c>
      <c r="O60" s="47"/>
      <c r="P60" s="47"/>
      <c r="Q60" s="19"/>
      <c r="R60" s="47"/>
      <c r="S60" s="20"/>
      <c r="T60" s="47"/>
      <c r="U60" s="19"/>
    </row>
    <row r="61" spans="1:21" s="37" customFormat="1" ht="165.75" x14ac:dyDescent="0.25">
      <c r="A61" s="176"/>
      <c r="B61" s="22" t="s">
        <v>149</v>
      </c>
      <c r="C61" s="36" t="s">
        <v>2388</v>
      </c>
      <c r="D61" s="36" t="s">
        <v>2389</v>
      </c>
      <c r="E61" s="16" t="s">
        <v>2354</v>
      </c>
      <c r="F61" s="17"/>
      <c r="G61" s="17"/>
      <c r="H61" s="55"/>
      <c r="I61" s="19"/>
      <c r="J61" s="19"/>
      <c r="K61" s="19"/>
      <c r="L61" s="19"/>
      <c r="M61" s="19"/>
      <c r="N61" s="25" t="str">
        <f t="shared" si="0"/>
        <v/>
      </c>
      <c r="O61" s="47"/>
      <c r="P61" s="47"/>
      <c r="Q61" s="19"/>
      <c r="R61" s="47"/>
      <c r="S61" s="20"/>
      <c r="T61" s="47"/>
      <c r="U61" s="19"/>
    </row>
    <row r="62" spans="1:21" s="37" customFormat="1" ht="89.25" x14ac:dyDescent="0.25">
      <c r="A62" s="175"/>
      <c r="B62" s="22" t="s">
        <v>149</v>
      </c>
      <c r="C62" s="36" t="s">
        <v>2390</v>
      </c>
      <c r="D62" s="36" t="s">
        <v>2391</v>
      </c>
      <c r="E62" s="17"/>
      <c r="F62" s="16" t="s">
        <v>2359</v>
      </c>
      <c r="G62" s="16" t="s">
        <v>1597</v>
      </c>
      <c r="H62" s="55"/>
      <c r="I62" s="19"/>
      <c r="J62" s="19"/>
      <c r="K62" s="19"/>
      <c r="L62" s="19"/>
      <c r="M62" s="19"/>
      <c r="N62" s="25" t="str">
        <f t="shared" si="0"/>
        <v/>
      </c>
      <c r="O62" s="47"/>
      <c r="P62" s="47"/>
      <c r="Q62" s="19"/>
      <c r="R62" s="47"/>
      <c r="S62" s="20"/>
      <c r="T62" s="47"/>
      <c r="U62" s="19"/>
    </row>
    <row r="63" spans="1:21" s="37" customFormat="1" ht="127.5" x14ac:dyDescent="0.25">
      <c r="A63" s="174" t="s">
        <v>151</v>
      </c>
      <c r="B63" s="22" t="s">
        <v>644</v>
      </c>
      <c r="C63" s="36" t="s">
        <v>2392</v>
      </c>
      <c r="D63" s="36" t="s">
        <v>2393</v>
      </c>
      <c r="E63" s="16" t="s">
        <v>2394</v>
      </c>
      <c r="F63" s="17"/>
      <c r="G63" s="17"/>
      <c r="H63" s="55"/>
      <c r="I63" s="19"/>
      <c r="J63" s="19"/>
      <c r="K63" s="19"/>
      <c r="L63" s="19"/>
      <c r="M63" s="19"/>
      <c r="N63" s="25" t="str">
        <f t="shared" si="0"/>
        <v/>
      </c>
      <c r="O63" s="47"/>
      <c r="P63" s="47"/>
      <c r="Q63" s="19"/>
      <c r="R63" s="47"/>
      <c r="S63" s="20"/>
      <c r="T63" s="47"/>
      <c r="U63" s="19"/>
    </row>
    <row r="64" spans="1:21" s="37" customFormat="1" ht="127.5" x14ac:dyDescent="0.25">
      <c r="A64" s="175"/>
      <c r="B64" s="22" t="s">
        <v>644</v>
      </c>
      <c r="C64" s="36" t="s">
        <v>2395</v>
      </c>
      <c r="D64" s="36" t="s">
        <v>2396</v>
      </c>
      <c r="E64" s="16" t="s">
        <v>2394</v>
      </c>
      <c r="F64" s="16" t="s">
        <v>2397</v>
      </c>
      <c r="G64" s="17"/>
      <c r="H64" s="55"/>
      <c r="I64" s="19"/>
      <c r="J64" s="19"/>
      <c r="K64" s="19"/>
      <c r="L64" s="19"/>
      <c r="M64" s="19"/>
      <c r="N64" s="25" t="str">
        <f t="shared" si="0"/>
        <v/>
      </c>
      <c r="O64" s="47"/>
      <c r="P64" s="47"/>
      <c r="Q64" s="19"/>
      <c r="R64" s="47"/>
      <c r="S64" s="20"/>
      <c r="T64" s="47"/>
      <c r="U64" s="19"/>
    </row>
    <row r="65" spans="1:21" s="37" customFormat="1" ht="102" x14ac:dyDescent="0.25">
      <c r="A65" s="174" t="s">
        <v>153</v>
      </c>
      <c r="B65" s="22" t="s">
        <v>152</v>
      </c>
      <c r="C65" s="36" t="s">
        <v>2398</v>
      </c>
      <c r="D65" s="36" t="s">
        <v>2399</v>
      </c>
      <c r="E65" s="16" t="s">
        <v>2400</v>
      </c>
      <c r="F65" s="17"/>
      <c r="G65" s="17"/>
      <c r="H65" s="55"/>
      <c r="I65" s="19"/>
      <c r="J65" s="19"/>
      <c r="K65" s="19"/>
      <c r="L65" s="19"/>
      <c r="M65" s="19"/>
      <c r="N65" s="25" t="str">
        <f t="shared" si="0"/>
        <v/>
      </c>
      <c r="O65" s="47"/>
      <c r="P65" s="47"/>
      <c r="Q65" s="19"/>
      <c r="R65" s="47"/>
      <c r="S65" s="20"/>
      <c r="T65" s="47"/>
      <c r="U65" s="19"/>
    </row>
    <row r="66" spans="1:21" s="37" customFormat="1" ht="102" x14ac:dyDescent="0.25">
      <c r="A66" s="176"/>
      <c r="B66" s="22" t="s">
        <v>152</v>
      </c>
      <c r="C66" s="36" t="s">
        <v>2401</v>
      </c>
      <c r="D66" s="36" t="s">
        <v>2402</v>
      </c>
      <c r="E66" s="16" t="s">
        <v>2400</v>
      </c>
      <c r="F66" s="17"/>
      <c r="G66" s="17"/>
      <c r="H66" s="55"/>
      <c r="I66" s="19"/>
      <c r="J66" s="19"/>
      <c r="K66" s="19"/>
      <c r="L66" s="19"/>
      <c r="M66" s="19"/>
      <c r="N66" s="25" t="str">
        <f t="shared" ref="N66:N71" si="1">IF(OR(L66="",M66=""),"",
IF(OR(L66="Low",M66="Low"),"Low",
IF(OR(L66="Moderate",M66="Moderate"),"Moderate",
"High")))</f>
        <v/>
      </c>
      <c r="O66" s="47"/>
      <c r="P66" s="47"/>
      <c r="Q66" s="19"/>
      <c r="R66" s="47"/>
      <c r="S66" s="20"/>
      <c r="T66" s="47"/>
      <c r="U66" s="19"/>
    </row>
    <row r="67" spans="1:21" s="37" customFormat="1" ht="76.5" x14ac:dyDescent="0.25">
      <c r="A67" s="175"/>
      <c r="B67" s="22" t="s">
        <v>152</v>
      </c>
      <c r="C67" s="36" t="s">
        <v>2403</v>
      </c>
      <c r="D67" s="36" t="s">
        <v>2404</v>
      </c>
      <c r="E67" s="17"/>
      <c r="F67" s="16" t="s">
        <v>2405</v>
      </c>
      <c r="G67" s="16" t="s">
        <v>1598</v>
      </c>
      <c r="H67" s="55"/>
      <c r="I67" s="19"/>
      <c r="J67" s="19"/>
      <c r="K67" s="19"/>
      <c r="L67" s="19"/>
      <c r="M67" s="19"/>
      <c r="N67" s="25" t="str">
        <f t="shared" si="1"/>
        <v/>
      </c>
      <c r="O67" s="47"/>
      <c r="P67" s="47"/>
      <c r="Q67" s="19"/>
      <c r="R67" s="47"/>
      <c r="S67" s="20"/>
      <c r="T67" s="47"/>
      <c r="U67" s="19"/>
    </row>
    <row r="68" spans="1:21" s="37" customFormat="1" ht="102" x14ac:dyDescent="0.25">
      <c r="A68" s="50" t="s">
        <v>154</v>
      </c>
      <c r="B68" s="22" t="s">
        <v>645</v>
      </c>
      <c r="C68" s="36" t="s">
        <v>1599</v>
      </c>
      <c r="D68" s="36" t="s">
        <v>2605</v>
      </c>
      <c r="E68" s="16" t="s">
        <v>2400</v>
      </c>
      <c r="F68" s="16" t="s">
        <v>2282</v>
      </c>
      <c r="G68" s="17"/>
      <c r="H68" s="55"/>
      <c r="I68" s="19"/>
      <c r="J68" s="19"/>
      <c r="K68" s="19"/>
      <c r="L68" s="19"/>
      <c r="M68" s="19"/>
      <c r="N68" s="25" t="str">
        <f t="shared" si="1"/>
        <v/>
      </c>
      <c r="O68" s="47"/>
      <c r="P68" s="47"/>
      <c r="Q68" s="19"/>
      <c r="R68" s="47"/>
      <c r="S68" s="20"/>
      <c r="T68" s="47"/>
      <c r="U68" s="19"/>
    </row>
    <row r="69" spans="1:21" s="37" customFormat="1" ht="178.5" x14ac:dyDescent="0.25">
      <c r="A69" s="174" t="s">
        <v>156</v>
      </c>
      <c r="B69" s="22" t="s">
        <v>155</v>
      </c>
      <c r="C69" s="36" t="s">
        <v>2406</v>
      </c>
      <c r="D69" s="36" t="s">
        <v>2407</v>
      </c>
      <c r="E69" s="47" t="s">
        <v>2408</v>
      </c>
      <c r="F69" s="17"/>
      <c r="G69" s="17"/>
      <c r="H69" s="55"/>
      <c r="I69" s="19"/>
      <c r="J69" s="19"/>
      <c r="K69" s="19"/>
      <c r="L69" s="19"/>
      <c r="M69" s="19"/>
      <c r="N69" s="25" t="str">
        <f t="shared" si="1"/>
        <v/>
      </c>
      <c r="O69" s="47"/>
      <c r="P69" s="47"/>
      <c r="Q69" s="19"/>
      <c r="R69" s="47"/>
      <c r="S69" s="20"/>
      <c r="T69" s="47"/>
      <c r="U69" s="19"/>
    </row>
    <row r="70" spans="1:21" s="37" customFormat="1" ht="178.5" x14ac:dyDescent="0.25">
      <c r="A70" s="176"/>
      <c r="B70" s="22" t="s">
        <v>155</v>
      </c>
      <c r="C70" s="36" t="s">
        <v>2410</v>
      </c>
      <c r="D70" s="36" t="s">
        <v>2411</v>
      </c>
      <c r="E70" s="47" t="s">
        <v>2408</v>
      </c>
      <c r="F70" s="47" t="s">
        <v>2409</v>
      </c>
      <c r="G70" s="17"/>
      <c r="H70" s="55"/>
      <c r="I70" s="19"/>
      <c r="J70" s="19"/>
      <c r="K70" s="19"/>
      <c r="L70" s="19"/>
      <c r="M70" s="19"/>
      <c r="N70" s="25" t="str">
        <f t="shared" si="1"/>
        <v/>
      </c>
      <c r="O70" s="47"/>
      <c r="P70" s="47"/>
      <c r="Q70" s="19"/>
      <c r="R70" s="47"/>
      <c r="S70" s="20"/>
      <c r="T70" s="47"/>
      <c r="U70" s="19"/>
    </row>
    <row r="71" spans="1:21" s="37" customFormat="1" ht="178.5" x14ac:dyDescent="0.25">
      <c r="A71" s="175"/>
      <c r="B71" s="22" t="s">
        <v>155</v>
      </c>
      <c r="C71" s="47" t="s">
        <v>1600</v>
      </c>
      <c r="D71" s="36" t="s">
        <v>2606</v>
      </c>
      <c r="E71" s="47" t="s">
        <v>2408</v>
      </c>
      <c r="F71" s="54"/>
      <c r="G71" s="54"/>
      <c r="H71" s="47"/>
      <c r="I71" s="19"/>
      <c r="J71" s="19"/>
      <c r="K71" s="19"/>
      <c r="L71" s="19"/>
      <c r="M71" s="19"/>
      <c r="N71" s="25" t="str">
        <f t="shared" si="1"/>
        <v/>
      </c>
      <c r="O71" s="47"/>
      <c r="P71" s="47"/>
      <c r="Q71" s="19"/>
      <c r="R71" s="47"/>
      <c r="S71" s="20"/>
      <c r="T71" s="47"/>
      <c r="U71" s="47"/>
    </row>
  </sheetData>
  <sheetProtection sort="0" autoFilter="0"/>
  <autoFilter ref="A1:U1"/>
  <mergeCells count="14">
    <mergeCell ref="A40:A43"/>
    <mergeCell ref="A44:A62"/>
    <mergeCell ref="A63:A64"/>
    <mergeCell ref="A65:A67"/>
    <mergeCell ref="A69:A71"/>
    <mergeCell ref="A28:A31"/>
    <mergeCell ref="A32:A34"/>
    <mergeCell ref="A35:A36"/>
    <mergeCell ref="A37:A39"/>
    <mergeCell ref="A2:A11"/>
    <mergeCell ref="A12:A17"/>
    <mergeCell ref="A18:A19"/>
    <mergeCell ref="A20:A23"/>
    <mergeCell ref="A24:A27"/>
  </mergeCells>
  <conditionalFormatting sqref="N2:N71">
    <cfRule type="expression" dxfId="13" priority="1">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L2:M1048576 U2:U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111"/>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67" customWidth="1"/>
    <col min="2" max="2" width="8.85546875" style="68" customWidth="1"/>
    <col min="3" max="3" width="16.85546875" style="67" customWidth="1"/>
    <col min="4" max="4" width="43.42578125" style="67" customWidth="1"/>
    <col min="5" max="7" width="30.85546875" style="67" customWidth="1"/>
    <col min="8" max="8" width="55.85546875" style="67" customWidth="1"/>
    <col min="9" max="10" width="19.7109375" style="69" customWidth="1"/>
    <col min="11" max="11" width="26.5703125" style="69" customWidth="1"/>
    <col min="12" max="13" width="15.85546875" style="69" customWidth="1"/>
    <col min="14" max="14" width="15.85546875" style="70" customWidth="1"/>
    <col min="15" max="16" width="26.5703125" style="67" customWidth="1"/>
    <col min="17" max="17" width="18.5703125" style="69" customWidth="1"/>
    <col min="18" max="18" width="21" style="67" customWidth="1"/>
    <col min="19" max="19" width="5.42578125" style="71" customWidth="1"/>
    <col min="20" max="20" width="19.42578125" style="67" customWidth="1"/>
    <col min="21" max="21" width="14.42578125" style="67" customWidth="1"/>
    <col min="22" max="24" width="9" style="67"/>
    <col min="25" max="25" width="7.85546875" style="67" customWidth="1"/>
    <col min="26" max="16384" width="9" style="67"/>
  </cols>
  <sheetData>
    <row r="1" spans="1:21" s="64" customFormat="1" ht="38.25" x14ac:dyDescent="0.25">
      <c r="A1" s="61" t="s">
        <v>524</v>
      </c>
      <c r="B1" s="62" t="s">
        <v>545</v>
      </c>
      <c r="C1" s="61" t="s">
        <v>0</v>
      </c>
      <c r="D1" s="61" t="s">
        <v>1</v>
      </c>
      <c r="E1" s="61" t="s">
        <v>10</v>
      </c>
      <c r="F1" s="61" t="s">
        <v>11</v>
      </c>
      <c r="G1" s="61" t="s">
        <v>12</v>
      </c>
      <c r="H1" s="61" t="s">
        <v>2</v>
      </c>
      <c r="I1" s="61" t="s">
        <v>3</v>
      </c>
      <c r="J1" s="61" t="s">
        <v>23</v>
      </c>
      <c r="K1" s="61" t="s">
        <v>28</v>
      </c>
      <c r="L1" s="61" t="s">
        <v>24</v>
      </c>
      <c r="M1" s="61" t="s">
        <v>25</v>
      </c>
      <c r="N1" s="63" t="s">
        <v>26</v>
      </c>
      <c r="O1" s="61" t="s">
        <v>27</v>
      </c>
      <c r="P1" s="61" t="s">
        <v>4</v>
      </c>
      <c r="Q1" s="15" t="s">
        <v>3917</v>
      </c>
      <c r="R1" s="61" t="s">
        <v>5</v>
      </c>
      <c r="S1" s="61"/>
      <c r="T1" s="61" t="s">
        <v>30</v>
      </c>
      <c r="U1" s="61" t="s">
        <v>29</v>
      </c>
    </row>
    <row r="2" spans="1:21" ht="127.5" x14ac:dyDescent="0.2">
      <c r="A2" s="177" t="s">
        <v>159</v>
      </c>
      <c r="B2" s="88" t="s">
        <v>158</v>
      </c>
      <c r="C2" s="89" t="s">
        <v>1561</v>
      </c>
      <c r="D2" s="89" t="s">
        <v>1732</v>
      </c>
      <c r="E2" s="90" t="s">
        <v>1952</v>
      </c>
      <c r="F2" s="91"/>
      <c r="G2" s="91"/>
      <c r="H2" s="89"/>
      <c r="I2" s="92"/>
      <c r="J2" s="92"/>
      <c r="K2" s="92"/>
      <c r="L2" s="92"/>
      <c r="M2" s="92"/>
      <c r="N2" s="93" t="str">
        <f>IF(OR(L2="",M2=""),"",
IF(OR(L2="Low",M2="Low"),"Low",
IF(OR(L2="Moderate",M2="Moderate"),"Moderate",
"High")))</f>
        <v/>
      </c>
      <c r="O2" s="89"/>
      <c r="P2" s="89"/>
      <c r="Q2" s="92"/>
      <c r="R2" s="89"/>
      <c r="S2" s="111"/>
      <c r="T2" s="89"/>
      <c r="U2" s="89"/>
    </row>
    <row r="3" spans="1:21" ht="51" x14ac:dyDescent="0.2">
      <c r="A3" s="177"/>
      <c r="B3" s="88" t="s">
        <v>158</v>
      </c>
      <c r="C3" s="89" t="s">
        <v>1562</v>
      </c>
      <c r="D3" s="90" t="s">
        <v>3895</v>
      </c>
      <c r="E3" s="90" t="s">
        <v>1952</v>
      </c>
      <c r="F3" s="91"/>
      <c r="G3" s="91"/>
      <c r="H3" s="89"/>
      <c r="I3" s="97"/>
      <c r="J3" s="97"/>
      <c r="K3" s="97"/>
      <c r="L3" s="97"/>
      <c r="M3" s="97"/>
      <c r="N3" s="93" t="str">
        <f t="shared" ref="N3:N49" si="0">IF(OR(L3="",M3=""),"",
IF(OR(L3="Low",M3="Low"),"Low",
IF(OR(L3="Moderate",M3="Moderate"),"Moderate",
"High")))</f>
        <v/>
      </c>
      <c r="O3" s="89"/>
      <c r="P3" s="89"/>
      <c r="Q3" s="97"/>
      <c r="R3" s="89"/>
      <c r="S3" s="111"/>
      <c r="T3" s="89"/>
      <c r="U3" s="89"/>
    </row>
    <row r="4" spans="1:21" ht="76.5" x14ac:dyDescent="0.2">
      <c r="A4" s="177"/>
      <c r="B4" s="88" t="s">
        <v>158</v>
      </c>
      <c r="C4" s="89" t="s">
        <v>1733</v>
      </c>
      <c r="D4" s="90" t="s">
        <v>3896</v>
      </c>
      <c r="E4" s="90" t="s">
        <v>1952</v>
      </c>
      <c r="F4" s="90" t="s">
        <v>1951</v>
      </c>
      <c r="G4" s="91"/>
      <c r="H4" s="89"/>
      <c r="I4" s="92"/>
      <c r="J4" s="92"/>
      <c r="K4" s="92"/>
      <c r="L4" s="92"/>
      <c r="M4" s="92"/>
      <c r="N4" s="93" t="str">
        <f t="shared" si="0"/>
        <v/>
      </c>
      <c r="O4" s="89"/>
      <c r="P4" s="89"/>
      <c r="Q4" s="92"/>
      <c r="R4" s="89"/>
      <c r="S4" s="111"/>
      <c r="T4" s="89"/>
      <c r="U4" s="89"/>
    </row>
    <row r="5" spans="1:21" ht="63.75" x14ac:dyDescent="0.2">
      <c r="A5" s="177"/>
      <c r="B5" s="88" t="s">
        <v>158</v>
      </c>
      <c r="C5" s="94" t="s">
        <v>1563</v>
      </c>
      <c r="D5" s="90" t="s">
        <v>3897</v>
      </c>
      <c r="E5" s="90" t="s">
        <v>1952</v>
      </c>
      <c r="F5" s="91"/>
      <c r="G5" s="91"/>
      <c r="H5" s="89"/>
      <c r="I5" s="92"/>
      <c r="J5" s="92"/>
      <c r="K5" s="92"/>
      <c r="L5" s="92"/>
      <c r="M5" s="92"/>
      <c r="N5" s="93" t="str">
        <f t="shared" si="0"/>
        <v/>
      </c>
      <c r="O5" s="89"/>
      <c r="P5" s="89"/>
      <c r="Q5" s="92"/>
      <c r="R5" s="89"/>
      <c r="S5" s="111"/>
      <c r="T5" s="89"/>
      <c r="U5" s="89"/>
    </row>
    <row r="6" spans="1:21" ht="38.25" x14ac:dyDescent="0.2">
      <c r="A6" s="177"/>
      <c r="B6" s="88" t="s">
        <v>158</v>
      </c>
      <c r="C6" s="94" t="s">
        <v>1735</v>
      </c>
      <c r="D6" s="90" t="s">
        <v>931</v>
      </c>
      <c r="E6" s="90" t="s">
        <v>1952</v>
      </c>
      <c r="F6" s="91"/>
      <c r="G6" s="91"/>
      <c r="H6" s="89"/>
      <c r="I6" s="97"/>
      <c r="J6" s="97"/>
      <c r="K6" s="97"/>
      <c r="L6" s="97"/>
      <c r="M6" s="97"/>
      <c r="N6" s="93" t="str">
        <f t="shared" si="0"/>
        <v/>
      </c>
      <c r="O6" s="89"/>
      <c r="P6" s="89"/>
      <c r="Q6" s="97"/>
      <c r="R6" s="89"/>
      <c r="S6" s="111"/>
      <c r="T6" s="89"/>
      <c r="U6" s="89"/>
    </row>
    <row r="7" spans="1:21" ht="76.5" x14ac:dyDescent="0.2">
      <c r="A7" s="177"/>
      <c r="B7" s="88" t="s">
        <v>158</v>
      </c>
      <c r="C7" s="94" t="s">
        <v>1736</v>
      </c>
      <c r="D7" s="90" t="s">
        <v>933</v>
      </c>
      <c r="E7" s="90" t="s">
        <v>1952</v>
      </c>
      <c r="F7" s="90" t="s">
        <v>1951</v>
      </c>
      <c r="G7" s="91"/>
      <c r="H7" s="89"/>
      <c r="I7" s="97"/>
      <c r="J7" s="97"/>
      <c r="K7" s="97"/>
      <c r="L7" s="97"/>
      <c r="M7" s="97"/>
      <c r="N7" s="93" t="str">
        <f t="shared" si="0"/>
        <v/>
      </c>
      <c r="O7" s="89"/>
      <c r="P7" s="89"/>
      <c r="Q7" s="97"/>
      <c r="R7" s="89"/>
      <c r="S7" s="111"/>
      <c r="T7" s="89"/>
      <c r="U7" s="89"/>
    </row>
    <row r="8" spans="1:21" ht="51" x14ac:dyDescent="0.2">
      <c r="A8" s="177"/>
      <c r="B8" s="88" t="s">
        <v>158</v>
      </c>
      <c r="C8" s="94" t="s">
        <v>1564</v>
      </c>
      <c r="D8" s="90" t="s">
        <v>3898</v>
      </c>
      <c r="E8" s="90" t="s">
        <v>1952</v>
      </c>
      <c r="F8" s="91"/>
      <c r="G8" s="91"/>
      <c r="H8" s="89"/>
      <c r="I8" s="92"/>
      <c r="J8" s="92"/>
      <c r="K8" s="92"/>
      <c r="L8" s="92"/>
      <c r="M8" s="92"/>
      <c r="N8" s="93" t="str">
        <f t="shared" si="0"/>
        <v/>
      </c>
      <c r="O8" s="89"/>
      <c r="P8" s="89"/>
      <c r="Q8" s="92"/>
      <c r="R8" s="89"/>
      <c r="S8" s="111"/>
      <c r="T8" s="89"/>
      <c r="U8" s="89"/>
    </row>
    <row r="9" spans="1:21" ht="51" x14ac:dyDescent="0.2">
      <c r="A9" s="177"/>
      <c r="B9" s="88" t="s">
        <v>158</v>
      </c>
      <c r="C9" s="94" t="s">
        <v>1738</v>
      </c>
      <c r="D9" s="90" t="s">
        <v>3898</v>
      </c>
      <c r="E9" s="90" t="s">
        <v>1952</v>
      </c>
      <c r="F9" s="91"/>
      <c r="G9" s="91"/>
      <c r="H9" s="89"/>
      <c r="I9" s="97"/>
      <c r="J9" s="97"/>
      <c r="K9" s="97"/>
      <c r="L9" s="97"/>
      <c r="M9" s="97"/>
      <c r="N9" s="93" t="str">
        <f t="shared" si="0"/>
        <v/>
      </c>
      <c r="O9" s="89"/>
      <c r="P9" s="89"/>
      <c r="Q9" s="97"/>
      <c r="R9" s="89"/>
      <c r="S9" s="111"/>
      <c r="T9" s="89"/>
      <c r="U9" s="89"/>
    </row>
    <row r="10" spans="1:21" ht="38.25" x14ac:dyDescent="0.2">
      <c r="A10" s="177"/>
      <c r="B10" s="88" t="s">
        <v>158</v>
      </c>
      <c r="C10" s="94" t="s">
        <v>1565</v>
      </c>
      <c r="D10" s="90" t="s">
        <v>3899</v>
      </c>
      <c r="E10" s="90" t="s">
        <v>1952</v>
      </c>
      <c r="F10" s="91"/>
      <c r="G10" s="91"/>
      <c r="H10" s="89"/>
      <c r="I10" s="97"/>
      <c r="J10" s="97"/>
      <c r="K10" s="97"/>
      <c r="L10" s="97"/>
      <c r="M10" s="97"/>
      <c r="N10" s="93" t="str">
        <f t="shared" si="0"/>
        <v/>
      </c>
      <c r="O10" s="89"/>
      <c r="P10" s="89"/>
      <c r="Q10" s="97"/>
      <c r="R10" s="89"/>
      <c r="S10" s="111"/>
      <c r="T10" s="89"/>
      <c r="U10" s="89"/>
    </row>
    <row r="11" spans="1:21" ht="51" x14ac:dyDescent="0.2">
      <c r="A11" s="177"/>
      <c r="B11" s="88" t="s">
        <v>158</v>
      </c>
      <c r="C11" s="94" t="s">
        <v>1739</v>
      </c>
      <c r="D11" s="90" t="s">
        <v>3900</v>
      </c>
      <c r="E11" s="90" t="s">
        <v>1952</v>
      </c>
      <c r="F11" s="91"/>
      <c r="G11" s="91"/>
      <c r="H11" s="89"/>
      <c r="I11" s="92"/>
      <c r="J11" s="92"/>
      <c r="K11" s="92"/>
      <c r="L11" s="92"/>
      <c r="M11" s="92"/>
      <c r="N11" s="93" t="str">
        <f t="shared" si="0"/>
        <v/>
      </c>
      <c r="O11" s="89"/>
      <c r="P11" s="89"/>
      <c r="Q11" s="92"/>
      <c r="R11" s="89"/>
      <c r="S11" s="111"/>
      <c r="T11" s="89"/>
      <c r="U11" s="89"/>
    </row>
    <row r="12" spans="1:21" ht="178.5" x14ac:dyDescent="0.2">
      <c r="A12" s="178" t="s">
        <v>161</v>
      </c>
      <c r="B12" s="96" t="s">
        <v>160</v>
      </c>
      <c r="C12" s="89" t="s">
        <v>1740</v>
      </c>
      <c r="D12" s="90" t="s">
        <v>1743</v>
      </c>
      <c r="E12" s="90" t="s">
        <v>1953</v>
      </c>
      <c r="F12" s="90" t="s">
        <v>1951</v>
      </c>
      <c r="G12" s="91"/>
      <c r="H12" s="89"/>
      <c r="I12" s="97"/>
      <c r="J12" s="97"/>
      <c r="K12" s="97"/>
      <c r="L12" s="97"/>
      <c r="M12" s="97"/>
      <c r="N12" s="93" t="str">
        <f t="shared" si="0"/>
        <v/>
      </c>
      <c r="O12" s="89"/>
      <c r="P12" s="89"/>
      <c r="Q12" s="97"/>
      <c r="R12" s="89"/>
      <c r="S12" s="111"/>
      <c r="T12" s="89"/>
      <c r="U12" s="89"/>
    </row>
    <row r="13" spans="1:21" ht="76.5" x14ac:dyDescent="0.2">
      <c r="A13" s="179"/>
      <c r="B13" s="96" t="s">
        <v>160</v>
      </c>
      <c r="C13" s="89" t="s">
        <v>1741</v>
      </c>
      <c r="D13" s="90" t="s">
        <v>1742</v>
      </c>
      <c r="E13" s="91"/>
      <c r="F13" s="90" t="s">
        <v>1951</v>
      </c>
      <c r="G13" s="90" t="s">
        <v>1954</v>
      </c>
      <c r="H13" s="89"/>
      <c r="I13" s="92"/>
      <c r="J13" s="92"/>
      <c r="K13" s="92"/>
      <c r="L13" s="92"/>
      <c r="M13" s="92"/>
      <c r="N13" s="93" t="str">
        <f t="shared" si="0"/>
        <v/>
      </c>
      <c r="O13" s="89"/>
      <c r="P13" s="89"/>
      <c r="Q13" s="92"/>
      <c r="R13" s="89"/>
      <c r="S13" s="111"/>
      <c r="T13" s="89"/>
      <c r="U13" s="89"/>
    </row>
    <row r="14" spans="1:21" ht="242.25" x14ac:dyDescent="0.2">
      <c r="A14" s="177" t="s">
        <v>162</v>
      </c>
      <c r="B14" s="96" t="s">
        <v>646</v>
      </c>
      <c r="C14" s="89" t="s">
        <v>1746</v>
      </c>
      <c r="D14" s="90" t="s">
        <v>1745</v>
      </c>
      <c r="E14" s="90" t="s">
        <v>1955</v>
      </c>
      <c r="F14" s="91"/>
      <c r="G14" s="91"/>
      <c r="H14" s="89"/>
      <c r="I14" s="92"/>
      <c r="J14" s="92"/>
      <c r="K14" s="92"/>
      <c r="L14" s="92"/>
      <c r="M14" s="92"/>
      <c r="N14" s="93" t="str">
        <f t="shared" si="0"/>
        <v/>
      </c>
      <c r="O14" s="89"/>
      <c r="P14" s="89"/>
      <c r="Q14" s="92"/>
      <c r="R14" s="89"/>
      <c r="S14" s="111"/>
      <c r="T14" s="89"/>
      <c r="U14" s="89"/>
    </row>
    <row r="15" spans="1:21" ht="76.5" x14ac:dyDescent="0.2">
      <c r="A15" s="177"/>
      <c r="B15" s="96" t="s">
        <v>646</v>
      </c>
      <c r="C15" s="89" t="s">
        <v>1747</v>
      </c>
      <c r="D15" s="90" t="s">
        <v>1744</v>
      </c>
      <c r="E15" s="91"/>
      <c r="F15" s="90" t="s">
        <v>1951</v>
      </c>
      <c r="G15" s="90" t="s">
        <v>1956</v>
      </c>
      <c r="H15" s="89"/>
      <c r="I15" s="97"/>
      <c r="J15" s="97"/>
      <c r="K15" s="97"/>
      <c r="L15" s="97"/>
      <c r="M15" s="97"/>
      <c r="N15" s="93" t="str">
        <f t="shared" si="0"/>
        <v/>
      </c>
      <c r="O15" s="89"/>
      <c r="P15" s="89"/>
      <c r="Q15" s="97"/>
      <c r="R15" s="89"/>
      <c r="S15" s="111"/>
      <c r="T15" s="89"/>
      <c r="U15" s="89"/>
    </row>
    <row r="16" spans="1:21" ht="242.25" x14ac:dyDescent="0.2">
      <c r="A16" s="177"/>
      <c r="B16" s="96" t="s">
        <v>646</v>
      </c>
      <c r="C16" s="89" t="s">
        <v>1748</v>
      </c>
      <c r="D16" s="90" t="s">
        <v>1751</v>
      </c>
      <c r="E16" s="90" t="s">
        <v>1955</v>
      </c>
      <c r="F16" s="91"/>
      <c r="G16" s="91"/>
      <c r="H16" s="89"/>
      <c r="I16" s="97"/>
      <c r="J16" s="97"/>
      <c r="K16" s="97"/>
      <c r="L16" s="97"/>
      <c r="M16" s="97"/>
      <c r="N16" s="93" t="str">
        <f t="shared" si="0"/>
        <v/>
      </c>
      <c r="O16" s="89"/>
      <c r="P16" s="89"/>
      <c r="Q16" s="97"/>
      <c r="R16" s="89"/>
      <c r="S16" s="111"/>
      <c r="T16" s="89"/>
      <c r="U16" s="89"/>
    </row>
    <row r="17" spans="1:21" ht="76.5" x14ac:dyDescent="0.2">
      <c r="A17" s="177"/>
      <c r="B17" s="96" t="s">
        <v>646</v>
      </c>
      <c r="C17" s="89" t="s">
        <v>1749</v>
      </c>
      <c r="D17" s="90" t="s">
        <v>1750</v>
      </c>
      <c r="E17" s="91"/>
      <c r="F17" s="90" t="s">
        <v>1951</v>
      </c>
      <c r="G17" s="90" t="s">
        <v>1956</v>
      </c>
      <c r="H17" s="89"/>
      <c r="I17" s="92"/>
      <c r="J17" s="92"/>
      <c r="K17" s="92"/>
      <c r="L17" s="92"/>
      <c r="M17" s="92"/>
      <c r="N17" s="93" t="str">
        <f t="shared" si="0"/>
        <v/>
      </c>
      <c r="O17" s="89"/>
      <c r="P17" s="89"/>
      <c r="Q17" s="92"/>
      <c r="R17" s="89"/>
      <c r="S17" s="111"/>
      <c r="T17" s="89"/>
      <c r="U17" s="89"/>
    </row>
    <row r="18" spans="1:21" ht="76.5" x14ac:dyDescent="0.2">
      <c r="A18" s="177"/>
      <c r="B18" s="96" t="s">
        <v>646</v>
      </c>
      <c r="C18" s="89" t="s">
        <v>1752</v>
      </c>
      <c r="D18" s="89" t="s">
        <v>1753</v>
      </c>
      <c r="E18" s="91"/>
      <c r="F18" s="90" t="s">
        <v>1951</v>
      </c>
      <c r="G18" s="90" t="s">
        <v>1956</v>
      </c>
      <c r="H18" s="89"/>
      <c r="I18" s="92"/>
      <c r="J18" s="92"/>
      <c r="K18" s="92"/>
      <c r="L18" s="92"/>
      <c r="M18" s="92"/>
      <c r="N18" s="93" t="str">
        <f t="shared" si="0"/>
        <v/>
      </c>
      <c r="O18" s="89"/>
      <c r="P18" s="89"/>
      <c r="Q18" s="92"/>
      <c r="R18" s="89"/>
      <c r="S18" s="111"/>
      <c r="T18" s="89"/>
      <c r="U18" s="89"/>
    </row>
    <row r="19" spans="1:21" ht="76.5" x14ac:dyDescent="0.2">
      <c r="A19" s="178" t="s">
        <v>1817</v>
      </c>
      <c r="B19" s="96" t="s">
        <v>647</v>
      </c>
      <c r="C19" s="89" t="s">
        <v>1754</v>
      </c>
      <c r="D19" s="89" t="s">
        <v>1761</v>
      </c>
      <c r="E19" s="91"/>
      <c r="F19" s="90" t="s">
        <v>1951</v>
      </c>
      <c r="G19" s="90" t="s">
        <v>1957</v>
      </c>
      <c r="H19" s="89"/>
      <c r="I19" s="92"/>
      <c r="J19" s="92"/>
      <c r="K19" s="92"/>
      <c r="L19" s="92"/>
      <c r="M19" s="92"/>
      <c r="N19" s="93" t="str">
        <f t="shared" si="0"/>
        <v/>
      </c>
      <c r="O19" s="89"/>
      <c r="P19" s="89"/>
      <c r="Q19" s="92"/>
      <c r="R19" s="89"/>
      <c r="S19" s="111"/>
      <c r="T19" s="89"/>
      <c r="U19" s="89"/>
    </row>
    <row r="20" spans="1:21" ht="76.5" x14ac:dyDescent="0.2">
      <c r="A20" s="180"/>
      <c r="B20" s="96" t="s">
        <v>647</v>
      </c>
      <c r="C20" s="89" t="s">
        <v>1757</v>
      </c>
      <c r="D20" s="89" t="s">
        <v>1760</v>
      </c>
      <c r="E20" s="91"/>
      <c r="F20" s="90" t="s">
        <v>1951</v>
      </c>
      <c r="G20" s="90" t="s">
        <v>1957</v>
      </c>
      <c r="H20" s="89"/>
      <c r="I20" s="97"/>
      <c r="J20" s="97"/>
      <c r="K20" s="97"/>
      <c r="L20" s="97"/>
      <c r="M20" s="97"/>
      <c r="N20" s="93" t="str">
        <f t="shared" si="0"/>
        <v/>
      </c>
      <c r="O20" s="89"/>
      <c r="P20" s="89"/>
      <c r="Q20" s="97"/>
      <c r="R20" s="89"/>
      <c r="S20" s="111"/>
      <c r="T20" s="89"/>
      <c r="U20" s="89"/>
    </row>
    <row r="21" spans="1:21" ht="76.5" x14ac:dyDescent="0.2">
      <c r="A21" s="180"/>
      <c r="B21" s="96" t="s">
        <v>647</v>
      </c>
      <c r="C21" s="89" t="s">
        <v>1756</v>
      </c>
      <c r="D21" s="89" t="s">
        <v>1759</v>
      </c>
      <c r="E21" s="91"/>
      <c r="F21" s="90" t="s">
        <v>1951</v>
      </c>
      <c r="G21" s="90" t="s">
        <v>1957</v>
      </c>
      <c r="H21" s="89"/>
      <c r="I21" s="97"/>
      <c r="J21" s="97"/>
      <c r="K21" s="97"/>
      <c r="L21" s="97"/>
      <c r="M21" s="97"/>
      <c r="N21" s="93" t="str">
        <f t="shared" si="0"/>
        <v/>
      </c>
      <c r="O21" s="89"/>
      <c r="P21" s="89"/>
      <c r="Q21" s="97"/>
      <c r="R21" s="89"/>
      <c r="S21" s="111"/>
      <c r="T21" s="89"/>
      <c r="U21" s="89"/>
    </row>
    <row r="22" spans="1:21" ht="76.5" x14ac:dyDescent="0.2">
      <c r="A22" s="179"/>
      <c r="B22" s="96" t="s">
        <v>647</v>
      </c>
      <c r="C22" s="89" t="s">
        <v>1755</v>
      </c>
      <c r="D22" s="89" t="s">
        <v>1758</v>
      </c>
      <c r="E22" s="91"/>
      <c r="F22" s="90" t="s">
        <v>1951</v>
      </c>
      <c r="G22" s="90" t="s">
        <v>1957</v>
      </c>
      <c r="H22" s="89"/>
      <c r="I22" s="97"/>
      <c r="J22" s="97"/>
      <c r="K22" s="97"/>
      <c r="L22" s="97"/>
      <c r="M22" s="97"/>
      <c r="N22" s="93" t="str">
        <f t="shared" si="0"/>
        <v/>
      </c>
      <c r="O22" s="89"/>
      <c r="P22" s="89"/>
      <c r="Q22" s="97"/>
      <c r="R22" s="89"/>
      <c r="S22" s="111"/>
      <c r="T22" s="89"/>
      <c r="U22" s="89"/>
    </row>
    <row r="23" spans="1:21" ht="153" x14ac:dyDescent="0.2">
      <c r="A23" s="178" t="s">
        <v>1815</v>
      </c>
      <c r="B23" s="96" t="s">
        <v>648</v>
      </c>
      <c r="C23" s="89" t="s">
        <v>1762</v>
      </c>
      <c r="D23" s="89" t="s">
        <v>1765</v>
      </c>
      <c r="E23" s="90" t="s">
        <v>1958</v>
      </c>
      <c r="F23" s="91"/>
      <c r="G23" s="91"/>
      <c r="H23" s="89"/>
      <c r="I23" s="97"/>
      <c r="J23" s="97"/>
      <c r="K23" s="97"/>
      <c r="L23" s="97"/>
      <c r="M23" s="97"/>
      <c r="N23" s="93" t="str">
        <f t="shared" si="0"/>
        <v/>
      </c>
      <c r="O23" s="89"/>
      <c r="P23" s="89"/>
      <c r="Q23" s="97"/>
      <c r="R23" s="89"/>
      <c r="S23" s="111"/>
      <c r="T23" s="89"/>
      <c r="U23" s="89"/>
    </row>
    <row r="24" spans="1:21" ht="76.5" x14ac:dyDescent="0.2">
      <c r="A24" s="179"/>
      <c r="B24" s="96" t="s">
        <v>648</v>
      </c>
      <c r="C24" s="89" t="s">
        <v>1763</v>
      </c>
      <c r="D24" s="89" t="s">
        <v>1764</v>
      </c>
      <c r="E24" s="91"/>
      <c r="F24" s="90" t="s">
        <v>1951</v>
      </c>
      <c r="G24" s="90" t="s">
        <v>1566</v>
      </c>
      <c r="H24" s="89"/>
      <c r="I24" s="92"/>
      <c r="J24" s="92"/>
      <c r="K24" s="92"/>
      <c r="L24" s="92"/>
      <c r="M24" s="92"/>
      <c r="N24" s="93" t="str">
        <f t="shared" si="0"/>
        <v/>
      </c>
      <c r="O24" s="89"/>
      <c r="P24" s="89"/>
      <c r="Q24" s="92"/>
      <c r="R24" s="89"/>
      <c r="S24" s="111"/>
      <c r="T24" s="89"/>
      <c r="U24" s="89"/>
    </row>
    <row r="25" spans="1:21" ht="242.25" x14ac:dyDescent="0.2">
      <c r="A25" s="177" t="s">
        <v>1816</v>
      </c>
      <c r="B25" s="96" t="s">
        <v>649</v>
      </c>
      <c r="C25" s="89" t="s">
        <v>1766</v>
      </c>
      <c r="D25" s="89" t="s">
        <v>1769</v>
      </c>
      <c r="E25" s="90" t="s">
        <v>1955</v>
      </c>
      <c r="F25" s="91"/>
      <c r="G25" s="91"/>
      <c r="H25" s="89"/>
      <c r="I25" s="92"/>
      <c r="J25" s="92"/>
      <c r="K25" s="92"/>
      <c r="L25" s="92"/>
      <c r="M25" s="92"/>
      <c r="N25" s="93" t="str">
        <f t="shared" si="0"/>
        <v/>
      </c>
      <c r="O25" s="89"/>
      <c r="P25" s="89"/>
      <c r="Q25" s="92"/>
      <c r="R25" s="89"/>
      <c r="S25" s="111"/>
      <c r="T25" s="89"/>
      <c r="U25" s="89"/>
    </row>
    <row r="26" spans="1:21" ht="242.25" x14ac:dyDescent="0.2">
      <c r="A26" s="177"/>
      <c r="B26" s="96" t="s">
        <v>649</v>
      </c>
      <c r="C26" s="89" t="s">
        <v>1767</v>
      </c>
      <c r="D26" s="89" t="s">
        <v>1770</v>
      </c>
      <c r="E26" s="90" t="s">
        <v>1955</v>
      </c>
      <c r="F26" s="91"/>
      <c r="G26" s="91"/>
      <c r="H26" s="89"/>
      <c r="I26" s="97"/>
      <c r="J26" s="97"/>
      <c r="K26" s="97"/>
      <c r="L26" s="97"/>
      <c r="M26" s="97"/>
      <c r="N26" s="93" t="str">
        <f t="shared" si="0"/>
        <v/>
      </c>
      <c r="O26" s="89"/>
      <c r="P26" s="89"/>
      <c r="Q26" s="97"/>
      <c r="R26" s="89"/>
      <c r="S26" s="111"/>
      <c r="T26" s="89"/>
      <c r="U26" s="89"/>
    </row>
    <row r="27" spans="1:21" ht="76.5" x14ac:dyDescent="0.2">
      <c r="A27" s="177"/>
      <c r="B27" s="96" t="s">
        <v>649</v>
      </c>
      <c r="C27" s="89" t="s">
        <v>1768</v>
      </c>
      <c r="D27" s="89" t="s">
        <v>1771</v>
      </c>
      <c r="E27" s="91"/>
      <c r="F27" s="90" t="s">
        <v>1951</v>
      </c>
      <c r="G27" s="90" t="s">
        <v>1566</v>
      </c>
      <c r="H27" s="89"/>
      <c r="I27" s="97"/>
      <c r="J27" s="97"/>
      <c r="K27" s="97"/>
      <c r="L27" s="97"/>
      <c r="M27" s="97"/>
      <c r="N27" s="93" t="str">
        <f t="shared" si="0"/>
        <v/>
      </c>
      <c r="O27" s="89"/>
      <c r="P27" s="89"/>
      <c r="Q27" s="97"/>
      <c r="R27" s="89"/>
      <c r="S27" s="111"/>
      <c r="T27" s="89"/>
      <c r="U27" s="89"/>
    </row>
    <row r="28" spans="1:21" ht="242.25" x14ac:dyDescent="0.2">
      <c r="A28" s="177"/>
      <c r="B28" s="96" t="s">
        <v>649</v>
      </c>
      <c r="C28" s="89" t="s">
        <v>1772</v>
      </c>
      <c r="D28" s="89" t="s">
        <v>1775</v>
      </c>
      <c r="E28" s="90" t="s">
        <v>1955</v>
      </c>
      <c r="F28" s="91"/>
      <c r="G28" s="91"/>
      <c r="H28" s="89"/>
      <c r="I28" s="97"/>
      <c r="J28" s="97"/>
      <c r="K28" s="97"/>
      <c r="L28" s="97"/>
      <c r="M28" s="97"/>
      <c r="N28" s="93" t="str">
        <f t="shared" si="0"/>
        <v/>
      </c>
      <c r="O28" s="89"/>
      <c r="P28" s="89"/>
      <c r="Q28" s="97"/>
      <c r="R28" s="89"/>
      <c r="S28" s="111"/>
      <c r="T28" s="89"/>
      <c r="U28" s="89"/>
    </row>
    <row r="29" spans="1:21" ht="76.5" x14ac:dyDescent="0.2">
      <c r="A29" s="177"/>
      <c r="B29" s="96" t="s">
        <v>649</v>
      </c>
      <c r="C29" s="89" t="s">
        <v>1773</v>
      </c>
      <c r="D29" s="89" t="s">
        <v>1774</v>
      </c>
      <c r="E29" s="91"/>
      <c r="F29" s="90" t="s">
        <v>1951</v>
      </c>
      <c r="G29" s="90" t="s">
        <v>1566</v>
      </c>
      <c r="H29" s="89"/>
      <c r="I29" s="92"/>
      <c r="J29" s="92"/>
      <c r="K29" s="92"/>
      <c r="L29" s="92"/>
      <c r="M29" s="92"/>
      <c r="N29" s="93" t="str">
        <f t="shared" si="0"/>
        <v/>
      </c>
      <c r="O29" s="89"/>
      <c r="P29" s="89"/>
      <c r="Q29" s="92"/>
      <c r="R29" s="89"/>
      <c r="S29" s="111"/>
      <c r="T29" s="89"/>
      <c r="U29" s="89"/>
    </row>
    <row r="30" spans="1:21" ht="165.75" x14ac:dyDescent="0.2">
      <c r="A30" s="177" t="s">
        <v>166</v>
      </c>
      <c r="B30" s="96" t="s">
        <v>165</v>
      </c>
      <c r="C30" s="89" t="s">
        <v>1776</v>
      </c>
      <c r="D30" s="90" t="s">
        <v>1779</v>
      </c>
      <c r="E30" s="90" t="s">
        <v>1950</v>
      </c>
      <c r="F30" s="91"/>
      <c r="G30" s="91"/>
      <c r="H30" s="89"/>
      <c r="I30" s="92"/>
      <c r="J30" s="92"/>
      <c r="K30" s="92"/>
      <c r="L30" s="92"/>
      <c r="M30" s="92"/>
      <c r="N30" s="93" t="str">
        <f t="shared" si="0"/>
        <v/>
      </c>
      <c r="O30" s="89"/>
      <c r="P30" s="89"/>
      <c r="Q30" s="92"/>
      <c r="R30" s="89"/>
      <c r="S30" s="111"/>
      <c r="T30" s="89"/>
      <c r="U30" s="89"/>
    </row>
    <row r="31" spans="1:21" ht="165.75" x14ac:dyDescent="0.2">
      <c r="A31" s="177"/>
      <c r="B31" s="96" t="s">
        <v>165</v>
      </c>
      <c r="C31" s="89" t="s">
        <v>1777</v>
      </c>
      <c r="D31" s="90" t="s">
        <v>1778</v>
      </c>
      <c r="E31" s="90" t="s">
        <v>1950</v>
      </c>
      <c r="F31" s="90" t="s">
        <v>1959</v>
      </c>
      <c r="G31" s="91"/>
      <c r="H31" s="89"/>
      <c r="I31" s="92"/>
      <c r="J31" s="92"/>
      <c r="K31" s="92"/>
      <c r="L31" s="92"/>
      <c r="M31" s="92"/>
      <c r="N31" s="93" t="str">
        <f t="shared" si="0"/>
        <v/>
      </c>
      <c r="O31" s="89"/>
      <c r="P31" s="89"/>
      <c r="Q31" s="92"/>
      <c r="R31" s="89"/>
      <c r="S31" s="111"/>
      <c r="T31" s="89"/>
      <c r="U31" s="89"/>
    </row>
    <row r="32" spans="1:21" ht="165.75" x14ac:dyDescent="0.2">
      <c r="A32" s="177"/>
      <c r="B32" s="96" t="s">
        <v>165</v>
      </c>
      <c r="C32" s="89" t="s">
        <v>1780</v>
      </c>
      <c r="D32" s="90" t="s">
        <v>1781</v>
      </c>
      <c r="E32" s="90" t="s">
        <v>1950</v>
      </c>
      <c r="F32" s="90" t="s">
        <v>1959</v>
      </c>
      <c r="G32" s="91"/>
      <c r="H32" s="89"/>
      <c r="I32" s="92"/>
      <c r="J32" s="92"/>
      <c r="K32" s="92"/>
      <c r="L32" s="92"/>
      <c r="M32" s="92"/>
      <c r="N32" s="93" t="str">
        <f t="shared" si="0"/>
        <v/>
      </c>
      <c r="O32" s="89"/>
      <c r="P32" s="89"/>
      <c r="Q32" s="92"/>
      <c r="R32" s="89"/>
      <c r="S32" s="111"/>
      <c r="T32" s="89"/>
      <c r="U32" s="89"/>
    </row>
    <row r="33" spans="1:21" ht="89.25" x14ac:dyDescent="0.2">
      <c r="A33" s="177"/>
      <c r="B33" s="96" t="s">
        <v>165</v>
      </c>
      <c r="C33" s="89" t="s">
        <v>1783</v>
      </c>
      <c r="D33" s="90" t="s">
        <v>1782</v>
      </c>
      <c r="E33" s="91"/>
      <c r="F33" s="90" t="s">
        <v>1959</v>
      </c>
      <c r="G33" s="90" t="s">
        <v>1960</v>
      </c>
      <c r="H33" s="89"/>
      <c r="I33" s="92"/>
      <c r="J33" s="92"/>
      <c r="K33" s="92"/>
      <c r="L33" s="92"/>
      <c r="M33" s="92"/>
      <c r="N33" s="93" t="str">
        <f t="shared" si="0"/>
        <v/>
      </c>
      <c r="O33" s="89"/>
      <c r="P33" s="89"/>
      <c r="Q33" s="92"/>
      <c r="R33" s="89"/>
      <c r="S33" s="111"/>
      <c r="T33" s="89"/>
      <c r="U33" s="89"/>
    </row>
    <row r="34" spans="1:21" ht="165.75" x14ac:dyDescent="0.2">
      <c r="A34" s="177"/>
      <c r="B34" s="96" t="s">
        <v>165</v>
      </c>
      <c r="C34" s="89" t="s">
        <v>1567</v>
      </c>
      <c r="D34" s="89" t="s">
        <v>1786</v>
      </c>
      <c r="E34" s="90" t="s">
        <v>1950</v>
      </c>
      <c r="F34" s="91"/>
      <c r="G34" s="91"/>
      <c r="H34" s="89"/>
      <c r="I34" s="97"/>
      <c r="J34" s="97"/>
      <c r="K34" s="97"/>
      <c r="L34" s="97"/>
      <c r="M34" s="97"/>
      <c r="N34" s="93" t="str">
        <f t="shared" si="0"/>
        <v/>
      </c>
      <c r="O34" s="89"/>
      <c r="P34" s="89"/>
      <c r="Q34" s="97"/>
      <c r="R34" s="89"/>
      <c r="S34" s="111"/>
      <c r="T34" s="89"/>
      <c r="U34" s="89"/>
    </row>
    <row r="35" spans="1:21" ht="89.25" x14ac:dyDescent="0.2">
      <c r="A35" s="177"/>
      <c r="B35" s="96" t="s">
        <v>165</v>
      </c>
      <c r="C35" s="89" t="s">
        <v>1784</v>
      </c>
      <c r="D35" s="89" t="s">
        <v>1785</v>
      </c>
      <c r="E35" s="91"/>
      <c r="F35" s="90" t="s">
        <v>1959</v>
      </c>
      <c r="G35" s="90" t="s">
        <v>1960</v>
      </c>
      <c r="H35" s="89"/>
      <c r="I35" s="92"/>
      <c r="J35" s="92"/>
      <c r="K35" s="92"/>
      <c r="L35" s="92"/>
      <c r="M35" s="92"/>
      <c r="N35" s="93" t="str">
        <f t="shared" si="0"/>
        <v/>
      </c>
      <c r="O35" s="89"/>
      <c r="P35" s="89"/>
      <c r="Q35" s="92"/>
      <c r="R35" s="89"/>
      <c r="S35" s="111"/>
      <c r="T35" s="89"/>
      <c r="U35" s="89"/>
    </row>
    <row r="36" spans="1:21" ht="89.25" x14ac:dyDescent="0.2">
      <c r="A36" s="177"/>
      <c r="B36" s="96" t="s">
        <v>165</v>
      </c>
      <c r="C36" s="89" t="s">
        <v>1787</v>
      </c>
      <c r="D36" s="89" t="s">
        <v>1788</v>
      </c>
      <c r="E36" s="91"/>
      <c r="F36" s="90" t="s">
        <v>1959</v>
      </c>
      <c r="G36" s="90" t="s">
        <v>1960</v>
      </c>
      <c r="H36" s="89"/>
      <c r="I36" s="92"/>
      <c r="J36" s="92"/>
      <c r="K36" s="92"/>
      <c r="L36" s="92"/>
      <c r="M36" s="92"/>
      <c r="N36" s="93" t="str">
        <f t="shared" si="0"/>
        <v/>
      </c>
      <c r="O36" s="89"/>
      <c r="P36" s="89"/>
      <c r="Q36" s="92"/>
      <c r="R36" s="89"/>
      <c r="S36" s="111"/>
      <c r="T36" s="89"/>
      <c r="U36" s="89"/>
    </row>
    <row r="37" spans="1:21" ht="165.75" x14ac:dyDescent="0.2">
      <c r="A37" s="177"/>
      <c r="B37" s="96" t="s">
        <v>165</v>
      </c>
      <c r="C37" s="89" t="s">
        <v>1568</v>
      </c>
      <c r="D37" s="89" t="s">
        <v>1795</v>
      </c>
      <c r="E37" s="90" t="s">
        <v>1950</v>
      </c>
      <c r="F37" s="91"/>
      <c r="G37" s="91"/>
      <c r="H37" s="89"/>
      <c r="I37" s="97"/>
      <c r="J37" s="97"/>
      <c r="K37" s="97"/>
      <c r="L37" s="97"/>
      <c r="M37" s="97"/>
      <c r="N37" s="93" t="str">
        <f t="shared" si="0"/>
        <v/>
      </c>
      <c r="O37" s="89"/>
      <c r="P37" s="89"/>
      <c r="Q37" s="97"/>
      <c r="R37" s="89"/>
      <c r="S37" s="111"/>
      <c r="T37" s="89"/>
      <c r="U37" s="89"/>
    </row>
    <row r="38" spans="1:21" ht="165.75" x14ac:dyDescent="0.2">
      <c r="A38" s="177"/>
      <c r="B38" s="96" t="s">
        <v>165</v>
      </c>
      <c r="C38" s="89" t="s">
        <v>1789</v>
      </c>
      <c r="D38" s="89" t="s">
        <v>1794</v>
      </c>
      <c r="E38" s="90" t="s">
        <v>1950</v>
      </c>
      <c r="F38" s="91"/>
      <c r="G38" s="91"/>
      <c r="H38" s="89"/>
      <c r="I38" s="97"/>
      <c r="J38" s="97"/>
      <c r="K38" s="97"/>
      <c r="L38" s="97"/>
      <c r="M38" s="97"/>
      <c r="N38" s="93" t="str">
        <f t="shared" si="0"/>
        <v/>
      </c>
      <c r="O38" s="89"/>
      <c r="P38" s="89"/>
      <c r="Q38" s="97"/>
      <c r="R38" s="89"/>
      <c r="S38" s="111"/>
      <c r="T38" s="89"/>
      <c r="U38" s="89"/>
    </row>
    <row r="39" spans="1:21" ht="165.75" x14ac:dyDescent="0.2">
      <c r="A39" s="177"/>
      <c r="B39" s="96" t="s">
        <v>165</v>
      </c>
      <c r="C39" s="89" t="s">
        <v>1790</v>
      </c>
      <c r="D39" s="89" t="s">
        <v>1793</v>
      </c>
      <c r="E39" s="90" t="s">
        <v>1950</v>
      </c>
      <c r="F39" s="91"/>
      <c r="G39" s="91"/>
      <c r="H39" s="89"/>
      <c r="I39" s="97"/>
      <c r="J39" s="97"/>
      <c r="K39" s="97"/>
      <c r="L39" s="97"/>
      <c r="M39" s="97"/>
      <c r="N39" s="93" t="str">
        <f t="shared" si="0"/>
        <v/>
      </c>
      <c r="O39" s="89"/>
      <c r="P39" s="89"/>
      <c r="Q39" s="97"/>
      <c r="R39" s="89"/>
      <c r="S39" s="111"/>
      <c r="T39" s="89"/>
      <c r="U39" s="89"/>
    </row>
    <row r="40" spans="1:21" ht="102" x14ac:dyDescent="0.2">
      <c r="A40" s="177"/>
      <c r="B40" s="96" t="s">
        <v>165</v>
      </c>
      <c r="C40" s="89" t="s">
        <v>1791</v>
      </c>
      <c r="D40" s="89" t="s">
        <v>1792</v>
      </c>
      <c r="E40" s="91"/>
      <c r="F40" s="90" t="s">
        <v>1959</v>
      </c>
      <c r="G40" s="90" t="s">
        <v>1960</v>
      </c>
      <c r="H40" s="89"/>
      <c r="I40" s="92"/>
      <c r="J40" s="92"/>
      <c r="K40" s="92"/>
      <c r="L40" s="92"/>
      <c r="M40" s="92"/>
      <c r="N40" s="93" t="str">
        <f t="shared" si="0"/>
        <v/>
      </c>
      <c r="O40" s="89"/>
      <c r="P40" s="89"/>
      <c r="Q40" s="92"/>
      <c r="R40" s="89"/>
      <c r="S40" s="111"/>
      <c r="T40" s="89"/>
      <c r="U40" s="89"/>
    </row>
    <row r="41" spans="1:21" ht="127.5" x14ac:dyDescent="0.2">
      <c r="A41" s="95" t="s">
        <v>168</v>
      </c>
      <c r="B41" s="96" t="s">
        <v>167</v>
      </c>
      <c r="C41" s="89" t="s">
        <v>1797</v>
      </c>
      <c r="D41" s="90" t="s">
        <v>1796</v>
      </c>
      <c r="E41" s="90" t="s">
        <v>1961</v>
      </c>
      <c r="F41" s="90" t="s">
        <v>1962</v>
      </c>
      <c r="G41" s="90" t="s">
        <v>1569</v>
      </c>
      <c r="H41" s="89"/>
      <c r="I41" s="92"/>
      <c r="J41" s="92"/>
      <c r="K41" s="92"/>
      <c r="L41" s="92"/>
      <c r="M41" s="92"/>
      <c r="N41" s="93" t="str">
        <f t="shared" ref="N41" si="1">IF(OR(L41="",M41=""),"",
IF(OR(L41="Low",M41="Low"),"Low",
IF(OR(L41="Moderate",M41="Moderate"),"Moderate",
"High")))</f>
        <v/>
      </c>
      <c r="O41" s="89"/>
      <c r="P41" s="89"/>
      <c r="Q41" s="92"/>
      <c r="R41" s="89"/>
      <c r="S41" s="111"/>
      <c r="T41" s="89"/>
      <c r="U41" s="89"/>
    </row>
    <row r="42" spans="1:21" ht="204" x14ac:dyDescent="0.2">
      <c r="A42" s="178" t="s">
        <v>662</v>
      </c>
      <c r="B42" s="96" t="s">
        <v>169</v>
      </c>
      <c r="C42" s="89" t="s">
        <v>1798</v>
      </c>
      <c r="D42" s="89" t="s">
        <v>1806</v>
      </c>
      <c r="E42" s="90" t="s">
        <v>1963</v>
      </c>
      <c r="F42" s="91"/>
      <c r="G42" s="91"/>
      <c r="H42" s="89"/>
      <c r="I42" s="97"/>
      <c r="J42" s="97"/>
      <c r="K42" s="97"/>
      <c r="L42" s="97"/>
      <c r="M42" s="97"/>
      <c r="N42" s="93" t="str">
        <f t="shared" si="0"/>
        <v/>
      </c>
      <c r="O42" s="89"/>
      <c r="P42" s="89"/>
      <c r="Q42" s="97"/>
      <c r="R42" s="89"/>
      <c r="S42" s="111"/>
      <c r="T42" s="89"/>
      <c r="U42" s="89"/>
    </row>
    <row r="43" spans="1:21" ht="204" x14ac:dyDescent="0.2">
      <c r="A43" s="180"/>
      <c r="B43" s="96" t="s">
        <v>169</v>
      </c>
      <c r="C43" s="89" t="s">
        <v>1805</v>
      </c>
      <c r="D43" s="89" t="s">
        <v>1809</v>
      </c>
      <c r="E43" s="90" t="s">
        <v>1963</v>
      </c>
      <c r="F43" s="91"/>
      <c r="G43" s="91"/>
      <c r="H43" s="89"/>
      <c r="I43" s="97"/>
      <c r="J43" s="97"/>
      <c r="K43" s="97"/>
      <c r="L43" s="97"/>
      <c r="M43" s="97"/>
      <c r="N43" s="93" t="str">
        <f t="shared" si="0"/>
        <v/>
      </c>
      <c r="O43" s="89"/>
      <c r="P43" s="89"/>
      <c r="Q43" s="97"/>
      <c r="R43" s="89"/>
      <c r="S43" s="111"/>
      <c r="T43" s="89"/>
      <c r="U43" s="89"/>
    </row>
    <row r="44" spans="1:21" ht="114.75" x14ac:dyDescent="0.2">
      <c r="A44" s="180"/>
      <c r="B44" s="96" t="s">
        <v>169</v>
      </c>
      <c r="C44" s="89" t="s">
        <v>1804</v>
      </c>
      <c r="D44" s="89" t="s">
        <v>1807</v>
      </c>
      <c r="E44" s="91"/>
      <c r="F44" s="90" t="s">
        <v>1964</v>
      </c>
      <c r="G44" s="90" t="s">
        <v>1965</v>
      </c>
      <c r="H44" s="89"/>
      <c r="I44" s="97"/>
      <c r="J44" s="97"/>
      <c r="K44" s="97"/>
      <c r="L44" s="97"/>
      <c r="M44" s="97"/>
      <c r="N44" s="93" t="str">
        <f t="shared" si="0"/>
        <v/>
      </c>
      <c r="O44" s="89"/>
      <c r="P44" s="89"/>
      <c r="Q44" s="97"/>
      <c r="R44" s="89"/>
      <c r="S44" s="111"/>
      <c r="T44" s="89"/>
      <c r="U44" s="89"/>
    </row>
    <row r="45" spans="1:21" ht="114.75" x14ac:dyDescent="0.2">
      <c r="A45" s="180"/>
      <c r="B45" s="96" t="s">
        <v>169</v>
      </c>
      <c r="C45" s="89" t="s">
        <v>1803</v>
      </c>
      <c r="D45" s="89" t="s">
        <v>1808</v>
      </c>
      <c r="E45" s="91"/>
      <c r="F45" s="90" t="s">
        <v>1964</v>
      </c>
      <c r="G45" s="91"/>
      <c r="H45" s="89"/>
      <c r="I45" s="97"/>
      <c r="J45" s="97"/>
      <c r="K45" s="97"/>
      <c r="L45" s="97"/>
      <c r="M45" s="97"/>
      <c r="N45" s="93" t="str">
        <f t="shared" si="0"/>
        <v/>
      </c>
      <c r="O45" s="89"/>
      <c r="P45" s="89"/>
      <c r="Q45" s="97"/>
      <c r="R45" s="89"/>
      <c r="S45" s="111"/>
      <c r="T45" s="89"/>
      <c r="U45" s="89"/>
    </row>
    <row r="46" spans="1:21" ht="204" x14ac:dyDescent="0.2">
      <c r="A46" s="180"/>
      <c r="B46" s="96" t="s">
        <v>169</v>
      </c>
      <c r="C46" s="89" t="s">
        <v>1802</v>
      </c>
      <c r="D46" s="89" t="s">
        <v>1810</v>
      </c>
      <c r="E46" s="90" t="s">
        <v>1963</v>
      </c>
      <c r="F46" s="91"/>
      <c r="G46" s="91"/>
      <c r="H46" s="89"/>
      <c r="I46" s="97"/>
      <c r="J46" s="97"/>
      <c r="K46" s="97"/>
      <c r="L46" s="97"/>
      <c r="M46" s="97"/>
      <c r="N46" s="93" t="str">
        <f t="shared" si="0"/>
        <v/>
      </c>
      <c r="O46" s="89"/>
      <c r="P46" s="89"/>
      <c r="Q46" s="97"/>
      <c r="R46" s="89"/>
      <c r="S46" s="111"/>
      <c r="T46" s="89"/>
      <c r="U46" s="89"/>
    </row>
    <row r="47" spans="1:21" ht="204" x14ac:dyDescent="0.2">
      <c r="A47" s="180"/>
      <c r="B47" s="96" t="s">
        <v>169</v>
      </c>
      <c r="C47" s="89" t="s">
        <v>1801</v>
      </c>
      <c r="D47" s="89" t="s">
        <v>1811</v>
      </c>
      <c r="E47" s="90" t="s">
        <v>1963</v>
      </c>
      <c r="F47" s="91"/>
      <c r="G47" s="91"/>
      <c r="H47" s="89"/>
      <c r="I47" s="97"/>
      <c r="J47" s="97"/>
      <c r="K47" s="97"/>
      <c r="L47" s="97"/>
      <c r="M47" s="97"/>
      <c r="N47" s="93" t="str">
        <f t="shared" si="0"/>
        <v/>
      </c>
      <c r="O47" s="89"/>
      <c r="P47" s="89"/>
      <c r="Q47" s="97"/>
      <c r="R47" s="89"/>
      <c r="S47" s="111"/>
      <c r="T47" s="89"/>
      <c r="U47" s="89"/>
    </row>
    <row r="48" spans="1:21" ht="114.75" x14ac:dyDescent="0.2">
      <c r="A48" s="180"/>
      <c r="B48" s="96" t="s">
        <v>169</v>
      </c>
      <c r="C48" s="89" t="s">
        <v>1800</v>
      </c>
      <c r="D48" s="89" t="s">
        <v>1812</v>
      </c>
      <c r="E48" s="91"/>
      <c r="F48" s="90" t="s">
        <v>1964</v>
      </c>
      <c r="G48" s="90" t="s">
        <v>1965</v>
      </c>
      <c r="H48" s="89"/>
      <c r="I48" s="97"/>
      <c r="J48" s="97"/>
      <c r="K48" s="97"/>
      <c r="L48" s="97"/>
      <c r="M48" s="97"/>
      <c r="N48" s="93" t="str">
        <f t="shared" si="0"/>
        <v/>
      </c>
      <c r="O48" s="89"/>
      <c r="P48" s="89"/>
      <c r="Q48" s="97"/>
      <c r="R48" s="89"/>
      <c r="S48" s="111"/>
      <c r="T48" s="89"/>
      <c r="U48" s="89"/>
    </row>
    <row r="49" spans="1:21" ht="114.75" x14ac:dyDescent="0.2">
      <c r="A49" s="179"/>
      <c r="B49" s="96" t="s">
        <v>169</v>
      </c>
      <c r="C49" s="89" t="s">
        <v>1799</v>
      </c>
      <c r="D49" s="89" t="s">
        <v>1813</v>
      </c>
      <c r="E49" s="91"/>
      <c r="F49" s="90" t="s">
        <v>1964</v>
      </c>
      <c r="G49" s="90" t="s">
        <v>1965</v>
      </c>
      <c r="H49" s="89"/>
      <c r="I49" s="92"/>
      <c r="J49" s="92"/>
      <c r="K49" s="92"/>
      <c r="L49" s="92"/>
      <c r="M49" s="92"/>
      <c r="N49" s="93" t="str">
        <f t="shared" si="0"/>
        <v/>
      </c>
      <c r="O49" s="89"/>
      <c r="P49" s="89"/>
      <c r="Q49" s="92"/>
      <c r="R49" s="89"/>
      <c r="S49" s="111"/>
      <c r="T49" s="89"/>
      <c r="U49" s="89"/>
    </row>
    <row r="50" spans="1:21" ht="102" x14ac:dyDescent="0.2">
      <c r="A50" s="178" t="s">
        <v>1814</v>
      </c>
      <c r="B50" s="96" t="s">
        <v>650</v>
      </c>
      <c r="C50" s="89" t="s">
        <v>1820</v>
      </c>
      <c r="D50" s="89" t="s">
        <v>1819</v>
      </c>
      <c r="E50" s="91"/>
      <c r="F50" s="90" t="s">
        <v>1935</v>
      </c>
      <c r="G50" s="90" t="s">
        <v>1949</v>
      </c>
      <c r="H50" s="89"/>
      <c r="I50" s="97"/>
      <c r="J50" s="97"/>
      <c r="K50" s="97"/>
      <c r="L50" s="97"/>
      <c r="M50" s="97"/>
      <c r="N50" s="93" t="str">
        <f t="shared" ref="N50:N104" si="2">IF(OR(L50="",M50=""),"",
IF(OR(L50="Low",M50="Low"),"Low",
IF(OR(L50="Moderate",M50="Moderate"),"Moderate",
"High")))</f>
        <v/>
      </c>
      <c r="O50" s="89"/>
      <c r="P50" s="89"/>
      <c r="Q50" s="97"/>
      <c r="R50" s="89"/>
      <c r="S50" s="111"/>
      <c r="T50" s="89"/>
      <c r="U50" s="89"/>
    </row>
    <row r="51" spans="1:21" ht="102" x14ac:dyDescent="0.2">
      <c r="A51" s="179"/>
      <c r="B51" s="96" t="s">
        <v>650</v>
      </c>
      <c r="C51" s="89" t="s">
        <v>1821</v>
      </c>
      <c r="D51" s="89" t="s">
        <v>1818</v>
      </c>
      <c r="E51" s="91"/>
      <c r="F51" s="90" t="s">
        <v>1935</v>
      </c>
      <c r="G51" s="90" t="s">
        <v>1949</v>
      </c>
      <c r="H51" s="89"/>
      <c r="I51" s="92"/>
      <c r="J51" s="92"/>
      <c r="K51" s="92"/>
      <c r="L51" s="92"/>
      <c r="M51" s="92"/>
      <c r="N51" s="93" t="str">
        <f t="shared" si="2"/>
        <v/>
      </c>
      <c r="O51" s="89"/>
      <c r="P51" s="89"/>
      <c r="Q51" s="92"/>
      <c r="R51" s="89"/>
      <c r="S51" s="111"/>
      <c r="T51" s="89"/>
      <c r="U51" s="89"/>
    </row>
    <row r="52" spans="1:21" ht="229.5" x14ac:dyDescent="0.2">
      <c r="A52" s="178" t="s">
        <v>665</v>
      </c>
      <c r="B52" s="96" t="s">
        <v>651</v>
      </c>
      <c r="C52" s="89" t="s">
        <v>1822</v>
      </c>
      <c r="D52" s="89" t="s">
        <v>1825</v>
      </c>
      <c r="E52" s="90" t="s">
        <v>1948</v>
      </c>
      <c r="F52" s="91"/>
      <c r="G52" s="91"/>
      <c r="H52" s="89"/>
      <c r="I52" s="97"/>
      <c r="J52" s="97"/>
      <c r="K52" s="97"/>
      <c r="L52" s="97"/>
      <c r="M52" s="97"/>
      <c r="N52" s="93" t="str">
        <f t="shared" si="2"/>
        <v/>
      </c>
      <c r="O52" s="89"/>
      <c r="P52" s="89"/>
      <c r="Q52" s="97"/>
      <c r="R52" s="89"/>
      <c r="S52" s="111"/>
      <c r="T52" s="89"/>
      <c r="U52" s="89"/>
    </row>
    <row r="53" spans="1:21" ht="89.25" x14ac:dyDescent="0.2">
      <c r="A53" s="179"/>
      <c r="B53" s="96" t="s">
        <v>651</v>
      </c>
      <c r="C53" s="89" t="s">
        <v>1823</v>
      </c>
      <c r="D53" s="89" t="s">
        <v>1824</v>
      </c>
      <c r="E53" s="91"/>
      <c r="F53" s="90" t="s">
        <v>1935</v>
      </c>
      <c r="G53" s="90" t="s">
        <v>1947</v>
      </c>
      <c r="H53" s="89"/>
      <c r="I53" s="92"/>
      <c r="J53" s="92"/>
      <c r="K53" s="92"/>
      <c r="L53" s="92"/>
      <c r="M53" s="92"/>
      <c r="N53" s="93" t="str">
        <f t="shared" si="2"/>
        <v/>
      </c>
      <c r="O53" s="89"/>
      <c r="P53" s="89"/>
      <c r="Q53" s="92"/>
      <c r="R53" s="89"/>
      <c r="S53" s="111"/>
      <c r="T53" s="89"/>
      <c r="U53" s="89"/>
    </row>
    <row r="54" spans="1:21" ht="63.75" x14ac:dyDescent="0.2">
      <c r="A54" s="177" t="s">
        <v>664</v>
      </c>
      <c r="B54" s="96" t="s">
        <v>652</v>
      </c>
      <c r="C54" s="89" t="s">
        <v>1827</v>
      </c>
      <c r="D54" s="89" t="s">
        <v>1826</v>
      </c>
      <c r="E54" s="91"/>
      <c r="F54" s="90" t="s">
        <v>1945</v>
      </c>
      <c r="G54" s="90" t="s">
        <v>1944</v>
      </c>
      <c r="H54" s="89"/>
      <c r="I54" s="92"/>
      <c r="J54" s="92"/>
      <c r="K54" s="92"/>
      <c r="L54" s="92"/>
      <c r="M54" s="92"/>
      <c r="N54" s="93" t="str">
        <f t="shared" si="2"/>
        <v/>
      </c>
      <c r="O54" s="89"/>
      <c r="P54" s="89"/>
      <c r="Q54" s="92"/>
      <c r="R54" s="89"/>
      <c r="S54" s="111"/>
      <c r="T54" s="89"/>
      <c r="U54" s="89"/>
    </row>
    <row r="55" spans="1:21" ht="204" x14ac:dyDescent="0.2">
      <c r="A55" s="177"/>
      <c r="B55" s="96" t="s">
        <v>652</v>
      </c>
      <c r="C55" s="89" t="s">
        <v>1828</v>
      </c>
      <c r="D55" s="89" t="s">
        <v>1830</v>
      </c>
      <c r="E55" s="90" t="s">
        <v>1946</v>
      </c>
      <c r="F55" s="91"/>
      <c r="G55" s="91"/>
      <c r="H55" s="89"/>
      <c r="I55" s="97"/>
      <c r="J55" s="97"/>
      <c r="K55" s="97"/>
      <c r="L55" s="97"/>
      <c r="M55" s="97"/>
      <c r="N55" s="93" t="str">
        <f t="shared" si="2"/>
        <v/>
      </c>
      <c r="O55" s="89"/>
      <c r="P55" s="89"/>
      <c r="Q55" s="97"/>
      <c r="R55" s="89"/>
      <c r="S55" s="111"/>
      <c r="T55" s="89"/>
      <c r="U55" s="89"/>
    </row>
    <row r="56" spans="1:21" ht="204" x14ac:dyDescent="0.2">
      <c r="A56" s="177"/>
      <c r="B56" s="96" t="s">
        <v>652</v>
      </c>
      <c r="C56" s="89" t="s">
        <v>1829</v>
      </c>
      <c r="D56" s="89" t="s">
        <v>1831</v>
      </c>
      <c r="E56" s="90" t="s">
        <v>1946</v>
      </c>
      <c r="F56" s="91"/>
      <c r="G56" s="91"/>
      <c r="H56" s="89"/>
      <c r="I56" s="92"/>
      <c r="J56" s="92"/>
      <c r="K56" s="92"/>
      <c r="L56" s="92"/>
      <c r="M56" s="92"/>
      <c r="N56" s="93" t="str">
        <f t="shared" si="2"/>
        <v/>
      </c>
      <c r="O56" s="89"/>
      <c r="P56" s="89"/>
      <c r="Q56" s="92"/>
      <c r="R56" s="89"/>
      <c r="S56" s="111"/>
      <c r="T56" s="89"/>
      <c r="U56" s="89"/>
    </row>
    <row r="57" spans="1:21" ht="191.25" x14ac:dyDescent="0.2">
      <c r="A57" s="177" t="s">
        <v>171</v>
      </c>
      <c r="B57" s="96" t="s">
        <v>170</v>
      </c>
      <c r="C57" s="89" t="s">
        <v>1570</v>
      </c>
      <c r="D57" s="89" t="s">
        <v>1832</v>
      </c>
      <c r="E57" s="90" t="s">
        <v>1966</v>
      </c>
      <c r="F57" s="91"/>
      <c r="G57" s="91"/>
      <c r="H57" s="89"/>
      <c r="I57" s="92"/>
      <c r="J57" s="92"/>
      <c r="K57" s="92"/>
      <c r="L57" s="92"/>
      <c r="M57" s="92"/>
      <c r="N57" s="93" t="str">
        <f t="shared" si="2"/>
        <v/>
      </c>
      <c r="O57" s="89"/>
      <c r="P57" s="89"/>
      <c r="Q57" s="92"/>
      <c r="R57" s="89"/>
      <c r="S57" s="111"/>
      <c r="T57" s="89"/>
      <c r="U57" s="89"/>
    </row>
    <row r="58" spans="1:21" ht="191.25" x14ac:dyDescent="0.2">
      <c r="A58" s="177"/>
      <c r="B58" s="96" t="s">
        <v>170</v>
      </c>
      <c r="C58" s="89" t="s">
        <v>1833</v>
      </c>
      <c r="D58" s="89" t="s">
        <v>1836</v>
      </c>
      <c r="E58" s="90" t="s">
        <v>1966</v>
      </c>
      <c r="F58" s="90" t="s">
        <v>1940</v>
      </c>
      <c r="G58" s="91"/>
      <c r="H58" s="89"/>
      <c r="I58" s="97"/>
      <c r="J58" s="97"/>
      <c r="K58" s="97"/>
      <c r="L58" s="97"/>
      <c r="M58" s="97"/>
      <c r="N58" s="93" t="str">
        <f t="shared" si="2"/>
        <v/>
      </c>
      <c r="O58" s="89"/>
      <c r="P58" s="89"/>
      <c r="Q58" s="97"/>
      <c r="R58" s="89"/>
      <c r="S58" s="111"/>
      <c r="T58" s="89"/>
      <c r="U58" s="89"/>
    </row>
    <row r="59" spans="1:21" ht="114.75" x14ac:dyDescent="0.2">
      <c r="A59" s="177"/>
      <c r="B59" s="96" t="s">
        <v>170</v>
      </c>
      <c r="C59" s="89" t="s">
        <v>1834</v>
      </c>
      <c r="D59" s="89" t="s">
        <v>1835</v>
      </c>
      <c r="E59" s="91"/>
      <c r="F59" s="90" t="s">
        <v>1940</v>
      </c>
      <c r="G59" s="90" t="s">
        <v>1967</v>
      </c>
      <c r="H59" s="89"/>
      <c r="I59" s="97"/>
      <c r="J59" s="97"/>
      <c r="K59" s="97"/>
      <c r="L59" s="97"/>
      <c r="M59" s="97"/>
      <c r="N59" s="93" t="str">
        <f t="shared" si="2"/>
        <v/>
      </c>
      <c r="O59" s="89"/>
      <c r="P59" s="89"/>
      <c r="Q59" s="97"/>
      <c r="R59" s="89"/>
      <c r="S59" s="111"/>
      <c r="T59" s="89"/>
      <c r="U59" s="89"/>
    </row>
    <row r="60" spans="1:21" ht="114.75" x14ac:dyDescent="0.2">
      <c r="A60" s="177"/>
      <c r="B60" s="96" t="s">
        <v>170</v>
      </c>
      <c r="C60" s="89" t="s">
        <v>1571</v>
      </c>
      <c r="D60" s="89" t="s">
        <v>1837</v>
      </c>
      <c r="E60" s="91"/>
      <c r="F60" s="90" t="s">
        <v>1940</v>
      </c>
      <c r="G60" s="90" t="s">
        <v>1967</v>
      </c>
      <c r="H60" s="89"/>
      <c r="I60" s="92"/>
      <c r="J60" s="92"/>
      <c r="K60" s="92"/>
      <c r="L60" s="92"/>
      <c r="M60" s="92"/>
      <c r="N60" s="93" t="str">
        <f t="shared" si="2"/>
        <v/>
      </c>
      <c r="O60" s="89"/>
      <c r="P60" s="89"/>
      <c r="Q60" s="92"/>
      <c r="R60" s="89"/>
      <c r="S60" s="111"/>
      <c r="T60" s="89"/>
      <c r="U60" s="89"/>
    </row>
    <row r="61" spans="1:21" ht="191.25" x14ac:dyDescent="0.2">
      <c r="A61" s="177"/>
      <c r="B61" s="96" t="s">
        <v>170</v>
      </c>
      <c r="C61" s="89" t="s">
        <v>1572</v>
      </c>
      <c r="D61" s="89" t="s">
        <v>1838</v>
      </c>
      <c r="E61" s="90" t="s">
        <v>1966</v>
      </c>
      <c r="F61" s="91"/>
      <c r="G61" s="91"/>
      <c r="H61" s="89"/>
      <c r="I61" s="92"/>
      <c r="J61" s="92"/>
      <c r="K61" s="92"/>
      <c r="L61" s="92"/>
      <c r="M61" s="92"/>
      <c r="N61" s="93" t="str">
        <f t="shared" si="2"/>
        <v/>
      </c>
      <c r="O61" s="89"/>
      <c r="P61" s="89"/>
      <c r="Q61" s="92"/>
      <c r="R61" s="89"/>
      <c r="S61" s="111"/>
      <c r="T61" s="89"/>
      <c r="U61" s="89"/>
    </row>
    <row r="62" spans="1:21" ht="191.25" x14ac:dyDescent="0.2">
      <c r="A62" s="177"/>
      <c r="B62" s="96" t="s">
        <v>170</v>
      </c>
      <c r="C62" s="89" t="s">
        <v>1573</v>
      </c>
      <c r="D62" s="89" t="s">
        <v>1839</v>
      </c>
      <c r="E62" s="90" t="s">
        <v>1966</v>
      </c>
      <c r="F62" s="91"/>
      <c r="G62" s="91"/>
      <c r="H62" s="89"/>
      <c r="I62" s="92"/>
      <c r="J62" s="92"/>
      <c r="K62" s="92"/>
      <c r="L62" s="92"/>
      <c r="M62" s="92"/>
      <c r="N62" s="93" t="str">
        <f t="shared" si="2"/>
        <v/>
      </c>
      <c r="O62" s="89"/>
      <c r="P62" s="89"/>
      <c r="Q62" s="92"/>
      <c r="R62" s="89"/>
      <c r="S62" s="111"/>
      <c r="T62" s="89"/>
      <c r="U62" s="89"/>
    </row>
    <row r="63" spans="1:21" ht="114.75" x14ac:dyDescent="0.2">
      <c r="A63" s="177"/>
      <c r="B63" s="96" t="s">
        <v>170</v>
      </c>
      <c r="C63" s="89" t="s">
        <v>1840</v>
      </c>
      <c r="D63" s="89" t="s">
        <v>1842</v>
      </c>
      <c r="E63" s="91"/>
      <c r="F63" s="90" t="s">
        <v>1940</v>
      </c>
      <c r="G63" s="90" t="s">
        <v>1967</v>
      </c>
      <c r="H63" s="89"/>
      <c r="I63" s="97"/>
      <c r="J63" s="97"/>
      <c r="K63" s="97"/>
      <c r="L63" s="97"/>
      <c r="M63" s="97"/>
      <c r="N63" s="93" t="str">
        <f t="shared" si="2"/>
        <v/>
      </c>
      <c r="O63" s="89"/>
      <c r="P63" s="89"/>
      <c r="Q63" s="97"/>
      <c r="R63" s="89"/>
      <c r="S63" s="111"/>
      <c r="T63" s="89"/>
      <c r="U63" s="89"/>
    </row>
    <row r="64" spans="1:21" ht="191.25" x14ac:dyDescent="0.2">
      <c r="A64" s="177"/>
      <c r="B64" s="96" t="s">
        <v>170</v>
      </c>
      <c r="C64" s="89" t="s">
        <v>1841</v>
      </c>
      <c r="D64" s="89" t="s">
        <v>1843</v>
      </c>
      <c r="E64" s="90" t="s">
        <v>1966</v>
      </c>
      <c r="F64" s="91"/>
      <c r="G64" s="91"/>
      <c r="H64" s="89"/>
      <c r="I64" s="97"/>
      <c r="J64" s="97"/>
      <c r="K64" s="97"/>
      <c r="L64" s="97"/>
      <c r="M64" s="97"/>
      <c r="N64" s="93" t="str">
        <f t="shared" si="2"/>
        <v/>
      </c>
      <c r="O64" s="89"/>
      <c r="P64" s="89"/>
      <c r="Q64" s="97"/>
      <c r="R64" s="89"/>
      <c r="S64" s="111"/>
      <c r="T64" s="89"/>
      <c r="U64" s="89"/>
    </row>
    <row r="65" spans="1:21" ht="114.75" x14ac:dyDescent="0.2">
      <c r="A65" s="177"/>
      <c r="B65" s="96" t="s">
        <v>170</v>
      </c>
      <c r="C65" s="89" t="s">
        <v>1844</v>
      </c>
      <c r="D65" s="89" t="s">
        <v>1845</v>
      </c>
      <c r="E65" s="91"/>
      <c r="F65" s="90" t="s">
        <v>1940</v>
      </c>
      <c r="G65" s="90" t="s">
        <v>1967</v>
      </c>
      <c r="H65" s="89"/>
      <c r="I65" s="97"/>
      <c r="J65" s="97"/>
      <c r="K65" s="97"/>
      <c r="L65" s="97"/>
      <c r="M65" s="97"/>
      <c r="N65" s="93" t="str">
        <f t="shared" si="2"/>
        <v/>
      </c>
      <c r="O65" s="89"/>
      <c r="P65" s="89"/>
      <c r="Q65" s="97"/>
      <c r="R65" s="89"/>
      <c r="S65" s="111"/>
      <c r="T65" s="89"/>
      <c r="U65" s="89"/>
    </row>
    <row r="66" spans="1:21" ht="191.25" x14ac:dyDescent="0.2">
      <c r="A66" s="177"/>
      <c r="B66" s="96" t="s">
        <v>170</v>
      </c>
      <c r="C66" s="89" t="s">
        <v>1574</v>
      </c>
      <c r="D66" s="89" t="s">
        <v>1846</v>
      </c>
      <c r="E66" s="90" t="s">
        <v>1966</v>
      </c>
      <c r="F66" s="91"/>
      <c r="G66" s="91"/>
      <c r="H66" s="89"/>
      <c r="I66" s="97"/>
      <c r="J66" s="97"/>
      <c r="K66" s="97"/>
      <c r="L66" s="97"/>
      <c r="M66" s="97"/>
      <c r="N66" s="93" t="str">
        <f t="shared" si="2"/>
        <v/>
      </c>
      <c r="O66" s="89"/>
      <c r="P66" s="89"/>
      <c r="Q66" s="97"/>
      <c r="R66" s="89"/>
      <c r="S66" s="111"/>
      <c r="T66" s="89"/>
      <c r="U66" s="89"/>
    </row>
    <row r="67" spans="1:21" ht="114.75" x14ac:dyDescent="0.2">
      <c r="A67" s="177"/>
      <c r="B67" s="96" t="s">
        <v>170</v>
      </c>
      <c r="C67" s="89" t="s">
        <v>1847</v>
      </c>
      <c r="D67" s="89" t="s">
        <v>1848</v>
      </c>
      <c r="E67" s="91"/>
      <c r="F67" s="91"/>
      <c r="G67" s="90" t="s">
        <v>1967</v>
      </c>
      <c r="H67" s="89"/>
      <c r="I67" s="92"/>
      <c r="J67" s="92"/>
      <c r="K67" s="92"/>
      <c r="L67" s="92"/>
      <c r="M67" s="92"/>
      <c r="N67" s="93" t="str">
        <f t="shared" si="2"/>
        <v/>
      </c>
      <c r="O67" s="89"/>
      <c r="P67" s="89"/>
      <c r="Q67" s="92"/>
      <c r="R67" s="89"/>
      <c r="S67" s="111"/>
      <c r="T67" s="89"/>
      <c r="U67" s="89"/>
    </row>
    <row r="68" spans="1:21" ht="165.75" x14ac:dyDescent="0.2">
      <c r="A68" s="177" t="s">
        <v>172</v>
      </c>
      <c r="B68" s="96" t="s">
        <v>653</v>
      </c>
      <c r="C68" s="89" t="s">
        <v>1849</v>
      </c>
      <c r="D68" s="89" t="s">
        <v>1850</v>
      </c>
      <c r="E68" s="90" t="s">
        <v>1943</v>
      </c>
      <c r="F68" s="91"/>
      <c r="G68" s="91"/>
      <c r="H68" s="89"/>
      <c r="I68" s="92"/>
      <c r="J68" s="92"/>
      <c r="K68" s="92"/>
      <c r="L68" s="92"/>
      <c r="M68" s="92"/>
      <c r="N68" s="93" t="str">
        <f t="shared" si="2"/>
        <v/>
      </c>
      <c r="O68" s="89"/>
      <c r="P68" s="89"/>
      <c r="Q68" s="92"/>
      <c r="R68" s="89"/>
      <c r="S68" s="111"/>
      <c r="T68" s="89"/>
      <c r="U68" s="89"/>
    </row>
    <row r="69" spans="1:21" ht="114.75" x14ac:dyDescent="0.2">
      <c r="A69" s="177"/>
      <c r="B69" s="96" t="s">
        <v>653</v>
      </c>
      <c r="C69" s="89" t="s">
        <v>1851</v>
      </c>
      <c r="D69" s="89" t="s">
        <v>1852</v>
      </c>
      <c r="E69" s="91"/>
      <c r="F69" s="90" t="s">
        <v>1942</v>
      </c>
      <c r="G69" s="90" t="s">
        <v>1941</v>
      </c>
      <c r="H69" s="89"/>
      <c r="I69" s="92"/>
      <c r="J69" s="92"/>
      <c r="K69" s="92"/>
      <c r="L69" s="92"/>
      <c r="M69" s="92"/>
      <c r="N69" s="93" t="str">
        <f t="shared" si="2"/>
        <v/>
      </c>
      <c r="O69" s="89"/>
      <c r="P69" s="89"/>
      <c r="Q69" s="92"/>
      <c r="R69" s="89"/>
      <c r="S69" s="111"/>
      <c r="T69" s="89"/>
      <c r="U69" s="89"/>
    </row>
    <row r="70" spans="1:21" ht="89.25" x14ac:dyDescent="0.2">
      <c r="A70" s="177" t="s">
        <v>174</v>
      </c>
      <c r="B70" s="96" t="s">
        <v>173</v>
      </c>
      <c r="C70" s="96" t="s">
        <v>1854</v>
      </c>
      <c r="D70" s="89" t="s">
        <v>1853</v>
      </c>
      <c r="E70" s="91"/>
      <c r="F70" s="91"/>
      <c r="G70" s="90" t="s">
        <v>1969</v>
      </c>
      <c r="H70" s="89"/>
      <c r="I70" s="92"/>
      <c r="J70" s="92"/>
      <c r="K70" s="92"/>
      <c r="L70" s="92"/>
      <c r="M70" s="92"/>
      <c r="N70" s="93" t="str">
        <f t="shared" si="2"/>
        <v/>
      </c>
      <c r="O70" s="89"/>
      <c r="P70" s="89"/>
      <c r="Q70" s="92"/>
      <c r="R70" s="89"/>
      <c r="S70" s="111"/>
      <c r="T70" s="89"/>
      <c r="U70" s="89"/>
    </row>
    <row r="71" spans="1:21" ht="140.25" x14ac:dyDescent="0.2">
      <c r="A71" s="177"/>
      <c r="B71" s="96" t="s">
        <v>173</v>
      </c>
      <c r="C71" s="96" t="s">
        <v>1575</v>
      </c>
      <c r="D71" s="89" t="s">
        <v>1970</v>
      </c>
      <c r="E71" s="90" t="s">
        <v>1968</v>
      </c>
      <c r="F71" s="91"/>
      <c r="G71" s="91"/>
      <c r="H71" s="89"/>
      <c r="I71" s="97"/>
      <c r="J71" s="97"/>
      <c r="K71" s="97"/>
      <c r="L71" s="97"/>
      <c r="M71" s="97"/>
      <c r="N71" s="93" t="str">
        <f t="shared" si="2"/>
        <v/>
      </c>
      <c r="O71" s="89"/>
      <c r="P71" s="89"/>
      <c r="Q71" s="97"/>
      <c r="R71" s="89"/>
      <c r="S71" s="111"/>
      <c r="T71" s="89"/>
      <c r="U71" s="89"/>
    </row>
    <row r="72" spans="1:21" ht="89.25" x14ac:dyDescent="0.2">
      <c r="A72" s="177"/>
      <c r="B72" s="96" t="s">
        <v>173</v>
      </c>
      <c r="C72" s="96" t="s">
        <v>1855</v>
      </c>
      <c r="D72" s="89" t="s">
        <v>1971</v>
      </c>
      <c r="E72" s="91"/>
      <c r="F72" s="90" t="s">
        <v>1940</v>
      </c>
      <c r="G72" s="90" t="s">
        <v>1969</v>
      </c>
      <c r="H72" s="89"/>
      <c r="I72" s="92"/>
      <c r="J72" s="92"/>
      <c r="K72" s="92"/>
      <c r="L72" s="92"/>
      <c r="M72" s="92"/>
      <c r="N72" s="93" t="str">
        <f t="shared" si="2"/>
        <v/>
      </c>
      <c r="O72" s="89"/>
      <c r="P72" s="89"/>
      <c r="Q72" s="92"/>
      <c r="R72" s="89"/>
      <c r="S72" s="111"/>
      <c r="T72" s="89"/>
      <c r="U72" s="89"/>
    </row>
    <row r="73" spans="1:21" ht="191.25" x14ac:dyDescent="0.2">
      <c r="A73" s="177" t="s">
        <v>175</v>
      </c>
      <c r="B73" s="96" t="s">
        <v>654</v>
      </c>
      <c r="C73" s="89" t="s">
        <v>1858</v>
      </c>
      <c r="D73" s="89" t="s">
        <v>1861</v>
      </c>
      <c r="E73" s="90" t="s">
        <v>1939</v>
      </c>
      <c r="F73" s="91"/>
      <c r="G73" s="91"/>
      <c r="H73" s="89"/>
      <c r="I73" s="92"/>
      <c r="J73" s="92"/>
      <c r="K73" s="92"/>
      <c r="L73" s="92"/>
      <c r="M73" s="92"/>
      <c r="N73" s="93" t="str">
        <f t="shared" si="2"/>
        <v/>
      </c>
      <c r="O73" s="89"/>
      <c r="P73" s="89"/>
      <c r="Q73" s="92"/>
      <c r="R73" s="89"/>
      <c r="S73" s="111"/>
      <c r="T73" s="89"/>
      <c r="U73" s="89"/>
    </row>
    <row r="74" spans="1:21" ht="114.75" x14ac:dyDescent="0.2">
      <c r="A74" s="177"/>
      <c r="B74" s="96" t="s">
        <v>654</v>
      </c>
      <c r="C74" s="89" t="s">
        <v>1859</v>
      </c>
      <c r="D74" s="89" t="s">
        <v>1860</v>
      </c>
      <c r="E74" s="91"/>
      <c r="F74" s="90" t="s">
        <v>1938</v>
      </c>
      <c r="G74" s="90" t="s">
        <v>1937</v>
      </c>
      <c r="H74" s="89"/>
      <c r="I74" s="97"/>
      <c r="J74" s="97"/>
      <c r="K74" s="97"/>
      <c r="L74" s="97"/>
      <c r="M74" s="97"/>
      <c r="N74" s="93" t="str">
        <f t="shared" si="2"/>
        <v/>
      </c>
      <c r="O74" s="89"/>
      <c r="P74" s="89"/>
      <c r="Q74" s="97"/>
      <c r="R74" s="89"/>
      <c r="S74" s="111"/>
      <c r="T74" s="89"/>
      <c r="U74" s="89"/>
    </row>
    <row r="75" spans="1:21" ht="191.25" x14ac:dyDescent="0.2">
      <c r="A75" s="177"/>
      <c r="B75" s="96" t="s">
        <v>654</v>
      </c>
      <c r="C75" s="89" t="s">
        <v>1857</v>
      </c>
      <c r="D75" s="89" t="s">
        <v>1862</v>
      </c>
      <c r="E75" s="90" t="s">
        <v>1939</v>
      </c>
      <c r="F75" s="91"/>
      <c r="G75" s="91"/>
      <c r="H75" s="89"/>
      <c r="I75" s="92"/>
      <c r="J75" s="92"/>
      <c r="K75" s="92"/>
      <c r="L75" s="92"/>
      <c r="M75" s="92"/>
      <c r="N75" s="93" t="str">
        <f t="shared" si="2"/>
        <v/>
      </c>
      <c r="O75" s="89"/>
      <c r="P75" s="89"/>
      <c r="Q75" s="92"/>
      <c r="R75" s="89"/>
      <c r="S75" s="111"/>
      <c r="T75" s="89"/>
      <c r="U75" s="89"/>
    </row>
    <row r="76" spans="1:21" ht="102" x14ac:dyDescent="0.2">
      <c r="A76" s="177"/>
      <c r="B76" s="96" t="s">
        <v>654</v>
      </c>
      <c r="C76" s="89" t="s">
        <v>1856</v>
      </c>
      <c r="D76" s="89" t="s">
        <v>1863</v>
      </c>
      <c r="E76" s="91"/>
      <c r="F76" s="90" t="s">
        <v>1938</v>
      </c>
      <c r="G76" s="90" t="s">
        <v>1937</v>
      </c>
      <c r="H76" s="89"/>
      <c r="I76" s="92"/>
      <c r="J76" s="92"/>
      <c r="K76" s="92"/>
      <c r="L76" s="92"/>
      <c r="M76" s="92"/>
      <c r="N76" s="93" t="str">
        <f t="shared" si="2"/>
        <v/>
      </c>
      <c r="O76" s="89"/>
      <c r="P76" s="89"/>
      <c r="Q76" s="92"/>
      <c r="R76" s="89"/>
      <c r="S76" s="111"/>
      <c r="T76" s="89"/>
      <c r="U76" s="89"/>
    </row>
    <row r="77" spans="1:21" ht="178.5" x14ac:dyDescent="0.2">
      <c r="A77" s="177" t="s">
        <v>176</v>
      </c>
      <c r="B77" s="96" t="s">
        <v>655</v>
      </c>
      <c r="C77" s="89" t="s">
        <v>1865</v>
      </c>
      <c r="D77" s="89" t="s">
        <v>1866</v>
      </c>
      <c r="E77" s="90" t="s">
        <v>1936</v>
      </c>
      <c r="F77" s="91"/>
      <c r="G77" s="91"/>
      <c r="H77" s="89"/>
      <c r="I77" s="92"/>
      <c r="J77" s="92"/>
      <c r="K77" s="92"/>
      <c r="L77" s="92"/>
      <c r="M77" s="92"/>
      <c r="N77" s="93" t="str">
        <f t="shared" si="2"/>
        <v/>
      </c>
      <c r="O77" s="89"/>
      <c r="P77" s="89"/>
      <c r="Q77" s="92"/>
      <c r="R77" s="89"/>
      <c r="S77" s="111"/>
      <c r="T77" s="89"/>
      <c r="U77" s="89"/>
    </row>
    <row r="78" spans="1:21" ht="127.5" x14ac:dyDescent="0.2">
      <c r="A78" s="177"/>
      <c r="B78" s="96" t="s">
        <v>655</v>
      </c>
      <c r="C78" s="89" t="s">
        <v>1867</v>
      </c>
      <c r="D78" s="89" t="s">
        <v>1868</v>
      </c>
      <c r="E78" s="91"/>
      <c r="F78" s="90" t="s">
        <v>1935</v>
      </c>
      <c r="G78" s="90" t="s">
        <v>1934</v>
      </c>
      <c r="H78" s="89"/>
      <c r="I78" s="92"/>
      <c r="J78" s="92"/>
      <c r="K78" s="92"/>
      <c r="L78" s="92"/>
      <c r="M78" s="92"/>
      <c r="N78" s="93" t="str">
        <f t="shared" si="2"/>
        <v/>
      </c>
      <c r="O78" s="89"/>
      <c r="P78" s="89"/>
      <c r="Q78" s="92"/>
      <c r="R78" s="89"/>
      <c r="S78" s="111"/>
      <c r="T78" s="89"/>
      <c r="U78" s="89"/>
    </row>
    <row r="79" spans="1:21" ht="216.75" x14ac:dyDescent="0.2">
      <c r="A79" s="177" t="s">
        <v>1864</v>
      </c>
      <c r="B79" s="96" t="s">
        <v>656</v>
      </c>
      <c r="C79" s="89" t="s">
        <v>1869</v>
      </c>
      <c r="D79" s="89" t="s">
        <v>1870</v>
      </c>
      <c r="E79" s="90" t="s">
        <v>1972</v>
      </c>
      <c r="F79" s="91"/>
      <c r="G79" s="91"/>
      <c r="H79" s="89"/>
      <c r="I79" s="92"/>
      <c r="J79" s="92"/>
      <c r="K79" s="92"/>
      <c r="L79" s="92"/>
      <c r="M79" s="92"/>
      <c r="N79" s="93" t="str">
        <f t="shared" si="2"/>
        <v/>
      </c>
      <c r="O79" s="89"/>
      <c r="P79" s="89"/>
      <c r="Q79" s="92"/>
      <c r="R79" s="89"/>
      <c r="S79" s="111"/>
      <c r="T79" s="89"/>
      <c r="U79" s="89"/>
    </row>
    <row r="80" spans="1:21" ht="102" x14ac:dyDescent="0.2">
      <c r="A80" s="177"/>
      <c r="B80" s="96" t="s">
        <v>656</v>
      </c>
      <c r="C80" s="89" t="s">
        <v>1576</v>
      </c>
      <c r="D80" s="89" t="s">
        <v>1871</v>
      </c>
      <c r="E80" s="91"/>
      <c r="F80" s="90" t="s">
        <v>1973</v>
      </c>
      <c r="G80" s="90" t="s">
        <v>1974</v>
      </c>
      <c r="H80" s="89"/>
      <c r="I80" s="92"/>
      <c r="J80" s="92"/>
      <c r="K80" s="92"/>
      <c r="L80" s="92"/>
      <c r="M80" s="92"/>
      <c r="N80" s="93" t="str">
        <f t="shared" si="2"/>
        <v/>
      </c>
      <c r="O80" s="89"/>
      <c r="P80" s="89"/>
      <c r="Q80" s="92"/>
      <c r="R80" s="89"/>
      <c r="S80" s="111"/>
      <c r="T80" s="89"/>
      <c r="U80" s="89"/>
    </row>
    <row r="81" spans="1:21" ht="216.75" x14ac:dyDescent="0.2">
      <c r="A81" s="177"/>
      <c r="B81" s="96" t="s">
        <v>656</v>
      </c>
      <c r="C81" s="89" t="s">
        <v>1874</v>
      </c>
      <c r="D81" s="89" t="s">
        <v>1873</v>
      </c>
      <c r="E81" s="90" t="s">
        <v>1972</v>
      </c>
      <c r="F81" s="91"/>
      <c r="G81" s="91"/>
      <c r="H81" s="89"/>
      <c r="I81" s="97"/>
      <c r="J81" s="97"/>
      <c r="K81" s="97"/>
      <c r="L81" s="97"/>
      <c r="M81" s="97"/>
      <c r="N81" s="93" t="str">
        <f t="shared" si="2"/>
        <v/>
      </c>
      <c r="O81" s="89"/>
      <c r="P81" s="89"/>
      <c r="Q81" s="97"/>
      <c r="R81" s="89"/>
      <c r="S81" s="111"/>
      <c r="T81" s="89"/>
      <c r="U81" s="89"/>
    </row>
    <row r="82" spans="1:21" ht="102" x14ac:dyDescent="0.2">
      <c r="A82" s="177"/>
      <c r="B82" s="96" t="s">
        <v>656</v>
      </c>
      <c r="C82" s="89" t="s">
        <v>1875</v>
      </c>
      <c r="D82" s="89" t="s">
        <v>1872</v>
      </c>
      <c r="E82" s="91"/>
      <c r="F82" s="90" t="s">
        <v>1973</v>
      </c>
      <c r="G82" s="90" t="s">
        <v>1974</v>
      </c>
      <c r="H82" s="89"/>
      <c r="I82" s="92"/>
      <c r="J82" s="92"/>
      <c r="K82" s="92"/>
      <c r="L82" s="92"/>
      <c r="M82" s="92"/>
      <c r="N82" s="93" t="str">
        <f t="shared" si="2"/>
        <v/>
      </c>
      <c r="O82" s="89"/>
      <c r="P82" s="89"/>
      <c r="Q82" s="92"/>
      <c r="R82" s="89"/>
      <c r="S82" s="111"/>
      <c r="T82" s="89"/>
      <c r="U82" s="89"/>
    </row>
    <row r="83" spans="1:21" ht="102" x14ac:dyDescent="0.2">
      <c r="A83" s="177" t="s">
        <v>179</v>
      </c>
      <c r="B83" s="96" t="s">
        <v>178</v>
      </c>
      <c r="C83" s="89" t="s">
        <v>1577</v>
      </c>
      <c r="D83" s="89" t="s">
        <v>1878</v>
      </c>
      <c r="E83" s="90" t="s">
        <v>1975</v>
      </c>
      <c r="F83" s="91"/>
      <c r="G83" s="91"/>
      <c r="H83" s="89"/>
      <c r="I83" s="92"/>
      <c r="J83" s="92"/>
      <c r="K83" s="92"/>
      <c r="L83" s="92"/>
      <c r="M83" s="92"/>
      <c r="N83" s="93" t="str">
        <f t="shared" si="2"/>
        <v/>
      </c>
      <c r="O83" s="89"/>
      <c r="P83" s="89"/>
      <c r="Q83" s="92"/>
      <c r="R83" s="89"/>
      <c r="S83" s="111"/>
      <c r="T83" s="89"/>
      <c r="U83" s="89"/>
    </row>
    <row r="84" spans="1:21" ht="102" x14ac:dyDescent="0.2">
      <c r="A84" s="177"/>
      <c r="B84" s="96" t="s">
        <v>178</v>
      </c>
      <c r="C84" s="89" t="s">
        <v>1876</v>
      </c>
      <c r="D84" s="89" t="s">
        <v>1877</v>
      </c>
      <c r="E84" s="90" t="s">
        <v>1975</v>
      </c>
      <c r="F84" s="91"/>
      <c r="G84" s="91"/>
      <c r="H84" s="89"/>
      <c r="I84" s="97"/>
      <c r="J84" s="97"/>
      <c r="K84" s="97"/>
      <c r="L84" s="97"/>
      <c r="M84" s="97"/>
      <c r="N84" s="93" t="str">
        <f t="shared" si="2"/>
        <v/>
      </c>
      <c r="O84" s="89"/>
      <c r="P84" s="89"/>
      <c r="Q84" s="97"/>
      <c r="R84" s="89"/>
      <c r="S84" s="111"/>
      <c r="T84" s="89"/>
      <c r="U84" s="89"/>
    </row>
    <row r="85" spans="1:21" ht="102" x14ac:dyDescent="0.2">
      <c r="A85" s="177"/>
      <c r="B85" s="96" t="s">
        <v>178</v>
      </c>
      <c r="C85" s="89" t="s">
        <v>1879</v>
      </c>
      <c r="D85" s="89" t="s">
        <v>1880</v>
      </c>
      <c r="E85" s="90" t="s">
        <v>1975</v>
      </c>
      <c r="F85" s="91"/>
      <c r="G85" s="91"/>
      <c r="H85" s="89"/>
      <c r="I85" s="97"/>
      <c r="J85" s="97"/>
      <c r="K85" s="97"/>
      <c r="L85" s="97"/>
      <c r="M85" s="97"/>
      <c r="N85" s="93" t="str">
        <f t="shared" si="2"/>
        <v/>
      </c>
      <c r="O85" s="89"/>
      <c r="P85" s="89"/>
      <c r="Q85" s="97"/>
      <c r="R85" s="89"/>
      <c r="S85" s="111"/>
      <c r="T85" s="89"/>
      <c r="U85" s="89"/>
    </row>
    <row r="86" spans="1:21" ht="102" x14ac:dyDescent="0.2">
      <c r="A86" s="177"/>
      <c r="B86" s="96" t="s">
        <v>178</v>
      </c>
      <c r="C86" s="89" t="s">
        <v>1881</v>
      </c>
      <c r="D86" s="89" t="s">
        <v>1883</v>
      </c>
      <c r="E86" s="90" t="s">
        <v>1975</v>
      </c>
      <c r="F86" s="91"/>
      <c r="G86" s="91"/>
      <c r="H86" s="89"/>
      <c r="I86" s="97"/>
      <c r="J86" s="97"/>
      <c r="K86" s="97"/>
      <c r="L86" s="97"/>
      <c r="M86" s="97"/>
      <c r="N86" s="93" t="str">
        <f t="shared" si="2"/>
        <v/>
      </c>
      <c r="O86" s="89"/>
      <c r="P86" s="89"/>
      <c r="Q86" s="97"/>
      <c r="R86" s="89"/>
      <c r="S86" s="111"/>
      <c r="T86" s="89"/>
      <c r="U86" s="89"/>
    </row>
    <row r="87" spans="1:21" ht="102" x14ac:dyDescent="0.2">
      <c r="A87" s="177"/>
      <c r="B87" s="96" t="s">
        <v>178</v>
      </c>
      <c r="C87" s="89" t="s">
        <v>1882</v>
      </c>
      <c r="D87" s="89" t="s">
        <v>1884</v>
      </c>
      <c r="E87" s="90" t="s">
        <v>1975</v>
      </c>
      <c r="F87" s="91"/>
      <c r="G87" s="91"/>
      <c r="H87" s="89"/>
      <c r="I87" s="97"/>
      <c r="J87" s="97"/>
      <c r="K87" s="97"/>
      <c r="L87" s="97"/>
      <c r="M87" s="97"/>
      <c r="N87" s="93" t="str">
        <f t="shared" si="2"/>
        <v/>
      </c>
      <c r="O87" s="89"/>
      <c r="P87" s="89"/>
      <c r="Q87" s="97"/>
      <c r="R87" s="89"/>
      <c r="S87" s="111"/>
      <c r="T87" s="89"/>
      <c r="U87" s="89"/>
    </row>
    <row r="88" spans="1:21" ht="102" x14ac:dyDescent="0.2">
      <c r="A88" s="177"/>
      <c r="B88" s="96" t="s">
        <v>178</v>
      </c>
      <c r="C88" s="89" t="s">
        <v>1578</v>
      </c>
      <c r="D88" s="89" t="s">
        <v>1887</v>
      </c>
      <c r="E88" s="90" t="s">
        <v>1975</v>
      </c>
      <c r="F88" s="91"/>
      <c r="G88" s="91"/>
      <c r="H88" s="89"/>
      <c r="I88" s="97"/>
      <c r="J88" s="97"/>
      <c r="K88" s="97"/>
      <c r="L88" s="97"/>
      <c r="M88" s="97"/>
      <c r="N88" s="93" t="str">
        <f t="shared" si="2"/>
        <v/>
      </c>
      <c r="O88" s="89"/>
      <c r="P88" s="89"/>
      <c r="Q88" s="97"/>
      <c r="R88" s="89"/>
      <c r="S88" s="111"/>
      <c r="T88" s="89"/>
      <c r="U88" s="89"/>
    </row>
    <row r="89" spans="1:21" ht="89.25" x14ac:dyDescent="0.2">
      <c r="A89" s="177"/>
      <c r="B89" s="96" t="s">
        <v>178</v>
      </c>
      <c r="C89" s="89" t="s">
        <v>1885</v>
      </c>
      <c r="D89" s="89" t="s">
        <v>1886</v>
      </c>
      <c r="E89" s="91"/>
      <c r="F89" s="90" t="s">
        <v>1976</v>
      </c>
      <c r="G89" s="90" t="s">
        <v>1977</v>
      </c>
      <c r="H89" s="89"/>
      <c r="I89" s="92"/>
      <c r="J89" s="92"/>
      <c r="K89" s="92"/>
      <c r="L89" s="92"/>
      <c r="M89" s="92"/>
      <c r="N89" s="93" t="str">
        <f t="shared" si="2"/>
        <v/>
      </c>
      <c r="O89" s="89"/>
      <c r="P89" s="89"/>
      <c r="Q89" s="92"/>
      <c r="R89" s="89"/>
      <c r="S89" s="111"/>
      <c r="T89" s="89"/>
      <c r="U89" s="89"/>
    </row>
    <row r="90" spans="1:21" ht="127.5" x14ac:dyDescent="0.2">
      <c r="A90" s="95" t="s">
        <v>180</v>
      </c>
      <c r="B90" s="96" t="s">
        <v>657</v>
      </c>
      <c r="C90" s="89" t="s">
        <v>1889</v>
      </c>
      <c r="D90" s="89" t="s">
        <v>1888</v>
      </c>
      <c r="E90" s="90" t="s">
        <v>1933</v>
      </c>
      <c r="F90" s="90" t="s">
        <v>1932</v>
      </c>
      <c r="G90" s="90" t="s">
        <v>1931</v>
      </c>
      <c r="H90" s="89"/>
      <c r="I90" s="92"/>
      <c r="J90" s="92"/>
      <c r="K90" s="92"/>
      <c r="L90" s="92"/>
      <c r="M90" s="92"/>
      <c r="N90" s="93" t="str">
        <f t="shared" si="2"/>
        <v/>
      </c>
      <c r="O90" s="89"/>
      <c r="P90" s="89"/>
      <c r="Q90" s="92"/>
      <c r="R90" s="89"/>
      <c r="S90" s="111"/>
      <c r="T90" s="89"/>
      <c r="U90" s="89"/>
    </row>
    <row r="91" spans="1:21" ht="204" x14ac:dyDescent="0.2">
      <c r="A91" s="177" t="s">
        <v>181</v>
      </c>
      <c r="B91" s="96" t="s">
        <v>658</v>
      </c>
      <c r="C91" s="89" t="s">
        <v>1890</v>
      </c>
      <c r="D91" s="89" t="s">
        <v>1891</v>
      </c>
      <c r="E91" s="90" t="s">
        <v>1930</v>
      </c>
      <c r="F91" s="91"/>
      <c r="G91" s="91"/>
      <c r="H91" s="89"/>
      <c r="I91" s="92"/>
      <c r="J91" s="92"/>
      <c r="K91" s="92"/>
      <c r="L91" s="92"/>
      <c r="M91" s="92"/>
      <c r="N91" s="93" t="str">
        <f t="shared" si="2"/>
        <v/>
      </c>
      <c r="O91" s="89"/>
      <c r="P91" s="89"/>
      <c r="Q91" s="92"/>
      <c r="R91" s="89"/>
      <c r="S91" s="111"/>
      <c r="T91" s="89"/>
      <c r="U91" s="89"/>
    </row>
    <row r="92" spans="1:21" ht="127.5" x14ac:dyDescent="0.2">
      <c r="A92" s="177"/>
      <c r="B92" s="96" t="s">
        <v>658</v>
      </c>
      <c r="C92" s="89" t="s">
        <v>1893</v>
      </c>
      <c r="D92" s="89" t="s">
        <v>1892</v>
      </c>
      <c r="E92" s="91"/>
      <c r="F92" s="90" t="s">
        <v>1929</v>
      </c>
      <c r="G92" s="90" t="s">
        <v>1928</v>
      </c>
      <c r="H92" s="89"/>
      <c r="I92" s="97"/>
      <c r="J92" s="97"/>
      <c r="K92" s="97"/>
      <c r="L92" s="97"/>
      <c r="M92" s="97"/>
      <c r="N92" s="93" t="str">
        <f t="shared" si="2"/>
        <v/>
      </c>
      <c r="O92" s="89"/>
      <c r="P92" s="89"/>
      <c r="Q92" s="97"/>
      <c r="R92" s="89"/>
      <c r="S92" s="111"/>
      <c r="T92" s="89"/>
      <c r="U92" s="89"/>
    </row>
    <row r="93" spans="1:21" ht="204" x14ac:dyDescent="0.2">
      <c r="A93" s="177"/>
      <c r="B93" s="96" t="s">
        <v>658</v>
      </c>
      <c r="C93" s="89" t="s">
        <v>1894</v>
      </c>
      <c r="D93" s="89" t="s">
        <v>1895</v>
      </c>
      <c r="E93" s="90" t="s">
        <v>1930</v>
      </c>
      <c r="F93" s="91"/>
      <c r="G93" s="91"/>
      <c r="H93" s="89"/>
      <c r="I93" s="97"/>
      <c r="J93" s="97"/>
      <c r="K93" s="97"/>
      <c r="L93" s="97"/>
      <c r="M93" s="97"/>
      <c r="N93" s="93" t="str">
        <f t="shared" si="2"/>
        <v/>
      </c>
      <c r="O93" s="89"/>
      <c r="P93" s="89"/>
      <c r="Q93" s="97"/>
      <c r="R93" s="89"/>
      <c r="S93" s="111"/>
      <c r="T93" s="89"/>
      <c r="U93" s="89"/>
    </row>
    <row r="94" spans="1:21" ht="114.75" x14ac:dyDescent="0.2">
      <c r="A94" s="177"/>
      <c r="B94" s="96" t="s">
        <v>658</v>
      </c>
      <c r="C94" s="89" t="s">
        <v>1897</v>
      </c>
      <c r="D94" s="89" t="s">
        <v>1896</v>
      </c>
      <c r="E94" s="91"/>
      <c r="F94" s="90" t="s">
        <v>1929</v>
      </c>
      <c r="G94" s="90" t="s">
        <v>1928</v>
      </c>
      <c r="H94" s="89"/>
      <c r="I94" s="97"/>
      <c r="J94" s="97"/>
      <c r="K94" s="97"/>
      <c r="L94" s="97"/>
      <c r="M94" s="97"/>
      <c r="N94" s="93" t="str">
        <f t="shared" si="2"/>
        <v/>
      </c>
      <c r="O94" s="89"/>
      <c r="P94" s="89"/>
      <c r="Q94" s="97"/>
      <c r="R94" s="89"/>
      <c r="S94" s="111"/>
      <c r="T94" s="89"/>
      <c r="U94" s="89"/>
    </row>
    <row r="95" spans="1:21" ht="140.25" x14ac:dyDescent="0.2">
      <c r="A95" s="95" t="s">
        <v>1898</v>
      </c>
      <c r="B95" s="96" t="s">
        <v>659</v>
      </c>
      <c r="C95" s="89" t="s">
        <v>1900</v>
      </c>
      <c r="D95" s="89" t="s">
        <v>1899</v>
      </c>
      <c r="E95" s="90" t="s">
        <v>1927</v>
      </c>
      <c r="F95" s="90" t="s">
        <v>1978</v>
      </c>
      <c r="G95" s="90" t="s">
        <v>1926</v>
      </c>
      <c r="H95" s="89"/>
      <c r="I95" s="92"/>
      <c r="J95" s="92"/>
      <c r="K95" s="92"/>
      <c r="L95" s="92"/>
      <c r="M95" s="92"/>
      <c r="N95" s="93" t="str">
        <f t="shared" si="2"/>
        <v/>
      </c>
      <c r="O95" s="89"/>
      <c r="P95" s="89"/>
      <c r="Q95" s="92"/>
      <c r="R95" s="89"/>
      <c r="S95" s="111"/>
      <c r="T95" s="89"/>
      <c r="U95" s="89"/>
    </row>
    <row r="96" spans="1:21" ht="89.25" x14ac:dyDescent="0.2">
      <c r="A96" s="177" t="s">
        <v>184</v>
      </c>
      <c r="B96" s="96" t="s">
        <v>183</v>
      </c>
      <c r="C96" s="89" t="s">
        <v>1901</v>
      </c>
      <c r="D96" s="89" t="s">
        <v>1902</v>
      </c>
      <c r="E96" s="90" t="s">
        <v>1979</v>
      </c>
      <c r="F96" s="91"/>
      <c r="G96" s="91"/>
      <c r="H96" s="89"/>
      <c r="I96" s="92"/>
      <c r="J96" s="92"/>
      <c r="K96" s="92"/>
      <c r="L96" s="92"/>
      <c r="M96" s="92"/>
      <c r="N96" s="93" t="str">
        <f t="shared" si="2"/>
        <v/>
      </c>
      <c r="O96" s="89"/>
      <c r="P96" s="89"/>
      <c r="Q96" s="92"/>
      <c r="R96" s="89"/>
      <c r="S96" s="111"/>
      <c r="T96" s="89"/>
      <c r="U96" s="89"/>
    </row>
    <row r="97" spans="1:21" ht="114.75" x14ac:dyDescent="0.2">
      <c r="A97" s="177"/>
      <c r="B97" s="96" t="s">
        <v>183</v>
      </c>
      <c r="C97" s="89" t="s">
        <v>1904</v>
      </c>
      <c r="D97" s="89" t="s">
        <v>1903</v>
      </c>
      <c r="E97" s="90" t="s">
        <v>1979</v>
      </c>
      <c r="F97" s="91"/>
      <c r="G97" s="91"/>
      <c r="H97" s="89"/>
      <c r="I97" s="92"/>
      <c r="J97" s="92"/>
      <c r="K97" s="92"/>
      <c r="L97" s="92"/>
      <c r="M97" s="92"/>
      <c r="N97" s="93" t="str">
        <f t="shared" si="2"/>
        <v/>
      </c>
      <c r="O97" s="89"/>
      <c r="P97" s="89"/>
      <c r="Q97" s="92"/>
      <c r="R97" s="89"/>
      <c r="S97" s="111"/>
      <c r="T97" s="89"/>
      <c r="U97" s="89"/>
    </row>
    <row r="98" spans="1:21" ht="76.5" x14ac:dyDescent="0.2">
      <c r="A98" s="177"/>
      <c r="B98" s="96" t="s">
        <v>183</v>
      </c>
      <c r="C98" s="89" t="s">
        <v>1579</v>
      </c>
      <c r="D98" s="89" t="s">
        <v>1907</v>
      </c>
      <c r="E98" s="90" t="s">
        <v>1979</v>
      </c>
      <c r="F98" s="91"/>
      <c r="G98" s="91"/>
      <c r="H98" s="89"/>
      <c r="I98" s="97"/>
      <c r="J98" s="97"/>
      <c r="K98" s="97"/>
      <c r="L98" s="97"/>
      <c r="M98" s="97"/>
      <c r="N98" s="93" t="str">
        <f t="shared" si="2"/>
        <v/>
      </c>
      <c r="O98" s="89"/>
      <c r="P98" s="89"/>
      <c r="Q98" s="97"/>
      <c r="R98" s="89"/>
      <c r="S98" s="111"/>
      <c r="T98" s="89"/>
      <c r="U98" s="89"/>
    </row>
    <row r="99" spans="1:21" ht="76.5" x14ac:dyDescent="0.2">
      <c r="A99" s="177"/>
      <c r="B99" s="96" t="s">
        <v>183</v>
      </c>
      <c r="C99" s="89" t="s">
        <v>1905</v>
      </c>
      <c r="D99" s="89" t="s">
        <v>1906</v>
      </c>
      <c r="E99" s="90" t="s">
        <v>1979</v>
      </c>
      <c r="F99" s="91"/>
      <c r="G99" s="91"/>
      <c r="H99" s="89"/>
      <c r="I99" s="92"/>
      <c r="J99" s="92"/>
      <c r="K99" s="92"/>
      <c r="L99" s="92"/>
      <c r="M99" s="92"/>
      <c r="N99" s="93" t="str">
        <f t="shared" si="2"/>
        <v/>
      </c>
      <c r="O99" s="89"/>
      <c r="P99" s="89"/>
      <c r="Q99" s="92"/>
      <c r="R99" s="89"/>
      <c r="S99" s="111"/>
      <c r="T99" s="89"/>
      <c r="U99" s="89"/>
    </row>
    <row r="100" spans="1:21" ht="191.25" x14ac:dyDescent="0.2">
      <c r="A100" s="177"/>
      <c r="B100" s="96" t="s">
        <v>183</v>
      </c>
      <c r="C100" s="89" t="s">
        <v>1909</v>
      </c>
      <c r="D100" s="89" t="s">
        <v>1908</v>
      </c>
      <c r="E100" s="91"/>
      <c r="F100" s="90" t="s">
        <v>1980</v>
      </c>
      <c r="G100" s="90" t="s">
        <v>1981</v>
      </c>
      <c r="H100" s="89"/>
      <c r="I100" s="92"/>
      <c r="J100" s="92"/>
      <c r="K100" s="92"/>
      <c r="L100" s="92"/>
      <c r="M100" s="92"/>
      <c r="N100" s="93" t="str">
        <f t="shared" si="2"/>
        <v/>
      </c>
      <c r="O100" s="89"/>
      <c r="P100" s="89"/>
      <c r="Q100" s="92"/>
      <c r="R100" s="89"/>
      <c r="S100" s="111"/>
      <c r="T100" s="89"/>
      <c r="U100" s="89"/>
    </row>
    <row r="101" spans="1:21" ht="140.25" x14ac:dyDescent="0.2">
      <c r="A101" s="177" t="s">
        <v>186</v>
      </c>
      <c r="B101" s="96" t="s">
        <v>185</v>
      </c>
      <c r="C101" s="89" t="s">
        <v>1580</v>
      </c>
      <c r="D101" s="89" t="s">
        <v>1910</v>
      </c>
      <c r="E101" s="91"/>
      <c r="F101" s="90" t="s">
        <v>1983</v>
      </c>
      <c r="G101" s="90" t="s">
        <v>1984</v>
      </c>
      <c r="H101" s="89"/>
      <c r="I101" s="92"/>
      <c r="J101" s="92"/>
      <c r="K101" s="92"/>
      <c r="L101" s="92"/>
      <c r="M101" s="92"/>
      <c r="N101" s="93" t="str">
        <f t="shared" si="2"/>
        <v/>
      </c>
      <c r="O101" s="89"/>
      <c r="P101" s="89"/>
      <c r="Q101" s="92"/>
      <c r="R101" s="89"/>
      <c r="S101" s="111"/>
      <c r="T101" s="89"/>
      <c r="U101" s="89"/>
    </row>
    <row r="102" spans="1:21" ht="127.5" x14ac:dyDescent="0.2">
      <c r="A102" s="177"/>
      <c r="B102" s="96" t="s">
        <v>185</v>
      </c>
      <c r="C102" s="89" t="s">
        <v>1581</v>
      </c>
      <c r="D102" s="89" t="s">
        <v>1911</v>
      </c>
      <c r="E102" s="90" t="s">
        <v>1982</v>
      </c>
      <c r="F102" s="91"/>
      <c r="G102" s="91"/>
      <c r="H102" s="89"/>
      <c r="I102" s="92"/>
      <c r="J102" s="92"/>
      <c r="K102" s="92"/>
      <c r="L102" s="92"/>
      <c r="M102" s="92"/>
      <c r="N102" s="93" t="str">
        <f t="shared" si="2"/>
        <v/>
      </c>
      <c r="O102" s="89"/>
      <c r="P102" s="89"/>
      <c r="Q102" s="92"/>
      <c r="R102" s="89"/>
      <c r="S102" s="111"/>
      <c r="T102" s="89"/>
      <c r="U102" s="89"/>
    </row>
    <row r="103" spans="1:21" ht="140.25" x14ac:dyDescent="0.2">
      <c r="A103" s="177"/>
      <c r="B103" s="96" t="s">
        <v>185</v>
      </c>
      <c r="C103" s="89" t="s">
        <v>1582</v>
      </c>
      <c r="D103" s="89" t="s">
        <v>1912</v>
      </c>
      <c r="E103" s="91"/>
      <c r="F103" s="90" t="s">
        <v>1983</v>
      </c>
      <c r="G103" s="90" t="s">
        <v>1984</v>
      </c>
      <c r="H103" s="89"/>
      <c r="I103" s="92"/>
      <c r="J103" s="92"/>
      <c r="K103" s="92"/>
      <c r="L103" s="92"/>
      <c r="M103" s="92"/>
      <c r="N103" s="93" t="str">
        <f t="shared" si="2"/>
        <v/>
      </c>
      <c r="O103" s="89"/>
      <c r="P103" s="89"/>
      <c r="Q103" s="92"/>
      <c r="R103" s="89"/>
      <c r="S103" s="111"/>
      <c r="T103" s="89"/>
      <c r="U103" s="89"/>
    </row>
    <row r="104" spans="1:21" ht="76.5" x14ac:dyDescent="0.2">
      <c r="A104" s="178" t="s">
        <v>187</v>
      </c>
      <c r="B104" s="96" t="s">
        <v>660</v>
      </c>
      <c r="C104" s="89" t="s">
        <v>1913</v>
      </c>
      <c r="D104" s="89" t="s">
        <v>1915</v>
      </c>
      <c r="E104" s="90" t="s">
        <v>1985</v>
      </c>
      <c r="F104" s="91"/>
      <c r="G104" s="91"/>
      <c r="H104" s="89"/>
      <c r="I104" s="97"/>
      <c r="J104" s="97"/>
      <c r="K104" s="97"/>
      <c r="L104" s="97"/>
      <c r="M104" s="97"/>
      <c r="N104" s="93" t="str">
        <f t="shared" si="2"/>
        <v/>
      </c>
      <c r="O104" s="89"/>
      <c r="P104" s="89"/>
      <c r="Q104" s="97"/>
      <c r="R104" s="89"/>
      <c r="S104" s="111"/>
      <c r="T104" s="89"/>
      <c r="U104" s="89"/>
    </row>
    <row r="105" spans="1:21" ht="89.25" x14ac:dyDescent="0.2">
      <c r="A105" s="179"/>
      <c r="B105" s="96" t="s">
        <v>660</v>
      </c>
      <c r="C105" s="89" t="s">
        <v>1914</v>
      </c>
      <c r="D105" s="89" t="s">
        <v>1916</v>
      </c>
      <c r="E105" s="91"/>
      <c r="F105" s="90" t="s">
        <v>1986</v>
      </c>
      <c r="G105" s="90" t="s">
        <v>1987</v>
      </c>
      <c r="H105" s="89"/>
      <c r="I105" s="92"/>
      <c r="J105" s="92"/>
      <c r="K105" s="92"/>
      <c r="L105" s="92"/>
      <c r="M105" s="92"/>
      <c r="N105" s="93" t="str">
        <f t="shared" ref="N105:N111" si="3">IF(OR(L105="",M105=""),"",
IF(OR(L105="Low",M105="Low"),"Low",
IF(OR(L105="Moderate",M105="Moderate"),"Moderate",
"High")))</f>
        <v/>
      </c>
      <c r="O105" s="89"/>
      <c r="P105" s="89"/>
      <c r="Q105" s="92"/>
      <c r="R105" s="89"/>
      <c r="S105" s="111"/>
      <c r="T105" s="89"/>
      <c r="U105" s="89"/>
    </row>
    <row r="106" spans="1:21" ht="178.5" x14ac:dyDescent="0.2">
      <c r="A106" s="177" t="s">
        <v>189</v>
      </c>
      <c r="B106" s="96" t="s">
        <v>188</v>
      </c>
      <c r="C106" s="89" t="s">
        <v>1583</v>
      </c>
      <c r="D106" s="89" t="s">
        <v>1917</v>
      </c>
      <c r="E106" s="90" t="s">
        <v>1988</v>
      </c>
      <c r="F106" s="91"/>
      <c r="G106" s="91"/>
      <c r="H106" s="89"/>
      <c r="I106" s="92"/>
      <c r="J106" s="92"/>
      <c r="K106" s="92"/>
      <c r="L106" s="92"/>
      <c r="M106" s="92"/>
      <c r="N106" s="93" t="str">
        <f t="shared" si="3"/>
        <v/>
      </c>
      <c r="O106" s="89"/>
      <c r="P106" s="89"/>
      <c r="Q106" s="92"/>
      <c r="R106" s="89"/>
      <c r="S106" s="111"/>
      <c r="T106" s="89"/>
      <c r="U106" s="89"/>
    </row>
    <row r="107" spans="1:21" ht="178.5" x14ac:dyDescent="0.2">
      <c r="A107" s="177"/>
      <c r="B107" s="96" t="s">
        <v>188</v>
      </c>
      <c r="C107" s="89" t="s">
        <v>1918</v>
      </c>
      <c r="D107" s="89" t="s">
        <v>1919</v>
      </c>
      <c r="E107" s="90" t="s">
        <v>1988</v>
      </c>
      <c r="F107" s="91"/>
      <c r="G107" s="91"/>
      <c r="H107" s="89"/>
      <c r="I107" s="97"/>
      <c r="J107" s="97"/>
      <c r="K107" s="97"/>
      <c r="L107" s="97"/>
      <c r="M107" s="97"/>
      <c r="N107" s="93" t="str">
        <f t="shared" si="3"/>
        <v/>
      </c>
      <c r="O107" s="89"/>
      <c r="P107" s="89"/>
      <c r="Q107" s="97"/>
      <c r="R107" s="89"/>
      <c r="S107" s="111"/>
      <c r="T107" s="89"/>
      <c r="U107" s="89"/>
    </row>
    <row r="108" spans="1:21" ht="178.5" x14ac:dyDescent="0.2">
      <c r="A108" s="177"/>
      <c r="B108" s="96" t="s">
        <v>188</v>
      </c>
      <c r="C108" s="89" t="s">
        <v>1584</v>
      </c>
      <c r="D108" s="89" t="s">
        <v>1922</v>
      </c>
      <c r="E108" s="90" t="s">
        <v>1988</v>
      </c>
      <c r="F108" s="91"/>
      <c r="G108" s="91"/>
      <c r="H108" s="89"/>
      <c r="I108" s="97"/>
      <c r="J108" s="97"/>
      <c r="K108" s="97"/>
      <c r="L108" s="97"/>
      <c r="M108" s="97"/>
      <c r="N108" s="93" t="str">
        <f t="shared" si="3"/>
        <v/>
      </c>
      <c r="O108" s="89"/>
      <c r="P108" s="89"/>
      <c r="Q108" s="97"/>
      <c r="R108" s="89"/>
      <c r="S108" s="111"/>
      <c r="T108" s="89"/>
      <c r="U108" s="89"/>
    </row>
    <row r="109" spans="1:21" ht="140.25" x14ac:dyDescent="0.2">
      <c r="A109" s="177"/>
      <c r="B109" s="96" t="s">
        <v>188</v>
      </c>
      <c r="C109" s="89" t="s">
        <v>1920</v>
      </c>
      <c r="D109" s="89" t="s">
        <v>1921</v>
      </c>
      <c r="E109" s="91"/>
      <c r="F109" s="90" t="s">
        <v>1989</v>
      </c>
      <c r="G109" s="90" t="s">
        <v>1990</v>
      </c>
      <c r="H109" s="89"/>
      <c r="I109" s="92"/>
      <c r="J109" s="92"/>
      <c r="K109" s="92"/>
      <c r="L109" s="92"/>
      <c r="M109" s="92"/>
      <c r="N109" s="93" t="str">
        <f t="shared" si="3"/>
        <v/>
      </c>
      <c r="O109" s="89"/>
      <c r="P109" s="89"/>
      <c r="Q109" s="92"/>
      <c r="R109" s="89"/>
      <c r="S109" s="111"/>
      <c r="T109" s="89"/>
      <c r="U109" s="89"/>
    </row>
    <row r="110" spans="1:21" ht="178.5" x14ac:dyDescent="0.2">
      <c r="A110" s="177"/>
      <c r="B110" s="96" t="s">
        <v>188</v>
      </c>
      <c r="C110" s="89" t="s">
        <v>1585</v>
      </c>
      <c r="D110" s="89" t="s">
        <v>1924</v>
      </c>
      <c r="E110" s="90" t="s">
        <v>1988</v>
      </c>
      <c r="F110" s="91"/>
      <c r="G110" s="91"/>
      <c r="H110" s="89"/>
      <c r="I110" s="97"/>
      <c r="J110" s="97"/>
      <c r="K110" s="97"/>
      <c r="L110" s="97"/>
      <c r="M110" s="97"/>
      <c r="N110" s="93" t="str">
        <f t="shared" si="3"/>
        <v/>
      </c>
      <c r="O110" s="89"/>
      <c r="P110" s="89"/>
      <c r="Q110" s="97"/>
      <c r="R110" s="89"/>
      <c r="S110" s="111"/>
      <c r="T110" s="89"/>
      <c r="U110" s="89"/>
    </row>
    <row r="111" spans="1:21" ht="140.25" x14ac:dyDescent="0.2">
      <c r="A111" s="177"/>
      <c r="B111" s="96" t="s">
        <v>188</v>
      </c>
      <c r="C111" s="89" t="s">
        <v>1923</v>
      </c>
      <c r="D111" s="89" t="s">
        <v>1925</v>
      </c>
      <c r="E111" s="91"/>
      <c r="F111" s="90" t="s">
        <v>1989</v>
      </c>
      <c r="G111" s="90" t="s">
        <v>1990</v>
      </c>
      <c r="H111" s="89"/>
      <c r="I111" s="92"/>
      <c r="J111" s="92"/>
      <c r="K111" s="92"/>
      <c r="L111" s="92"/>
      <c r="M111" s="92"/>
      <c r="N111" s="93" t="str">
        <f t="shared" si="3"/>
        <v/>
      </c>
      <c r="O111" s="89"/>
      <c r="P111" s="89"/>
      <c r="Q111" s="92"/>
      <c r="R111" s="89"/>
      <c r="S111" s="111"/>
      <c r="T111" s="89"/>
      <c r="U111" s="89"/>
    </row>
  </sheetData>
  <sheetProtection sort="0" autoFilter="0"/>
  <autoFilter ref="A1:U1"/>
  <mergeCells count="23">
    <mergeCell ref="A104:A105"/>
    <mergeCell ref="A54:A56"/>
    <mergeCell ref="A57:A67"/>
    <mergeCell ref="A68:A69"/>
    <mergeCell ref="A70:A72"/>
    <mergeCell ref="A73:A76"/>
    <mergeCell ref="A101:A103"/>
    <mergeCell ref="A106:A111"/>
    <mergeCell ref="A77:A78"/>
    <mergeCell ref="A79:A82"/>
    <mergeCell ref="A83:A89"/>
    <mergeCell ref="A2:A11"/>
    <mergeCell ref="A14:A18"/>
    <mergeCell ref="A25:A29"/>
    <mergeCell ref="A30:A40"/>
    <mergeCell ref="A12:A13"/>
    <mergeCell ref="A19:A22"/>
    <mergeCell ref="A23:A24"/>
    <mergeCell ref="A91:A94"/>
    <mergeCell ref="A96:A100"/>
    <mergeCell ref="A42:A49"/>
    <mergeCell ref="A50:A51"/>
    <mergeCell ref="A52:A53"/>
  </mergeCells>
  <conditionalFormatting sqref="N2:N111">
    <cfRule type="expression" dxfId="12" priority="13">
      <formula>OR(AND(L2&lt;&gt;"",M2=""),AND(L2="",M2&lt;&gt;""))</formula>
    </cfRule>
  </conditionalFormatting>
  <dataValidations count="24">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L2:M1048576 U2:U1048576">
      <formula1>"High,Moderate,Low"</formula1>
    </dataValidation>
    <dataValidation type="list" allowBlank="1" showInputMessage="1" showErrorMessage="1" sqref="J2:J1048576">
      <formula1>"Satisfied,Other Than Satisfied"</formula1>
    </dataValidation>
    <dataValidation type="list" allowBlank="1" showInputMessage="1" showErrorMessage="1" sqref="T2:T1048576">
      <formula1>"Satisfied, Other Than Satisfied"</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Q2:Q1048576">
      <formula1>"Yes,No"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80"/>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5" x14ac:dyDescent="0.25"/>
  <cols>
    <col min="1" max="1" width="23.85546875" style="67" customWidth="1"/>
    <col min="2" max="2" width="8.85546875" style="68" customWidth="1"/>
    <col min="3" max="3" width="16.85546875" style="67" customWidth="1"/>
    <col min="4" max="4" width="43.42578125" style="67" customWidth="1"/>
    <col min="5" max="7" width="30.85546875" style="67" customWidth="1"/>
    <col min="8" max="8" width="55.85546875" style="67" customWidth="1"/>
    <col min="9" max="10" width="19.7109375" style="69" customWidth="1"/>
    <col min="11" max="11" width="26.5703125" style="69" customWidth="1"/>
    <col min="12" max="13" width="15.85546875" style="69" customWidth="1"/>
    <col min="14" max="14" width="15.85546875" style="70" customWidth="1"/>
    <col min="15" max="16" width="26.5703125" style="67" customWidth="1"/>
    <col min="17" max="17" width="18.5703125" style="69" customWidth="1"/>
    <col min="18" max="18" width="21" style="67" customWidth="1"/>
    <col min="19" max="19" width="5.42578125" style="45" customWidth="1"/>
    <col min="20" max="20" width="19.42578125" style="67" customWidth="1"/>
    <col min="21" max="21" width="14.42578125" style="67" customWidth="1"/>
    <col min="22" max="24" width="9" style="67"/>
    <col min="25" max="25" width="7.85546875" style="67" customWidth="1"/>
    <col min="26" max="16384" width="9" style="67"/>
  </cols>
  <sheetData>
    <row r="1" spans="1:21" s="64" customFormat="1" ht="38.25" x14ac:dyDescent="0.25">
      <c r="A1" s="61" t="s">
        <v>524</v>
      </c>
      <c r="B1" s="62" t="s">
        <v>545</v>
      </c>
      <c r="C1" s="61" t="s">
        <v>0</v>
      </c>
      <c r="D1" s="61" t="s">
        <v>1</v>
      </c>
      <c r="E1" s="61" t="s">
        <v>10</v>
      </c>
      <c r="F1" s="61" t="s">
        <v>11</v>
      </c>
      <c r="G1" s="61" t="s">
        <v>12</v>
      </c>
      <c r="H1" s="61" t="s">
        <v>2</v>
      </c>
      <c r="I1" s="61" t="s">
        <v>3</v>
      </c>
      <c r="J1" s="61" t="s">
        <v>23</v>
      </c>
      <c r="K1" s="61" t="s">
        <v>28</v>
      </c>
      <c r="L1" s="61" t="s">
        <v>24</v>
      </c>
      <c r="M1" s="61" t="s">
        <v>25</v>
      </c>
      <c r="N1" s="63" t="s">
        <v>26</v>
      </c>
      <c r="O1" s="61" t="s">
        <v>27</v>
      </c>
      <c r="P1" s="61" t="s">
        <v>4</v>
      </c>
      <c r="Q1" s="15" t="s">
        <v>3917</v>
      </c>
      <c r="R1" s="61" t="s">
        <v>5</v>
      </c>
      <c r="S1" s="15"/>
      <c r="T1" s="61" t="s">
        <v>30</v>
      </c>
      <c r="U1" s="61" t="s">
        <v>29</v>
      </c>
    </row>
    <row r="2" spans="1:21" s="87" customFormat="1" ht="140.25" x14ac:dyDescent="0.25">
      <c r="A2" s="184" t="s">
        <v>1539</v>
      </c>
      <c r="B2" s="88" t="s">
        <v>191</v>
      </c>
      <c r="C2" s="89" t="s">
        <v>1540</v>
      </c>
      <c r="D2" s="89" t="s">
        <v>3356</v>
      </c>
      <c r="E2" s="128" t="s">
        <v>3357</v>
      </c>
      <c r="F2" s="129"/>
      <c r="G2" s="129"/>
      <c r="H2" s="84"/>
      <c r="I2" s="123"/>
      <c r="J2" s="123"/>
      <c r="K2" s="85"/>
      <c r="L2" s="123"/>
      <c r="M2" s="123"/>
      <c r="N2" s="86" t="str">
        <f>IF(OR(L2="",M2=""),"",
IF(OR(L2="Low",M2="Low"),"Low",
IF(OR(L2="Moderate",M2="Moderate"),"Moderate",
"High")))</f>
        <v/>
      </c>
      <c r="O2" s="85"/>
      <c r="P2" s="85"/>
      <c r="Q2" s="123"/>
      <c r="R2" s="85"/>
      <c r="S2" s="20"/>
      <c r="T2" s="85"/>
      <c r="U2" s="85"/>
    </row>
    <row r="3" spans="1:21" s="87" customFormat="1" ht="63.75" x14ac:dyDescent="0.25">
      <c r="A3" s="184"/>
      <c r="B3" s="88" t="s">
        <v>191</v>
      </c>
      <c r="C3" s="89" t="s">
        <v>1541</v>
      </c>
      <c r="D3" s="89" t="s">
        <v>3358</v>
      </c>
      <c r="E3" s="128" t="s">
        <v>3357</v>
      </c>
      <c r="F3" s="129"/>
      <c r="G3" s="129"/>
      <c r="H3" s="84"/>
      <c r="I3" s="123"/>
      <c r="J3" s="123"/>
      <c r="K3" s="85"/>
      <c r="L3" s="123"/>
      <c r="M3" s="123"/>
      <c r="N3" s="86" t="str">
        <f t="shared" ref="N3:N58" si="0">IF(OR(L3="",M3=""),"",
IF(OR(L3="Low",M3="Low"),"Low",
IF(OR(L3="Moderate",M3="Moderate"),"Moderate",
"High")))</f>
        <v/>
      </c>
      <c r="O3" s="85"/>
      <c r="P3" s="85"/>
      <c r="Q3" s="123"/>
      <c r="R3" s="85"/>
      <c r="S3" s="20"/>
      <c r="T3" s="85"/>
      <c r="U3" s="85"/>
    </row>
    <row r="4" spans="1:21" s="87" customFormat="1" ht="63.75" x14ac:dyDescent="0.25">
      <c r="A4" s="184"/>
      <c r="B4" s="88" t="s">
        <v>191</v>
      </c>
      <c r="C4" s="89" t="s">
        <v>1542</v>
      </c>
      <c r="D4" s="89" t="s">
        <v>3359</v>
      </c>
      <c r="E4" s="128" t="s">
        <v>3357</v>
      </c>
      <c r="F4" s="128" t="s">
        <v>3360</v>
      </c>
      <c r="G4" s="129"/>
      <c r="H4" s="84"/>
      <c r="I4" s="123"/>
      <c r="J4" s="123"/>
      <c r="K4" s="85"/>
      <c r="L4" s="123"/>
      <c r="M4" s="123"/>
      <c r="N4" s="86" t="str">
        <f t="shared" si="0"/>
        <v/>
      </c>
      <c r="O4" s="85"/>
      <c r="P4" s="85"/>
      <c r="Q4" s="123"/>
      <c r="R4" s="85"/>
      <c r="S4" s="20"/>
      <c r="T4" s="85"/>
      <c r="U4" s="85"/>
    </row>
    <row r="5" spans="1:21" s="87" customFormat="1" ht="63.75" x14ac:dyDescent="0.25">
      <c r="A5" s="184"/>
      <c r="B5" s="88" t="s">
        <v>191</v>
      </c>
      <c r="C5" s="89" t="s">
        <v>3361</v>
      </c>
      <c r="D5" s="89" t="s">
        <v>3362</v>
      </c>
      <c r="E5" s="128" t="s">
        <v>3357</v>
      </c>
      <c r="F5" s="129"/>
      <c r="G5" s="129"/>
      <c r="H5" s="84"/>
      <c r="I5" s="123"/>
      <c r="J5" s="123"/>
      <c r="K5" s="85"/>
      <c r="L5" s="123"/>
      <c r="M5" s="123"/>
      <c r="N5" s="86" t="str">
        <f t="shared" si="0"/>
        <v/>
      </c>
      <c r="O5" s="85"/>
      <c r="P5" s="85"/>
      <c r="Q5" s="123"/>
      <c r="R5" s="85"/>
      <c r="S5" s="20"/>
      <c r="T5" s="85"/>
      <c r="U5" s="85"/>
    </row>
    <row r="6" spans="1:21" s="87" customFormat="1" ht="38.25" x14ac:dyDescent="0.25">
      <c r="A6" s="184"/>
      <c r="B6" s="88" t="s">
        <v>191</v>
      </c>
      <c r="C6" s="89" t="s">
        <v>1543</v>
      </c>
      <c r="D6" s="89" t="s">
        <v>931</v>
      </c>
      <c r="E6" s="128" t="s">
        <v>3357</v>
      </c>
      <c r="F6" s="129"/>
      <c r="G6" s="129"/>
      <c r="H6" s="84"/>
      <c r="I6" s="123"/>
      <c r="J6" s="123"/>
      <c r="K6" s="85"/>
      <c r="L6" s="123"/>
      <c r="M6" s="123"/>
      <c r="N6" s="86" t="str">
        <f t="shared" si="0"/>
        <v/>
      </c>
      <c r="O6" s="85"/>
      <c r="P6" s="85"/>
      <c r="Q6" s="123"/>
      <c r="R6" s="85"/>
      <c r="S6" s="20"/>
      <c r="T6" s="85"/>
      <c r="U6" s="85"/>
    </row>
    <row r="7" spans="1:21" s="87" customFormat="1" ht="63.75" x14ac:dyDescent="0.25">
      <c r="A7" s="184"/>
      <c r="B7" s="88" t="s">
        <v>191</v>
      </c>
      <c r="C7" s="89" t="s">
        <v>1544</v>
      </c>
      <c r="D7" s="89" t="s">
        <v>933</v>
      </c>
      <c r="E7" s="128" t="s">
        <v>3357</v>
      </c>
      <c r="F7" s="128" t="s">
        <v>3360</v>
      </c>
      <c r="G7" s="129"/>
      <c r="H7" s="84"/>
      <c r="I7" s="123"/>
      <c r="J7" s="123"/>
      <c r="K7" s="85"/>
      <c r="L7" s="123"/>
      <c r="M7" s="123"/>
      <c r="N7" s="86" t="str">
        <f t="shared" si="0"/>
        <v/>
      </c>
      <c r="O7" s="85"/>
      <c r="P7" s="85"/>
      <c r="Q7" s="123"/>
      <c r="R7" s="85"/>
      <c r="S7" s="20"/>
      <c r="T7" s="85"/>
      <c r="U7" s="85"/>
    </row>
    <row r="8" spans="1:21" s="87" customFormat="1" ht="38.25" x14ac:dyDescent="0.25">
      <c r="A8" s="184"/>
      <c r="B8" s="88" t="s">
        <v>191</v>
      </c>
      <c r="C8" s="89" t="s">
        <v>1545</v>
      </c>
      <c r="D8" s="89" t="s">
        <v>3363</v>
      </c>
      <c r="E8" s="128" t="s">
        <v>3357</v>
      </c>
      <c r="F8" s="129"/>
      <c r="G8" s="129"/>
      <c r="H8" s="84"/>
      <c r="I8" s="123"/>
      <c r="J8" s="123"/>
      <c r="K8" s="85"/>
      <c r="L8" s="123"/>
      <c r="M8" s="123"/>
      <c r="N8" s="86" t="str">
        <f t="shared" si="0"/>
        <v/>
      </c>
      <c r="O8" s="85"/>
      <c r="P8" s="85"/>
      <c r="Q8" s="123"/>
      <c r="R8" s="85"/>
      <c r="S8" s="20"/>
      <c r="T8" s="85"/>
      <c r="U8" s="85"/>
    </row>
    <row r="9" spans="1:21" s="87" customFormat="1" ht="51" x14ac:dyDescent="0.25">
      <c r="A9" s="184"/>
      <c r="B9" s="88" t="s">
        <v>191</v>
      </c>
      <c r="C9" s="89" t="s">
        <v>1546</v>
      </c>
      <c r="D9" s="89" t="s">
        <v>3364</v>
      </c>
      <c r="E9" s="128" t="s">
        <v>3357</v>
      </c>
      <c r="F9" s="129"/>
      <c r="G9" s="129"/>
      <c r="H9" s="84"/>
      <c r="I9" s="123"/>
      <c r="J9" s="123"/>
      <c r="K9" s="123"/>
      <c r="L9" s="123"/>
      <c r="M9" s="123"/>
      <c r="N9" s="86" t="str">
        <f t="shared" si="0"/>
        <v/>
      </c>
      <c r="O9" s="85"/>
      <c r="P9" s="85"/>
      <c r="Q9" s="123"/>
      <c r="R9" s="85"/>
      <c r="S9" s="20"/>
      <c r="T9" s="85"/>
      <c r="U9" s="123"/>
    </row>
    <row r="10" spans="1:21" s="87" customFormat="1" ht="38.25" x14ac:dyDescent="0.25">
      <c r="A10" s="184"/>
      <c r="B10" s="88" t="s">
        <v>191</v>
      </c>
      <c r="C10" s="89" t="s">
        <v>1547</v>
      </c>
      <c r="D10" s="89" t="s">
        <v>3365</v>
      </c>
      <c r="E10" s="128" t="s">
        <v>3357</v>
      </c>
      <c r="F10" s="129"/>
      <c r="G10" s="129"/>
      <c r="H10" s="84"/>
      <c r="I10" s="123"/>
      <c r="J10" s="123"/>
      <c r="K10" s="123"/>
      <c r="L10" s="123"/>
      <c r="M10" s="123"/>
      <c r="N10" s="86" t="str">
        <f t="shared" si="0"/>
        <v/>
      </c>
      <c r="O10" s="85"/>
      <c r="P10" s="85"/>
      <c r="Q10" s="123"/>
      <c r="R10" s="85"/>
      <c r="S10" s="20"/>
      <c r="T10" s="85"/>
      <c r="U10" s="123"/>
    </row>
    <row r="11" spans="1:21" s="87" customFormat="1" ht="51" x14ac:dyDescent="0.25">
      <c r="A11" s="184"/>
      <c r="B11" s="88" t="s">
        <v>191</v>
      </c>
      <c r="C11" s="89" t="s">
        <v>1548</v>
      </c>
      <c r="D11" s="89" t="s">
        <v>3366</v>
      </c>
      <c r="E11" s="128" t="s">
        <v>3357</v>
      </c>
      <c r="F11" s="129"/>
      <c r="G11" s="129"/>
      <c r="H11" s="84"/>
      <c r="I11" s="123"/>
      <c r="J11" s="123"/>
      <c r="K11" s="123"/>
      <c r="L11" s="123"/>
      <c r="M11" s="123"/>
      <c r="N11" s="86" t="str">
        <f t="shared" si="0"/>
        <v/>
      </c>
      <c r="O11" s="85"/>
      <c r="P11" s="85"/>
      <c r="Q11" s="123"/>
      <c r="R11" s="85"/>
      <c r="S11" s="20"/>
      <c r="T11" s="85"/>
      <c r="U11" s="123"/>
    </row>
    <row r="12" spans="1:21" s="87" customFormat="1" ht="89.25" x14ac:dyDescent="0.25">
      <c r="A12" s="181" t="s">
        <v>194</v>
      </c>
      <c r="B12" s="88" t="s">
        <v>193</v>
      </c>
      <c r="C12" s="89" t="s">
        <v>3367</v>
      </c>
      <c r="D12" s="89" t="s">
        <v>3368</v>
      </c>
      <c r="E12" s="128" t="s">
        <v>3369</v>
      </c>
      <c r="F12" s="129"/>
      <c r="G12" s="129"/>
      <c r="H12" s="85"/>
      <c r="I12" s="123"/>
      <c r="J12" s="123"/>
      <c r="K12" s="123"/>
      <c r="L12" s="123"/>
      <c r="M12" s="123"/>
      <c r="N12" s="86" t="str">
        <f t="shared" si="0"/>
        <v/>
      </c>
      <c r="O12" s="85"/>
      <c r="P12" s="85"/>
      <c r="Q12" s="123"/>
      <c r="R12" s="85"/>
      <c r="S12" s="106"/>
      <c r="T12" s="85"/>
      <c r="U12" s="85"/>
    </row>
    <row r="13" spans="1:21" s="87" customFormat="1" ht="89.25" x14ac:dyDescent="0.25">
      <c r="A13" s="182"/>
      <c r="B13" s="88" t="s">
        <v>193</v>
      </c>
      <c r="C13" s="89" t="s">
        <v>3370</v>
      </c>
      <c r="D13" s="89" t="s">
        <v>3794</v>
      </c>
      <c r="E13" s="128" t="s">
        <v>3369</v>
      </c>
      <c r="F13" s="129"/>
      <c r="G13" s="129"/>
      <c r="H13" s="85"/>
      <c r="I13" s="123"/>
      <c r="J13" s="123"/>
      <c r="K13" s="123"/>
      <c r="L13" s="123"/>
      <c r="M13" s="123"/>
      <c r="N13" s="86" t="str">
        <f t="shared" si="0"/>
        <v/>
      </c>
      <c r="O13" s="85"/>
      <c r="P13" s="85"/>
      <c r="Q13" s="123"/>
      <c r="R13" s="85"/>
      <c r="S13" s="106"/>
      <c r="T13" s="85"/>
      <c r="U13" s="85"/>
    </row>
    <row r="14" spans="1:21" s="87" customFormat="1" ht="102" x14ac:dyDescent="0.25">
      <c r="A14" s="182"/>
      <c r="B14" s="88" t="s">
        <v>193</v>
      </c>
      <c r="C14" s="89" t="s">
        <v>3371</v>
      </c>
      <c r="D14" s="89" t="s">
        <v>3795</v>
      </c>
      <c r="E14" s="128" t="s">
        <v>3369</v>
      </c>
      <c r="F14" s="129"/>
      <c r="G14" s="129"/>
      <c r="H14" s="85"/>
      <c r="I14" s="123"/>
      <c r="J14" s="123"/>
      <c r="K14" s="123"/>
      <c r="L14" s="123"/>
      <c r="M14" s="123"/>
      <c r="N14" s="86" t="str">
        <f t="shared" si="0"/>
        <v/>
      </c>
      <c r="O14" s="85"/>
      <c r="P14" s="85"/>
      <c r="Q14" s="123"/>
      <c r="R14" s="85"/>
      <c r="S14" s="106"/>
      <c r="T14" s="85"/>
      <c r="U14" s="85"/>
    </row>
    <row r="15" spans="1:21" s="87" customFormat="1" ht="89.25" x14ac:dyDescent="0.25">
      <c r="A15" s="182"/>
      <c r="B15" s="88" t="s">
        <v>193</v>
      </c>
      <c r="C15" s="89" t="s">
        <v>3372</v>
      </c>
      <c r="D15" s="89" t="s">
        <v>3796</v>
      </c>
      <c r="E15" s="128" t="s">
        <v>3369</v>
      </c>
      <c r="F15" s="129"/>
      <c r="G15" s="129"/>
      <c r="H15" s="85"/>
      <c r="I15" s="123"/>
      <c r="J15" s="123"/>
      <c r="K15" s="123"/>
      <c r="L15" s="123"/>
      <c r="M15" s="123"/>
      <c r="N15" s="86" t="str">
        <f t="shared" si="0"/>
        <v/>
      </c>
      <c r="O15" s="85"/>
      <c r="P15" s="85"/>
      <c r="Q15" s="123"/>
      <c r="R15" s="85"/>
      <c r="S15" s="106"/>
      <c r="T15" s="85"/>
      <c r="U15" s="85"/>
    </row>
    <row r="16" spans="1:21" s="87" customFormat="1" ht="89.25" x14ac:dyDescent="0.25">
      <c r="A16" s="182"/>
      <c r="B16" s="88" t="s">
        <v>193</v>
      </c>
      <c r="C16" s="89" t="s">
        <v>3373</v>
      </c>
      <c r="D16" s="89" t="s">
        <v>3797</v>
      </c>
      <c r="E16" s="128" t="s">
        <v>3369</v>
      </c>
      <c r="F16" s="129"/>
      <c r="G16" s="129"/>
      <c r="H16" s="85"/>
      <c r="I16" s="123"/>
      <c r="J16" s="123"/>
      <c r="K16" s="123"/>
      <c r="L16" s="123"/>
      <c r="M16" s="123"/>
      <c r="N16" s="86" t="str">
        <f t="shared" si="0"/>
        <v/>
      </c>
      <c r="O16" s="85"/>
      <c r="P16" s="85"/>
      <c r="Q16" s="123"/>
      <c r="R16" s="85"/>
      <c r="S16" s="106"/>
      <c r="T16" s="85"/>
      <c r="U16" s="85"/>
    </row>
    <row r="17" spans="1:21" s="87" customFormat="1" ht="89.25" x14ac:dyDescent="0.25">
      <c r="A17" s="182"/>
      <c r="B17" s="88" t="s">
        <v>193</v>
      </c>
      <c r="C17" s="89" t="s">
        <v>3374</v>
      </c>
      <c r="D17" s="89" t="s">
        <v>3798</v>
      </c>
      <c r="E17" s="128" t="s">
        <v>3369</v>
      </c>
      <c r="F17" s="129"/>
      <c r="G17" s="129"/>
      <c r="H17" s="85"/>
      <c r="I17" s="123"/>
      <c r="J17" s="123"/>
      <c r="K17" s="123"/>
      <c r="L17" s="123"/>
      <c r="M17" s="123"/>
      <c r="N17" s="86" t="str">
        <f t="shared" si="0"/>
        <v/>
      </c>
      <c r="O17" s="85"/>
      <c r="P17" s="85"/>
      <c r="Q17" s="123"/>
      <c r="R17" s="85"/>
      <c r="S17" s="106"/>
      <c r="T17" s="85"/>
      <c r="U17" s="85"/>
    </row>
    <row r="18" spans="1:21" s="87" customFormat="1" ht="89.25" x14ac:dyDescent="0.25">
      <c r="A18" s="182"/>
      <c r="B18" s="88" t="s">
        <v>193</v>
      </c>
      <c r="C18" s="89" t="s">
        <v>3375</v>
      </c>
      <c r="D18" s="89" t="s">
        <v>3799</v>
      </c>
      <c r="E18" s="128" t="s">
        <v>3369</v>
      </c>
      <c r="F18" s="129"/>
      <c r="G18" s="129"/>
      <c r="H18" s="85"/>
      <c r="I18" s="123"/>
      <c r="J18" s="123"/>
      <c r="K18" s="123"/>
      <c r="L18" s="123"/>
      <c r="M18" s="123"/>
      <c r="N18" s="86" t="str">
        <f t="shared" si="0"/>
        <v/>
      </c>
      <c r="O18" s="85"/>
      <c r="P18" s="85"/>
      <c r="Q18" s="123"/>
      <c r="R18" s="85"/>
      <c r="S18" s="106"/>
      <c r="T18" s="85"/>
      <c r="U18" s="85"/>
    </row>
    <row r="19" spans="1:21" s="87" customFormat="1" ht="89.25" x14ac:dyDescent="0.25">
      <c r="A19" s="182"/>
      <c r="B19" s="88" t="s">
        <v>193</v>
      </c>
      <c r="C19" s="89" t="s">
        <v>3376</v>
      </c>
      <c r="D19" s="89" t="s">
        <v>3377</v>
      </c>
      <c r="E19" s="128" t="s">
        <v>3369</v>
      </c>
      <c r="F19" s="129"/>
      <c r="G19" s="129"/>
      <c r="H19" s="85"/>
      <c r="I19" s="123"/>
      <c r="J19" s="123"/>
      <c r="K19" s="123"/>
      <c r="L19" s="123"/>
      <c r="M19" s="123"/>
      <c r="N19" s="86" t="str">
        <f t="shared" si="0"/>
        <v/>
      </c>
      <c r="O19" s="85"/>
      <c r="P19" s="85"/>
      <c r="Q19" s="123"/>
      <c r="R19" s="85"/>
      <c r="S19" s="106"/>
      <c r="T19" s="85"/>
      <c r="U19" s="85"/>
    </row>
    <row r="20" spans="1:21" s="87" customFormat="1" ht="89.25" x14ac:dyDescent="0.25">
      <c r="A20" s="182"/>
      <c r="B20" s="88" t="s">
        <v>193</v>
      </c>
      <c r="C20" s="89" t="s">
        <v>3378</v>
      </c>
      <c r="D20" s="89" t="s">
        <v>3379</v>
      </c>
      <c r="E20" s="128" t="s">
        <v>3369</v>
      </c>
      <c r="F20" s="128" t="s">
        <v>3380</v>
      </c>
      <c r="G20" s="129"/>
      <c r="H20" s="85"/>
      <c r="I20" s="123"/>
      <c r="J20" s="123"/>
      <c r="K20" s="123"/>
      <c r="L20" s="123"/>
      <c r="M20" s="123"/>
      <c r="N20" s="86" t="str">
        <f t="shared" si="0"/>
        <v/>
      </c>
      <c r="O20" s="85"/>
      <c r="P20" s="85"/>
      <c r="Q20" s="123"/>
      <c r="R20" s="85"/>
      <c r="S20" s="106"/>
      <c r="T20" s="85"/>
      <c r="U20" s="85"/>
    </row>
    <row r="21" spans="1:21" s="87" customFormat="1" ht="89.25" x14ac:dyDescent="0.25">
      <c r="A21" s="182"/>
      <c r="B21" s="88" t="s">
        <v>193</v>
      </c>
      <c r="C21" s="89" t="s">
        <v>3381</v>
      </c>
      <c r="D21" s="89" t="s">
        <v>3800</v>
      </c>
      <c r="E21" s="128" t="s">
        <v>3369</v>
      </c>
      <c r="F21" s="128" t="s">
        <v>3380</v>
      </c>
      <c r="G21" s="129"/>
      <c r="H21" s="85"/>
      <c r="I21" s="123"/>
      <c r="J21" s="123"/>
      <c r="K21" s="123"/>
      <c r="L21" s="123"/>
      <c r="M21" s="123"/>
      <c r="N21" s="86" t="str">
        <f t="shared" si="0"/>
        <v/>
      </c>
      <c r="O21" s="85"/>
      <c r="P21" s="85"/>
      <c r="Q21" s="123"/>
      <c r="R21" s="85"/>
      <c r="S21" s="106"/>
      <c r="T21" s="85"/>
      <c r="U21" s="85"/>
    </row>
    <row r="22" spans="1:21" s="87" customFormat="1" ht="89.25" x14ac:dyDescent="0.25">
      <c r="A22" s="182"/>
      <c r="B22" s="88" t="s">
        <v>193</v>
      </c>
      <c r="C22" s="89" t="s">
        <v>3382</v>
      </c>
      <c r="D22" s="89" t="s">
        <v>3383</v>
      </c>
      <c r="E22" s="128" t="s">
        <v>3369</v>
      </c>
      <c r="F22" s="129"/>
      <c r="G22" s="129"/>
      <c r="H22" s="85"/>
      <c r="I22" s="123"/>
      <c r="J22" s="123"/>
      <c r="K22" s="123"/>
      <c r="L22" s="123"/>
      <c r="M22" s="123"/>
      <c r="N22" s="86" t="str">
        <f t="shared" si="0"/>
        <v/>
      </c>
      <c r="O22" s="85"/>
      <c r="P22" s="85"/>
      <c r="Q22" s="123"/>
      <c r="R22" s="85"/>
      <c r="S22" s="106"/>
      <c r="T22" s="85"/>
      <c r="U22" s="85"/>
    </row>
    <row r="23" spans="1:21" s="87" customFormat="1" ht="89.25" x14ac:dyDescent="0.25">
      <c r="A23" s="182"/>
      <c r="B23" s="88" t="s">
        <v>193</v>
      </c>
      <c r="C23" s="89" t="s">
        <v>3384</v>
      </c>
      <c r="D23" s="89" t="s">
        <v>3385</v>
      </c>
      <c r="E23" s="128" t="s">
        <v>3369</v>
      </c>
      <c r="F23" s="129"/>
      <c r="G23" s="129"/>
      <c r="H23" s="85"/>
      <c r="I23" s="123"/>
      <c r="J23" s="123"/>
      <c r="K23" s="123"/>
      <c r="L23" s="123"/>
      <c r="M23" s="123"/>
      <c r="N23" s="86" t="str">
        <f t="shared" si="0"/>
        <v/>
      </c>
      <c r="O23" s="85"/>
      <c r="P23" s="85"/>
      <c r="Q23" s="123"/>
      <c r="R23" s="85"/>
      <c r="S23" s="106"/>
      <c r="T23" s="85"/>
      <c r="U23" s="85"/>
    </row>
    <row r="24" spans="1:21" s="87" customFormat="1" ht="89.25" x14ac:dyDescent="0.25">
      <c r="A24" s="182"/>
      <c r="B24" s="88" t="s">
        <v>193</v>
      </c>
      <c r="C24" s="89" t="s">
        <v>3386</v>
      </c>
      <c r="D24" s="89" t="s">
        <v>3801</v>
      </c>
      <c r="E24" s="129"/>
      <c r="F24" s="129"/>
      <c r="G24" s="128" t="s">
        <v>3387</v>
      </c>
      <c r="H24" s="85"/>
      <c r="I24" s="123"/>
      <c r="J24" s="123"/>
      <c r="K24" s="123"/>
      <c r="L24" s="123"/>
      <c r="M24" s="123"/>
      <c r="N24" s="86" t="str">
        <f t="shared" si="0"/>
        <v/>
      </c>
      <c r="O24" s="85"/>
      <c r="P24" s="85"/>
      <c r="Q24" s="123"/>
      <c r="R24" s="85"/>
      <c r="S24" s="106"/>
      <c r="T24" s="85"/>
      <c r="U24" s="85"/>
    </row>
    <row r="25" spans="1:21" s="87" customFormat="1" ht="89.25" x14ac:dyDescent="0.25">
      <c r="A25" s="182"/>
      <c r="B25" s="88" t="s">
        <v>193</v>
      </c>
      <c r="C25" s="89" t="s">
        <v>3388</v>
      </c>
      <c r="D25" s="89" t="s">
        <v>3802</v>
      </c>
      <c r="E25" s="129"/>
      <c r="F25" s="129"/>
      <c r="G25" s="128" t="s">
        <v>3387</v>
      </c>
      <c r="H25" s="85"/>
      <c r="I25" s="123"/>
      <c r="J25" s="123"/>
      <c r="K25" s="123"/>
      <c r="L25" s="123"/>
      <c r="M25" s="123"/>
      <c r="N25" s="86" t="str">
        <f t="shared" si="0"/>
        <v/>
      </c>
      <c r="O25" s="85"/>
      <c r="P25" s="85"/>
      <c r="Q25" s="123"/>
      <c r="R25" s="85"/>
      <c r="S25" s="106"/>
      <c r="T25" s="85"/>
      <c r="U25" s="85"/>
    </row>
    <row r="26" spans="1:21" s="87" customFormat="1" ht="89.25" x14ac:dyDescent="0.25">
      <c r="A26" s="182"/>
      <c r="B26" s="88" t="s">
        <v>193</v>
      </c>
      <c r="C26" s="89" t="s">
        <v>3389</v>
      </c>
      <c r="D26" s="89" t="s">
        <v>3390</v>
      </c>
      <c r="E26" s="128" t="s">
        <v>3369</v>
      </c>
      <c r="F26" s="129"/>
      <c r="G26" s="129"/>
      <c r="H26" s="85"/>
      <c r="I26" s="123"/>
      <c r="J26" s="123"/>
      <c r="K26" s="123"/>
      <c r="L26" s="123"/>
      <c r="M26" s="123"/>
      <c r="N26" s="86" t="str">
        <f t="shared" si="0"/>
        <v/>
      </c>
      <c r="O26" s="85"/>
      <c r="P26" s="85"/>
      <c r="Q26" s="123"/>
      <c r="R26" s="85"/>
      <c r="S26" s="106"/>
      <c r="T26" s="85"/>
      <c r="U26" s="85"/>
    </row>
    <row r="27" spans="1:21" s="87" customFormat="1" ht="89.25" x14ac:dyDescent="0.25">
      <c r="A27" s="182"/>
      <c r="B27" s="88" t="s">
        <v>193</v>
      </c>
      <c r="C27" s="89" t="s">
        <v>3391</v>
      </c>
      <c r="D27" s="89" t="s">
        <v>3392</v>
      </c>
      <c r="E27" s="128" t="s">
        <v>3369</v>
      </c>
      <c r="F27" s="128" t="s">
        <v>3380</v>
      </c>
      <c r="G27" s="129"/>
      <c r="H27" s="85"/>
      <c r="I27" s="123"/>
      <c r="J27" s="123"/>
      <c r="K27" s="123"/>
      <c r="L27" s="123"/>
      <c r="M27" s="123"/>
      <c r="N27" s="86" t="str">
        <f t="shared" si="0"/>
        <v/>
      </c>
      <c r="O27" s="85"/>
      <c r="P27" s="85"/>
      <c r="Q27" s="123"/>
      <c r="R27" s="85"/>
      <c r="S27" s="106"/>
      <c r="T27" s="85"/>
      <c r="U27" s="85"/>
    </row>
    <row r="28" spans="1:21" s="87" customFormat="1" ht="89.25" x14ac:dyDescent="0.25">
      <c r="A28" s="183"/>
      <c r="B28" s="88" t="s">
        <v>193</v>
      </c>
      <c r="C28" s="89" t="s">
        <v>3393</v>
      </c>
      <c r="D28" s="89" t="s">
        <v>3394</v>
      </c>
      <c r="E28" s="129"/>
      <c r="F28" s="129"/>
      <c r="G28" s="128" t="s">
        <v>3387</v>
      </c>
      <c r="H28" s="85"/>
      <c r="I28" s="123"/>
      <c r="J28" s="123"/>
      <c r="K28" s="123"/>
      <c r="L28" s="123"/>
      <c r="M28" s="123"/>
      <c r="N28" s="86" t="str">
        <f t="shared" si="0"/>
        <v/>
      </c>
      <c r="O28" s="85"/>
      <c r="P28" s="85"/>
      <c r="Q28" s="123"/>
      <c r="R28" s="85"/>
      <c r="S28" s="106"/>
      <c r="T28" s="85"/>
      <c r="U28" s="85"/>
    </row>
    <row r="29" spans="1:21" s="87" customFormat="1" ht="165.75" x14ac:dyDescent="0.25">
      <c r="A29" s="84" t="s">
        <v>195</v>
      </c>
      <c r="B29" s="88" t="s">
        <v>666</v>
      </c>
      <c r="C29" s="89" t="s">
        <v>3395</v>
      </c>
      <c r="D29" s="89" t="s">
        <v>3803</v>
      </c>
      <c r="E29" s="128" t="s">
        <v>3396</v>
      </c>
      <c r="F29" s="128" t="s">
        <v>3397</v>
      </c>
      <c r="G29" s="129"/>
      <c r="H29" s="85"/>
      <c r="I29" s="123"/>
      <c r="J29" s="123"/>
      <c r="K29" s="123"/>
      <c r="L29" s="123"/>
      <c r="M29" s="123"/>
      <c r="N29" s="86" t="str">
        <f t="shared" si="0"/>
        <v/>
      </c>
      <c r="O29" s="85"/>
      <c r="P29" s="85"/>
      <c r="Q29" s="123"/>
      <c r="R29" s="85"/>
      <c r="S29" s="106"/>
      <c r="T29" s="85"/>
      <c r="U29" s="85"/>
    </row>
    <row r="30" spans="1:21" s="87" customFormat="1" ht="76.5" x14ac:dyDescent="0.25">
      <c r="A30" s="84" t="s">
        <v>196</v>
      </c>
      <c r="B30" s="88" t="s">
        <v>667</v>
      </c>
      <c r="C30" s="89" t="s">
        <v>3398</v>
      </c>
      <c r="D30" s="89" t="s">
        <v>3804</v>
      </c>
      <c r="E30" s="128" t="s">
        <v>3399</v>
      </c>
      <c r="F30" s="128" t="s">
        <v>3400</v>
      </c>
      <c r="G30" s="129"/>
      <c r="H30" s="85"/>
      <c r="I30" s="123"/>
      <c r="J30" s="123"/>
      <c r="K30" s="123"/>
      <c r="L30" s="123"/>
      <c r="M30" s="123"/>
      <c r="N30" s="86" t="str">
        <f t="shared" si="0"/>
        <v/>
      </c>
      <c r="O30" s="85"/>
      <c r="P30" s="85"/>
      <c r="Q30" s="123"/>
      <c r="R30" s="85"/>
      <c r="S30" s="106"/>
      <c r="T30" s="85"/>
      <c r="U30" s="85"/>
    </row>
    <row r="31" spans="1:21" s="87" customFormat="1" ht="89.25" x14ac:dyDescent="0.25">
      <c r="A31" s="181" t="s">
        <v>197</v>
      </c>
      <c r="B31" s="88" t="s">
        <v>668</v>
      </c>
      <c r="C31" s="89" t="s">
        <v>3401</v>
      </c>
      <c r="D31" s="89" t="s">
        <v>3402</v>
      </c>
      <c r="E31" s="128" t="s">
        <v>3403</v>
      </c>
      <c r="F31" s="129"/>
      <c r="G31" s="129"/>
      <c r="H31" s="85"/>
      <c r="I31" s="123"/>
      <c r="J31" s="123"/>
      <c r="K31" s="123"/>
      <c r="L31" s="123"/>
      <c r="M31" s="123"/>
      <c r="N31" s="86" t="str">
        <f t="shared" si="0"/>
        <v/>
      </c>
      <c r="O31" s="85"/>
      <c r="P31" s="85"/>
      <c r="Q31" s="123"/>
      <c r="R31" s="85"/>
      <c r="S31" s="106"/>
      <c r="T31" s="85"/>
      <c r="U31" s="85"/>
    </row>
    <row r="32" spans="1:21" s="87" customFormat="1" ht="63.75" x14ac:dyDescent="0.25">
      <c r="A32" s="183"/>
      <c r="B32" s="88" t="s">
        <v>668</v>
      </c>
      <c r="C32" s="89" t="s">
        <v>3404</v>
      </c>
      <c r="D32" s="89" t="s">
        <v>3405</v>
      </c>
      <c r="E32" s="129"/>
      <c r="F32" s="128" t="s">
        <v>3400</v>
      </c>
      <c r="G32" s="128" t="s">
        <v>3406</v>
      </c>
      <c r="H32" s="85"/>
      <c r="I32" s="123"/>
      <c r="J32" s="123"/>
      <c r="K32" s="123"/>
      <c r="L32" s="123"/>
      <c r="M32" s="123"/>
      <c r="N32" s="86" t="str">
        <f t="shared" si="0"/>
        <v/>
      </c>
      <c r="O32" s="85"/>
      <c r="P32" s="85"/>
      <c r="Q32" s="123"/>
      <c r="R32" s="85"/>
      <c r="S32" s="106"/>
      <c r="T32" s="85"/>
      <c r="U32" s="85"/>
    </row>
    <row r="33" spans="1:21" s="87" customFormat="1" ht="76.5" x14ac:dyDescent="0.25">
      <c r="A33" s="84" t="s">
        <v>198</v>
      </c>
      <c r="B33" s="88" t="s">
        <v>669</v>
      </c>
      <c r="C33" s="89" t="s">
        <v>3407</v>
      </c>
      <c r="D33" s="89" t="s">
        <v>3805</v>
      </c>
      <c r="E33" s="128" t="s">
        <v>3408</v>
      </c>
      <c r="F33" s="128" t="s">
        <v>3400</v>
      </c>
      <c r="G33" s="129"/>
      <c r="H33" s="85"/>
      <c r="I33" s="123"/>
      <c r="J33" s="123"/>
      <c r="K33" s="123"/>
      <c r="L33" s="123"/>
      <c r="M33" s="123"/>
      <c r="N33" s="86" t="str">
        <f t="shared" si="0"/>
        <v/>
      </c>
      <c r="O33" s="85"/>
      <c r="P33" s="85"/>
      <c r="Q33" s="123"/>
      <c r="R33" s="85"/>
      <c r="S33" s="106"/>
      <c r="T33" s="85"/>
      <c r="U33" s="85"/>
    </row>
    <row r="34" spans="1:21" s="87" customFormat="1" ht="102" x14ac:dyDescent="0.25">
      <c r="A34" s="181" t="s">
        <v>200</v>
      </c>
      <c r="B34" s="88" t="s">
        <v>199</v>
      </c>
      <c r="C34" s="89" t="s">
        <v>3409</v>
      </c>
      <c r="D34" s="89" t="s">
        <v>3410</v>
      </c>
      <c r="E34" s="128" t="s">
        <v>3411</v>
      </c>
      <c r="F34" s="129"/>
      <c r="G34" s="129"/>
      <c r="H34" s="85"/>
      <c r="I34" s="123"/>
      <c r="J34" s="123"/>
      <c r="K34" s="123"/>
      <c r="L34" s="123"/>
      <c r="M34" s="123"/>
      <c r="N34" s="86" t="str">
        <f t="shared" si="0"/>
        <v/>
      </c>
      <c r="O34" s="85"/>
      <c r="P34" s="85"/>
      <c r="Q34" s="123"/>
      <c r="R34" s="85"/>
      <c r="S34" s="106"/>
      <c r="T34" s="85"/>
      <c r="U34" s="85"/>
    </row>
    <row r="35" spans="1:21" s="87" customFormat="1" ht="76.5" x14ac:dyDescent="0.25">
      <c r="A35" s="182"/>
      <c r="B35" s="88" t="s">
        <v>199</v>
      </c>
      <c r="C35" s="89" t="s">
        <v>3412</v>
      </c>
      <c r="D35" s="89" t="s">
        <v>3413</v>
      </c>
      <c r="E35" s="129"/>
      <c r="F35" s="128" t="s">
        <v>3414</v>
      </c>
      <c r="G35" s="128" t="s">
        <v>1549</v>
      </c>
      <c r="H35" s="85"/>
      <c r="I35" s="123"/>
      <c r="J35" s="123"/>
      <c r="K35" s="123"/>
      <c r="L35" s="123"/>
      <c r="M35" s="123"/>
      <c r="N35" s="86" t="str">
        <f t="shared" si="0"/>
        <v/>
      </c>
      <c r="O35" s="85"/>
      <c r="P35" s="85"/>
      <c r="Q35" s="123"/>
      <c r="R35" s="85"/>
      <c r="S35" s="106"/>
      <c r="T35" s="85"/>
      <c r="U35" s="85"/>
    </row>
    <row r="36" spans="1:21" s="87" customFormat="1" ht="76.5" x14ac:dyDescent="0.25">
      <c r="A36" s="182"/>
      <c r="B36" s="88" t="s">
        <v>199</v>
      </c>
      <c r="C36" s="89" t="s">
        <v>1550</v>
      </c>
      <c r="D36" s="89" t="s">
        <v>3415</v>
      </c>
      <c r="E36" s="129"/>
      <c r="F36" s="128" t="s">
        <v>3414</v>
      </c>
      <c r="G36" s="128" t="s">
        <v>1549</v>
      </c>
      <c r="H36" s="85"/>
      <c r="I36" s="123"/>
      <c r="J36" s="123"/>
      <c r="K36" s="123"/>
      <c r="L36" s="123"/>
      <c r="M36" s="123"/>
      <c r="N36" s="86" t="str">
        <f t="shared" si="0"/>
        <v/>
      </c>
      <c r="O36" s="85"/>
      <c r="P36" s="85"/>
      <c r="Q36" s="123"/>
      <c r="R36" s="85"/>
      <c r="S36" s="106"/>
      <c r="T36" s="85"/>
      <c r="U36" s="85"/>
    </row>
    <row r="37" spans="1:21" s="87" customFormat="1" ht="102" x14ac:dyDescent="0.25">
      <c r="A37" s="182"/>
      <c r="B37" s="88" t="s">
        <v>199</v>
      </c>
      <c r="C37" s="89" t="s">
        <v>3416</v>
      </c>
      <c r="D37" s="89" t="s">
        <v>3417</v>
      </c>
      <c r="E37" s="128" t="s">
        <v>3411</v>
      </c>
      <c r="F37" s="129"/>
      <c r="G37" s="129"/>
      <c r="H37" s="85"/>
      <c r="I37" s="123"/>
      <c r="J37" s="123"/>
      <c r="K37" s="123"/>
      <c r="L37" s="123"/>
      <c r="M37" s="123"/>
      <c r="N37" s="86" t="str">
        <f t="shared" si="0"/>
        <v/>
      </c>
      <c r="O37" s="85"/>
      <c r="P37" s="85"/>
      <c r="Q37" s="123"/>
      <c r="R37" s="85"/>
      <c r="S37" s="106"/>
      <c r="T37" s="85"/>
      <c r="U37" s="85"/>
    </row>
    <row r="38" spans="1:21" s="87" customFormat="1" ht="76.5" x14ac:dyDescent="0.25">
      <c r="A38" s="183"/>
      <c r="B38" s="88" t="s">
        <v>199</v>
      </c>
      <c r="C38" s="89" t="s">
        <v>3418</v>
      </c>
      <c r="D38" s="89" t="s">
        <v>3419</v>
      </c>
      <c r="E38" s="129"/>
      <c r="F38" s="128" t="s">
        <v>3414</v>
      </c>
      <c r="G38" s="128" t="s">
        <v>1549</v>
      </c>
      <c r="H38" s="85"/>
      <c r="I38" s="123"/>
      <c r="J38" s="123"/>
      <c r="K38" s="123"/>
      <c r="L38" s="123"/>
      <c r="M38" s="123"/>
      <c r="N38" s="86" t="str">
        <f t="shared" si="0"/>
        <v/>
      </c>
      <c r="O38" s="85"/>
      <c r="P38" s="85"/>
      <c r="Q38" s="123"/>
      <c r="R38" s="85"/>
      <c r="S38" s="106"/>
      <c r="T38" s="85"/>
      <c r="U38" s="85"/>
    </row>
    <row r="39" spans="1:21" s="87" customFormat="1" ht="89.25" x14ac:dyDescent="0.25">
      <c r="A39" s="181" t="s">
        <v>202</v>
      </c>
      <c r="B39" s="88" t="s">
        <v>201</v>
      </c>
      <c r="C39" s="89" t="s">
        <v>3420</v>
      </c>
      <c r="D39" s="89" t="s">
        <v>3421</v>
      </c>
      <c r="E39" s="128" t="s">
        <v>3422</v>
      </c>
      <c r="F39" s="129"/>
      <c r="G39" s="129"/>
      <c r="H39" s="85"/>
      <c r="I39" s="123"/>
      <c r="J39" s="123"/>
      <c r="K39" s="123"/>
      <c r="L39" s="123"/>
      <c r="M39" s="123"/>
      <c r="N39" s="86" t="str">
        <f t="shared" si="0"/>
        <v/>
      </c>
      <c r="O39" s="85"/>
      <c r="P39" s="85"/>
      <c r="Q39" s="123"/>
      <c r="R39" s="85"/>
      <c r="S39" s="106"/>
      <c r="T39" s="85"/>
      <c r="U39" s="85"/>
    </row>
    <row r="40" spans="1:21" s="87" customFormat="1" ht="89.25" x14ac:dyDescent="0.25">
      <c r="A40" s="182"/>
      <c r="B40" s="88" t="s">
        <v>201</v>
      </c>
      <c r="C40" s="89" t="s">
        <v>3423</v>
      </c>
      <c r="D40" s="89" t="s">
        <v>3424</v>
      </c>
      <c r="E40" s="128" t="s">
        <v>3422</v>
      </c>
      <c r="F40" s="129"/>
      <c r="G40" s="129"/>
      <c r="H40" s="85"/>
      <c r="I40" s="123"/>
      <c r="J40" s="123"/>
      <c r="K40" s="123"/>
      <c r="L40" s="123"/>
      <c r="M40" s="123"/>
      <c r="N40" s="86" t="str">
        <f t="shared" si="0"/>
        <v/>
      </c>
      <c r="O40" s="85"/>
      <c r="P40" s="85"/>
      <c r="Q40" s="123"/>
      <c r="R40" s="85"/>
      <c r="S40" s="106"/>
      <c r="T40" s="85"/>
      <c r="U40" s="85"/>
    </row>
    <row r="41" spans="1:21" s="87" customFormat="1" ht="76.5" x14ac:dyDescent="0.25">
      <c r="A41" s="182"/>
      <c r="B41" s="88" t="s">
        <v>201</v>
      </c>
      <c r="C41" s="89" t="s">
        <v>3425</v>
      </c>
      <c r="D41" s="89" t="s">
        <v>3426</v>
      </c>
      <c r="E41" s="129"/>
      <c r="F41" s="129"/>
      <c r="G41" s="128" t="s">
        <v>3427</v>
      </c>
      <c r="H41" s="85"/>
      <c r="I41" s="123"/>
      <c r="J41" s="123"/>
      <c r="K41" s="123"/>
      <c r="L41" s="123"/>
      <c r="M41" s="123"/>
      <c r="N41" s="86" t="str">
        <f t="shared" si="0"/>
        <v/>
      </c>
      <c r="O41" s="85"/>
      <c r="P41" s="85"/>
      <c r="Q41" s="123"/>
      <c r="R41" s="85"/>
      <c r="S41" s="106"/>
      <c r="T41" s="85"/>
      <c r="U41" s="85"/>
    </row>
    <row r="42" spans="1:21" s="87" customFormat="1" ht="76.5" x14ac:dyDescent="0.25">
      <c r="A42" s="182"/>
      <c r="B42" s="88" t="s">
        <v>201</v>
      </c>
      <c r="C42" s="89" t="s">
        <v>1551</v>
      </c>
      <c r="D42" s="89" t="s">
        <v>3806</v>
      </c>
      <c r="E42" s="129"/>
      <c r="F42" s="128" t="s">
        <v>3428</v>
      </c>
      <c r="G42" s="128" t="s">
        <v>3427</v>
      </c>
      <c r="H42" s="85"/>
      <c r="I42" s="123"/>
      <c r="J42" s="123"/>
      <c r="K42" s="123"/>
      <c r="L42" s="123"/>
      <c r="M42" s="123"/>
      <c r="N42" s="86" t="str">
        <f t="shared" si="0"/>
        <v/>
      </c>
      <c r="O42" s="85"/>
      <c r="P42" s="85"/>
      <c r="Q42" s="123"/>
      <c r="R42" s="85"/>
      <c r="S42" s="106"/>
      <c r="T42" s="85"/>
      <c r="U42" s="85"/>
    </row>
    <row r="43" spans="1:21" s="87" customFormat="1" ht="63.75" x14ac:dyDescent="0.25">
      <c r="A43" s="183"/>
      <c r="B43" s="88" t="s">
        <v>201</v>
      </c>
      <c r="C43" s="89" t="s">
        <v>1552</v>
      </c>
      <c r="D43" s="89" t="s">
        <v>3807</v>
      </c>
      <c r="E43" s="129"/>
      <c r="F43" s="129"/>
      <c r="G43" s="128" t="s">
        <v>3427</v>
      </c>
      <c r="H43" s="85"/>
      <c r="I43" s="123"/>
      <c r="J43" s="123"/>
      <c r="K43" s="123"/>
      <c r="L43" s="123"/>
      <c r="M43" s="123"/>
      <c r="N43" s="86" t="str">
        <f t="shared" si="0"/>
        <v/>
      </c>
      <c r="O43" s="85"/>
      <c r="P43" s="85"/>
      <c r="Q43" s="123"/>
      <c r="R43" s="85"/>
      <c r="S43" s="106"/>
      <c r="T43" s="85"/>
      <c r="U43" s="85"/>
    </row>
    <row r="44" spans="1:21" s="87" customFormat="1" ht="165.75" x14ac:dyDescent="0.25">
      <c r="A44" s="85" t="s">
        <v>681</v>
      </c>
      <c r="B44" s="88" t="s">
        <v>670</v>
      </c>
      <c r="C44" s="88" t="s">
        <v>3429</v>
      </c>
      <c r="D44" s="89" t="s">
        <v>3808</v>
      </c>
      <c r="E44" s="128" t="s">
        <v>3430</v>
      </c>
      <c r="F44" s="128" t="s">
        <v>3431</v>
      </c>
      <c r="G44" s="129"/>
      <c r="H44" s="85"/>
      <c r="I44" s="123"/>
      <c r="J44" s="123"/>
      <c r="K44" s="123"/>
      <c r="L44" s="123"/>
      <c r="M44" s="123"/>
      <c r="N44" s="86" t="str">
        <f t="shared" si="0"/>
        <v/>
      </c>
      <c r="O44" s="85"/>
      <c r="P44" s="85"/>
      <c r="Q44" s="123"/>
      <c r="R44" s="85"/>
      <c r="S44" s="106"/>
      <c r="T44" s="85"/>
      <c r="U44" s="85"/>
    </row>
    <row r="45" spans="1:21" s="87" customFormat="1" ht="89.25" x14ac:dyDescent="0.25">
      <c r="A45" s="181" t="s">
        <v>1553</v>
      </c>
      <c r="B45" s="88" t="s">
        <v>203</v>
      </c>
      <c r="C45" s="89" t="s">
        <v>1554</v>
      </c>
      <c r="D45" s="89" t="s">
        <v>3432</v>
      </c>
      <c r="E45" s="128" t="s">
        <v>3809</v>
      </c>
      <c r="F45" s="128" t="s">
        <v>3437</v>
      </c>
      <c r="G45" s="129"/>
      <c r="H45" s="85"/>
      <c r="I45" s="123"/>
      <c r="J45" s="123"/>
      <c r="K45" s="123"/>
      <c r="L45" s="123"/>
      <c r="M45" s="123"/>
      <c r="N45" s="86" t="str">
        <f t="shared" si="0"/>
        <v/>
      </c>
      <c r="O45" s="85"/>
      <c r="P45" s="85"/>
      <c r="Q45" s="123"/>
      <c r="R45" s="85"/>
      <c r="S45" s="106"/>
      <c r="T45" s="85"/>
      <c r="U45" s="85"/>
    </row>
    <row r="46" spans="1:21" s="87" customFormat="1" ht="102" x14ac:dyDescent="0.25">
      <c r="A46" s="183"/>
      <c r="B46" s="88" t="s">
        <v>203</v>
      </c>
      <c r="C46" s="89" t="s">
        <v>1555</v>
      </c>
      <c r="D46" s="89" t="s">
        <v>3434</v>
      </c>
      <c r="E46" s="129"/>
      <c r="F46" s="128" t="s">
        <v>3437</v>
      </c>
      <c r="G46" s="128" t="s">
        <v>3433</v>
      </c>
      <c r="H46" s="85"/>
      <c r="I46" s="123"/>
      <c r="J46" s="123"/>
      <c r="K46" s="123"/>
      <c r="L46" s="123"/>
      <c r="M46" s="123"/>
      <c r="N46" s="86" t="str">
        <f t="shared" si="0"/>
        <v/>
      </c>
      <c r="O46" s="85"/>
      <c r="P46" s="85"/>
      <c r="Q46" s="123"/>
      <c r="R46" s="85"/>
      <c r="S46" s="106"/>
      <c r="T46" s="85"/>
      <c r="U46" s="85"/>
    </row>
    <row r="47" spans="1:21" s="87" customFormat="1" ht="89.25" x14ac:dyDescent="0.25">
      <c r="A47" s="85" t="s">
        <v>682</v>
      </c>
      <c r="B47" s="88" t="s">
        <v>671</v>
      </c>
      <c r="C47" s="89" t="s">
        <v>3435</v>
      </c>
      <c r="D47" s="89" t="s">
        <v>3810</v>
      </c>
      <c r="E47" s="128" t="s">
        <v>3436</v>
      </c>
      <c r="F47" s="128" t="s">
        <v>3437</v>
      </c>
      <c r="G47" s="129"/>
      <c r="H47" s="85"/>
      <c r="I47" s="123"/>
      <c r="J47" s="123"/>
      <c r="K47" s="123"/>
      <c r="L47" s="123"/>
      <c r="M47" s="123"/>
      <c r="N47" s="86" t="str">
        <f t="shared" si="0"/>
        <v/>
      </c>
      <c r="O47" s="85"/>
      <c r="P47" s="85"/>
      <c r="Q47" s="123"/>
      <c r="R47" s="85"/>
      <c r="S47" s="106"/>
      <c r="T47" s="85"/>
      <c r="U47" s="85"/>
    </row>
    <row r="48" spans="1:21" s="87" customFormat="1" ht="127.5" x14ac:dyDescent="0.25">
      <c r="A48" s="181" t="s">
        <v>205</v>
      </c>
      <c r="B48" s="88" t="s">
        <v>672</v>
      </c>
      <c r="C48" s="89" t="s">
        <v>3438</v>
      </c>
      <c r="D48" s="89" t="s">
        <v>3439</v>
      </c>
      <c r="E48" s="128" t="s">
        <v>3440</v>
      </c>
      <c r="F48" s="129"/>
      <c r="G48" s="129"/>
      <c r="H48" s="85"/>
      <c r="I48" s="123"/>
      <c r="J48" s="123"/>
      <c r="K48" s="123"/>
      <c r="L48" s="123"/>
      <c r="M48" s="123"/>
      <c r="N48" s="86" t="str">
        <f t="shared" si="0"/>
        <v/>
      </c>
      <c r="O48" s="85"/>
      <c r="P48" s="85"/>
      <c r="Q48" s="123"/>
      <c r="R48" s="85"/>
      <c r="S48" s="106"/>
      <c r="T48" s="85"/>
      <c r="U48" s="85"/>
    </row>
    <row r="49" spans="1:21" s="87" customFormat="1" ht="127.5" x14ac:dyDescent="0.25">
      <c r="A49" s="183"/>
      <c r="B49" s="88" t="s">
        <v>672</v>
      </c>
      <c r="C49" s="89" t="s">
        <v>3441</v>
      </c>
      <c r="D49" s="89" t="s">
        <v>3442</v>
      </c>
      <c r="E49" s="128" t="s">
        <v>3440</v>
      </c>
      <c r="F49" s="128" t="s">
        <v>3437</v>
      </c>
      <c r="G49" s="129"/>
      <c r="H49" s="85"/>
      <c r="I49" s="123"/>
      <c r="J49" s="123"/>
      <c r="K49" s="123"/>
      <c r="L49" s="123"/>
      <c r="M49" s="123"/>
      <c r="N49" s="86" t="str">
        <f t="shared" si="0"/>
        <v/>
      </c>
      <c r="O49" s="85"/>
      <c r="P49" s="85"/>
      <c r="Q49" s="123"/>
      <c r="R49" s="85"/>
      <c r="S49" s="106"/>
      <c r="T49" s="85"/>
      <c r="U49" s="85"/>
    </row>
    <row r="50" spans="1:21" s="87" customFormat="1" ht="140.25" x14ac:dyDescent="0.25">
      <c r="A50" s="181" t="s">
        <v>1556</v>
      </c>
      <c r="B50" s="88" t="s">
        <v>206</v>
      </c>
      <c r="C50" s="89" t="s">
        <v>3443</v>
      </c>
      <c r="D50" s="89" t="s">
        <v>3444</v>
      </c>
      <c r="E50" s="128" t="s">
        <v>3445</v>
      </c>
      <c r="F50" s="129"/>
      <c r="G50" s="129"/>
      <c r="H50" s="85"/>
      <c r="I50" s="123"/>
      <c r="J50" s="123"/>
      <c r="K50" s="123"/>
      <c r="L50" s="123"/>
      <c r="M50" s="123"/>
      <c r="N50" s="86" t="str">
        <f t="shared" si="0"/>
        <v/>
      </c>
      <c r="O50" s="85"/>
      <c r="P50" s="85"/>
      <c r="Q50" s="123"/>
      <c r="R50" s="85"/>
      <c r="S50" s="106"/>
      <c r="T50" s="85"/>
      <c r="U50" s="85"/>
    </row>
    <row r="51" spans="1:21" s="87" customFormat="1" ht="140.25" x14ac:dyDescent="0.25">
      <c r="A51" s="182"/>
      <c r="B51" s="88" t="s">
        <v>206</v>
      </c>
      <c r="C51" s="89" t="s">
        <v>3446</v>
      </c>
      <c r="D51" s="89" t="s">
        <v>3447</v>
      </c>
      <c r="E51" s="128" t="s">
        <v>3445</v>
      </c>
      <c r="F51" s="129"/>
      <c r="G51" s="129"/>
      <c r="H51" s="85"/>
      <c r="I51" s="123"/>
      <c r="J51" s="123"/>
      <c r="K51" s="123"/>
      <c r="L51" s="123"/>
      <c r="M51" s="123"/>
      <c r="N51" s="86" t="str">
        <f t="shared" si="0"/>
        <v/>
      </c>
      <c r="O51" s="85"/>
      <c r="P51" s="85"/>
      <c r="Q51" s="123"/>
      <c r="R51" s="85"/>
      <c r="S51" s="106"/>
      <c r="T51" s="85"/>
      <c r="U51" s="85"/>
    </row>
    <row r="52" spans="1:21" s="87" customFormat="1" ht="102" x14ac:dyDescent="0.25">
      <c r="A52" s="182"/>
      <c r="B52" s="88" t="s">
        <v>206</v>
      </c>
      <c r="C52" s="89" t="s">
        <v>3448</v>
      </c>
      <c r="D52" s="89" t="s">
        <v>3449</v>
      </c>
      <c r="E52" s="129"/>
      <c r="F52" s="128" t="s">
        <v>3450</v>
      </c>
      <c r="G52" s="128" t="s">
        <v>3451</v>
      </c>
      <c r="H52" s="85"/>
      <c r="I52" s="123"/>
      <c r="J52" s="123"/>
      <c r="K52" s="123"/>
      <c r="L52" s="123"/>
      <c r="M52" s="123"/>
      <c r="N52" s="86" t="str">
        <f t="shared" si="0"/>
        <v/>
      </c>
      <c r="O52" s="85"/>
      <c r="P52" s="85"/>
      <c r="Q52" s="123"/>
      <c r="R52" s="85"/>
      <c r="S52" s="106"/>
      <c r="T52" s="85"/>
      <c r="U52" s="85"/>
    </row>
    <row r="53" spans="1:21" s="87" customFormat="1" ht="76.5" x14ac:dyDescent="0.25">
      <c r="A53" s="182"/>
      <c r="B53" s="88" t="s">
        <v>206</v>
      </c>
      <c r="C53" s="89" t="s">
        <v>3452</v>
      </c>
      <c r="D53" s="89" t="s">
        <v>3453</v>
      </c>
      <c r="E53" s="129"/>
      <c r="F53" s="128" t="s">
        <v>3450</v>
      </c>
      <c r="G53" s="128" t="s">
        <v>3451</v>
      </c>
      <c r="H53" s="85"/>
      <c r="I53" s="123"/>
      <c r="J53" s="123"/>
      <c r="K53" s="123"/>
      <c r="L53" s="123"/>
      <c r="M53" s="123"/>
      <c r="N53" s="86" t="str">
        <f t="shared" si="0"/>
        <v/>
      </c>
      <c r="O53" s="85"/>
      <c r="P53" s="85"/>
      <c r="Q53" s="123"/>
      <c r="R53" s="85"/>
      <c r="S53" s="106"/>
      <c r="T53" s="85"/>
      <c r="U53" s="85"/>
    </row>
    <row r="54" spans="1:21" s="87" customFormat="1" ht="76.5" x14ac:dyDescent="0.25">
      <c r="A54" s="182"/>
      <c r="B54" s="88" t="s">
        <v>206</v>
      </c>
      <c r="C54" s="89" t="s">
        <v>3454</v>
      </c>
      <c r="D54" s="89" t="s">
        <v>3455</v>
      </c>
      <c r="E54" s="129"/>
      <c r="F54" s="128" t="s">
        <v>3450</v>
      </c>
      <c r="G54" s="128" t="s">
        <v>3451</v>
      </c>
      <c r="H54" s="85"/>
      <c r="I54" s="123"/>
      <c r="J54" s="123"/>
      <c r="K54" s="123"/>
      <c r="L54" s="123"/>
      <c r="M54" s="123"/>
      <c r="N54" s="86" t="str">
        <f t="shared" si="0"/>
        <v/>
      </c>
      <c r="O54" s="85"/>
      <c r="P54" s="85"/>
      <c r="Q54" s="123"/>
      <c r="R54" s="85"/>
      <c r="S54" s="106"/>
      <c r="T54" s="85"/>
      <c r="U54" s="85"/>
    </row>
    <row r="55" spans="1:21" s="87" customFormat="1" ht="76.5" x14ac:dyDescent="0.25">
      <c r="A55" s="183"/>
      <c r="B55" s="88" t="s">
        <v>206</v>
      </c>
      <c r="C55" s="89" t="s">
        <v>1557</v>
      </c>
      <c r="D55" s="89" t="s">
        <v>3456</v>
      </c>
      <c r="E55" s="129"/>
      <c r="F55" s="128" t="s">
        <v>3450</v>
      </c>
      <c r="G55" s="128" t="s">
        <v>3451</v>
      </c>
      <c r="H55" s="85"/>
      <c r="I55" s="123"/>
      <c r="J55" s="123"/>
      <c r="K55" s="123"/>
      <c r="L55" s="123"/>
      <c r="M55" s="123"/>
      <c r="N55" s="86" t="str">
        <f t="shared" si="0"/>
        <v/>
      </c>
      <c r="O55" s="85"/>
      <c r="P55" s="85"/>
      <c r="Q55" s="123"/>
      <c r="R55" s="85"/>
      <c r="S55" s="106"/>
      <c r="T55" s="85"/>
      <c r="U55" s="85"/>
    </row>
    <row r="56" spans="1:21" s="87" customFormat="1" ht="102" x14ac:dyDescent="0.25">
      <c r="A56" s="85" t="s">
        <v>683</v>
      </c>
      <c r="B56" s="88" t="s">
        <v>673</v>
      </c>
      <c r="C56" s="89" t="s">
        <v>3457</v>
      </c>
      <c r="D56" s="89" t="s">
        <v>3811</v>
      </c>
      <c r="E56" s="128" t="s">
        <v>3458</v>
      </c>
      <c r="F56" s="128" t="s">
        <v>3459</v>
      </c>
      <c r="G56" s="129"/>
      <c r="H56" s="85"/>
      <c r="I56" s="123"/>
      <c r="J56" s="123"/>
      <c r="K56" s="123"/>
      <c r="L56" s="123"/>
      <c r="M56" s="123"/>
      <c r="N56" s="86" t="str">
        <f t="shared" si="0"/>
        <v/>
      </c>
      <c r="O56" s="85"/>
      <c r="P56" s="85"/>
      <c r="Q56" s="123"/>
      <c r="R56" s="85"/>
      <c r="S56" s="106"/>
      <c r="T56" s="85"/>
      <c r="U56" s="85"/>
    </row>
    <row r="57" spans="1:21" s="87" customFormat="1" ht="89.25" x14ac:dyDescent="0.25">
      <c r="A57" s="181" t="s">
        <v>208</v>
      </c>
      <c r="B57" s="88" t="s">
        <v>674</v>
      </c>
      <c r="C57" s="89" t="s">
        <v>3460</v>
      </c>
      <c r="D57" s="89" t="s">
        <v>3461</v>
      </c>
      <c r="E57" s="128" t="s">
        <v>3458</v>
      </c>
      <c r="F57" s="129"/>
      <c r="G57" s="129"/>
      <c r="H57" s="85"/>
      <c r="I57" s="123"/>
      <c r="J57" s="123"/>
      <c r="K57" s="123"/>
      <c r="L57" s="123"/>
      <c r="M57" s="123"/>
      <c r="N57" s="86" t="str">
        <f t="shared" si="0"/>
        <v/>
      </c>
      <c r="O57" s="85"/>
      <c r="P57" s="85"/>
      <c r="Q57" s="123"/>
      <c r="R57" s="85"/>
      <c r="S57" s="106"/>
      <c r="T57" s="85"/>
      <c r="U57" s="85"/>
    </row>
    <row r="58" spans="1:21" s="87" customFormat="1" ht="102" x14ac:dyDescent="0.25">
      <c r="A58" s="183"/>
      <c r="B58" s="88" t="s">
        <v>674</v>
      </c>
      <c r="C58" s="89" t="s">
        <v>3462</v>
      </c>
      <c r="D58" s="89" t="s">
        <v>3463</v>
      </c>
      <c r="E58" s="128" t="s">
        <v>3458</v>
      </c>
      <c r="F58" s="128" t="s">
        <v>3459</v>
      </c>
      <c r="G58" s="129"/>
      <c r="H58" s="85"/>
      <c r="I58" s="123"/>
      <c r="J58" s="123"/>
      <c r="K58" s="123"/>
      <c r="L58" s="123"/>
      <c r="M58" s="123"/>
      <c r="N58" s="86" t="str">
        <f t="shared" si="0"/>
        <v/>
      </c>
      <c r="O58" s="85"/>
      <c r="P58" s="85"/>
      <c r="Q58" s="123"/>
      <c r="R58" s="85"/>
      <c r="S58" s="106"/>
      <c r="T58" s="85"/>
      <c r="U58" s="85"/>
    </row>
    <row r="59" spans="1:21" s="87" customFormat="1" ht="140.25" x14ac:dyDescent="0.25">
      <c r="A59" s="85" t="s">
        <v>209</v>
      </c>
      <c r="B59" s="88" t="s">
        <v>675</v>
      </c>
      <c r="C59" s="89" t="s">
        <v>3464</v>
      </c>
      <c r="D59" s="89" t="s">
        <v>3812</v>
      </c>
      <c r="E59" s="128" t="s">
        <v>3465</v>
      </c>
      <c r="F59" s="128" t="s">
        <v>3466</v>
      </c>
      <c r="G59" s="129"/>
      <c r="H59" s="85"/>
      <c r="I59" s="123"/>
      <c r="J59" s="123"/>
      <c r="K59" s="123"/>
      <c r="L59" s="123"/>
      <c r="M59" s="123"/>
      <c r="N59" s="86" t="str">
        <f t="shared" ref="N59:N80" si="1">IF(OR(L59="",M59=""),"",
IF(OR(L59="Low",M59="Low"),"Low",
IF(OR(L59="Moderate",M59="Moderate"),"Moderate",
"High")))</f>
        <v/>
      </c>
      <c r="O59" s="85"/>
      <c r="P59" s="85"/>
      <c r="Q59" s="123"/>
      <c r="R59" s="85"/>
      <c r="S59" s="106"/>
      <c r="T59" s="85"/>
      <c r="U59" s="85"/>
    </row>
    <row r="60" spans="1:21" s="87" customFormat="1" ht="89.25" x14ac:dyDescent="0.25">
      <c r="A60" s="181" t="s">
        <v>211</v>
      </c>
      <c r="B60" s="88" t="s">
        <v>210</v>
      </c>
      <c r="C60" s="89" t="s">
        <v>3467</v>
      </c>
      <c r="D60" s="89" t="s">
        <v>3468</v>
      </c>
      <c r="E60" s="128" t="s">
        <v>3469</v>
      </c>
      <c r="F60" s="129"/>
      <c r="G60" s="129"/>
      <c r="H60" s="85"/>
      <c r="I60" s="123"/>
      <c r="J60" s="123"/>
      <c r="K60" s="123"/>
      <c r="L60" s="123"/>
      <c r="M60" s="123"/>
      <c r="N60" s="86" t="str">
        <f t="shared" si="1"/>
        <v/>
      </c>
      <c r="O60" s="85"/>
      <c r="P60" s="85"/>
      <c r="Q60" s="123"/>
      <c r="R60" s="85"/>
      <c r="S60" s="106"/>
      <c r="T60" s="85"/>
      <c r="U60" s="85"/>
    </row>
    <row r="61" spans="1:21" s="87" customFormat="1" ht="89.25" x14ac:dyDescent="0.25">
      <c r="A61" s="182"/>
      <c r="B61" s="88" t="s">
        <v>210</v>
      </c>
      <c r="C61" s="89" t="s">
        <v>3470</v>
      </c>
      <c r="D61" s="89" t="s">
        <v>3471</v>
      </c>
      <c r="E61" s="128" t="s">
        <v>3469</v>
      </c>
      <c r="F61" s="129"/>
      <c r="G61" s="129"/>
      <c r="H61" s="85"/>
      <c r="I61" s="123"/>
      <c r="J61" s="123"/>
      <c r="K61" s="123"/>
      <c r="L61" s="123"/>
      <c r="M61" s="123"/>
      <c r="N61" s="86" t="str">
        <f t="shared" si="1"/>
        <v/>
      </c>
      <c r="O61" s="85"/>
      <c r="P61" s="85"/>
      <c r="Q61" s="123"/>
      <c r="R61" s="85"/>
      <c r="S61" s="106"/>
      <c r="T61" s="85"/>
      <c r="U61" s="85"/>
    </row>
    <row r="62" spans="1:21" s="87" customFormat="1" ht="153" x14ac:dyDescent="0.25">
      <c r="A62" s="183"/>
      <c r="B62" s="88" t="s">
        <v>210</v>
      </c>
      <c r="C62" s="89" t="s">
        <v>3472</v>
      </c>
      <c r="D62" s="89" t="s">
        <v>3473</v>
      </c>
      <c r="E62" s="129"/>
      <c r="F62" s="128" t="s">
        <v>3479</v>
      </c>
      <c r="G62" s="128" t="s">
        <v>1558</v>
      </c>
      <c r="H62" s="85"/>
      <c r="I62" s="123"/>
      <c r="J62" s="123"/>
      <c r="K62" s="123"/>
      <c r="L62" s="123"/>
      <c r="M62" s="123"/>
      <c r="N62" s="86" t="str">
        <f t="shared" si="1"/>
        <v/>
      </c>
      <c r="O62" s="85"/>
      <c r="P62" s="85"/>
      <c r="Q62" s="123"/>
      <c r="R62" s="85"/>
      <c r="S62" s="106"/>
      <c r="T62" s="85"/>
      <c r="U62" s="85"/>
    </row>
    <row r="63" spans="1:21" s="87" customFormat="1" ht="114.75" x14ac:dyDescent="0.25">
      <c r="A63" s="181" t="s">
        <v>212</v>
      </c>
      <c r="B63" s="88" t="s">
        <v>676</v>
      </c>
      <c r="C63" s="89" t="s">
        <v>3474</v>
      </c>
      <c r="D63" s="89" t="s">
        <v>3475</v>
      </c>
      <c r="E63" s="128" t="s">
        <v>3476</v>
      </c>
      <c r="F63" s="129"/>
      <c r="G63" s="129"/>
      <c r="H63" s="85"/>
      <c r="I63" s="123"/>
      <c r="J63" s="123"/>
      <c r="K63" s="123"/>
      <c r="L63" s="123"/>
      <c r="M63" s="123"/>
      <c r="N63" s="86" t="str">
        <f t="shared" si="1"/>
        <v/>
      </c>
      <c r="O63" s="85"/>
      <c r="P63" s="85"/>
      <c r="Q63" s="123"/>
      <c r="R63" s="85"/>
      <c r="S63" s="106"/>
      <c r="T63" s="85"/>
      <c r="U63" s="85"/>
    </row>
    <row r="64" spans="1:21" s="87" customFormat="1" ht="153" x14ac:dyDescent="0.25">
      <c r="A64" s="183"/>
      <c r="B64" s="88" t="s">
        <v>676</v>
      </c>
      <c r="C64" s="89" t="s">
        <v>3477</v>
      </c>
      <c r="D64" s="89" t="s">
        <v>3478</v>
      </c>
      <c r="E64" s="129"/>
      <c r="F64" s="128" t="s">
        <v>3479</v>
      </c>
      <c r="G64" s="128" t="s">
        <v>1558</v>
      </c>
      <c r="H64" s="85"/>
      <c r="I64" s="123"/>
      <c r="J64" s="123"/>
      <c r="K64" s="123"/>
      <c r="L64" s="123"/>
      <c r="M64" s="123"/>
      <c r="N64" s="86" t="str">
        <f t="shared" si="1"/>
        <v/>
      </c>
      <c r="O64" s="85"/>
      <c r="P64" s="85"/>
      <c r="Q64" s="123"/>
      <c r="R64" s="85"/>
      <c r="S64" s="106"/>
      <c r="T64" s="85"/>
      <c r="U64" s="85"/>
    </row>
    <row r="65" spans="1:21" s="87" customFormat="1" ht="127.5" x14ac:dyDescent="0.25">
      <c r="A65" s="84" t="s">
        <v>213</v>
      </c>
      <c r="B65" s="88" t="s">
        <v>677</v>
      </c>
      <c r="C65" s="89" t="s">
        <v>3480</v>
      </c>
      <c r="D65" s="89" t="s">
        <v>3813</v>
      </c>
      <c r="E65" s="128" t="s">
        <v>3481</v>
      </c>
      <c r="F65" s="128" t="s">
        <v>3482</v>
      </c>
      <c r="G65" s="129"/>
      <c r="H65" s="85"/>
      <c r="I65" s="123"/>
      <c r="J65" s="123"/>
      <c r="K65" s="123"/>
      <c r="L65" s="123"/>
      <c r="M65" s="123"/>
      <c r="N65" s="86" t="str">
        <f t="shared" si="1"/>
        <v/>
      </c>
      <c r="O65" s="85"/>
      <c r="P65" s="85"/>
      <c r="Q65" s="123"/>
      <c r="R65" s="85"/>
      <c r="S65" s="106"/>
      <c r="T65" s="85"/>
      <c r="U65" s="85"/>
    </row>
    <row r="66" spans="1:21" s="87" customFormat="1" ht="89.25" x14ac:dyDescent="0.25">
      <c r="A66" s="181" t="s">
        <v>215</v>
      </c>
      <c r="B66" s="88" t="s">
        <v>214</v>
      </c>
      <c r="C66" s="89" t="s">
        <v>3483</v>
      </c>
      <c r="D66" s="89" t="s">
        <v>3484</v>
      </c>
      <c r="E66" s="128" t="s">
        <v>3485</v>
      </c>
      <c r="F66" s="129"/>
      <c r="G66" s="129"/>
      <c r="H66" s="85"/>
      <c r="I66" s="123"/>
      <c r="J66" s="123"/>
      <c r="K66" s="123"/>
      <c r="L66" s="123"/>
      <c r="M66" s="123"/>
      <c r="N66" s="86" t="str">
        <f t="shared" si="1"/>
        <v/>
      </c>
      <c r="O66" s="85"/>
      <c r="P66" s="85"/>
      <c r="Q66" s="123"/>
      <c r="R66" s="85"/>
      <c r="S66" s="107"/>
      <c r="T66" s="85"/>
      <c r="U66" s="85"/>
    </row>
    <row r="67" spans="1:21" s="87" customFormat="1" ht="63.75" x14ac:dyDescent="0.25">
      <c r="A67" s="182"/>
      <c r="B67" s="88" t="s">
        <v>214</v>
      </c>
      <c r="C67" s="89" t="s">
        <v>3486</v>
      </c>
      <c r="D67" s="89" t="s">
        <v>3487</v>
      </c>
      <c r="E67" s="129"/>
      <c r="F67" s="129"/>
      <c r="G67" s="128" t="s">
        <v>3488</v>
      </c>
      <c r="H67" s="85"/>
      <c r="I67" s="123"/>
      <c r="J67" s="123"/>
      <c r="K67" s="123"/>
      <c r="L67" s="123"/>
      <c r="M67" s="123"/>
      <c r="N67" s="86" t="str">
        <f t="shared" si="1"/>
        <v/>
      </c>
      <c r="O67" s="85"/>
      <c r="P67" s="85"/>
      <c r="Q67" s="123"/>
      <c r="R67" s="85"/>
      <c r="S67" s="107"/>
      <c r="T67" s="85"/>
      <c r="U67" s="85"/>
    </row>
    <row r="68" spans="1:21" s="87" customFormat="1" ht="89.25" x14ac:dyDescent="0.25">
      <c r="A68" s="182"/>
      <c r="B68" s="88" t="s">
        <v>214</v>
      </c>
      <c r="C68" s="89" t="s">
        <v>3489</v>
      </c>
      <c r="D68" s="89" t="s">
        <v>3490</v>
      </c>
      <c r="E68" s="128" t="s">
        <v>3485</v>
      </c>
      <c r="F68" s="129"/>
      <c r="G68" s="129"/>
      <c r="H68" s="85"/>
      <c r="I68" s="123"/>
      <c r="J68" s="123"/>
      <c r="K68" s="123"/>
      <c r="L68" s="123"/>
      <c r="M68" s="123"/>
      <c r="N68" s="86" t="str">
        <f t="shared" si="1"/>
        <v/>
      </c>
      <c r="O68" s="85"/>
      <c r="P68" s="85"/>
      <c r="Q68" s="123"/>
      <c r="R68" s="85"/>
      <c r="S68" s="107"/>
      <c r="T68" s="85"/>
      <c r="U68" s="85"/>
    </row>
    <row r="69" spans="1:21" s="87" customFormat="1" ht="63.75" x14ac:dyDescent="0.25">
      <c r="A69" s="182"/>
      <c r="B69" s="88" t="s">
        <v>214</v>
      </c>
      <c r="C69" s="89" t="s">
        <v>3491</v>
      </c>
      <c r="D69" s="89" t="s">
        <v>3492</v>
      </c>
      <c r="E69" s="129"/>
      <c r="F69" s="129"/>
      <c r="G69" s="128" t="s">
        <v>3488</v>
      </c>
      <c r="H69" s="85"/>
      <c r="I69" s="123"/>
      <c r="J69" s="123"/>
      <c r="K69" s="123"/>
      <c r="L69" s="123"/>
      <c r="M69" s="123"/>
      <c r="N69" s="86" t="str">
        <f t="shared" si="1"/>
        <v/>
      </c>
      <c r="O69" s="85"/>
      <c r="P69" s="85"/>
      <c r="Q69" s="123"/>
      <c r="R69" s="85"/>
      <c r="S69" s="107"/>
      <c r="T69" s="85"/>
      <c r="U69" s="85"/>
    </row>
    <row r="70" spans="1:21" s="87" customFormat="1" ht="89.25" x14ac:dyDescent="0.25">
      <c r="A70" s="182"/>
      <c r="B70" s="88" t="s">
        <v>214</v>
      </c>
      <c r="C70" s="89" t="s">
        <v>3493</v>
      </c>
      <c r="D70" s="89" t="s">
        <v>3494</v>
      </c>
      <c r="E70" s="128" t="s">
        <v>3485</v>
      </c>
      <c r="F70" s="129"/>
      <c r="G70" s="129"/>
      <c r="H70" s="85"/>
      <c r="I70" s="123"/>
      <c r="J70" s="123"/>
      <c r="K70" s="123"/>
      <c r="L70" s="123"/>
      <c r="M70" s="123"/>
      <c r="N70" s="86" t="str">
        <f t="shared" si="1"/>
        <v/>
      </c>
      <c r="O70" s="85"/>
      <c r="P70" s="85"/>
      <c r="Q70" s="123"/>
      <c r="R70" s="85"/>
      <c r="S70" s="107"/>
      <c r="T70" s="85"/>
      <c r="U70" s="85"/>
    </row>
    <row r="71" spans="1:21" s="87" customFormat="1" ht="63.75" x14ac:dyDescent="0.25">
      <c r="A71" s="182"/>
      <c r="B71" s="88" t="s">
        <v>214</v>
      </c>
      <c r="C71" s="89" t="s">
        <v>3495</v>
      </c>
      <c r="D71" s="89" t="s">
        <v>3496</v>
      </c>
      <c r="E71" s="129"/>
      <c r="F71" s="129"/>
      <c r="G71" s="128" t="s">
        <v>3488</v>
      </c>
      <c r="H71" s="85"/>
      <c r="I71" s="123"/>
      <c r="J71" s="123"/>
      <c r="K71" s="123"/>
      <c r="L71" s="123"/>
      <c r="M71" s="123"/>
      <c r="N71" s="86" t="str">
        <f t="shared" si="1"/>
        <v/>
      </c>
      <c r="O71" s="85"/>
      <c r="P71" s="85"/>
      <c r="Q71" s="123"/>
      <c r="R71" s="85"/>
      <c r="S71" s="107"/>
      <c r="T71" s="85"/>
      <c r="U71" s="85"/>
    </row>
    <row r="72" spans="1:21" s="87" customFormat="1" ht="63.75" x14ac:dyDescent="0.25">
      <c r="A72" s="183"/>
      <c r="B72" s="88" t="s">
        <v>214</v>
      </c>
      <c r="C72" s="89" t="s">
        <v>1559</v>
      </c>
      <c r="D72" s="89" t="s">
        <v>3497</v>
      </c>
      <c r="E72" s="129"/>
      <c r="F72" s="128" t="s">
        <v>3498</v>
      </c>
      <c r="G72" s="128" t="s">
        <v>3488</v>
      </c>
      <c r="H72" s="85"/>
      <c r="I72" s="123"/>
      <c r="J72" s="123"/>
      <c r="K72" s="123"/>
      <c r="L72" s="123"/>
      <c r="M72" s="123"/>
      <c r="N72" s="86" t="str">
        <f t="shared" si="1"/>
        <v/>
      </c>
      <c r="O72" s="85"/>
      <c r="P72" s="85"/>
      <c r="Q72" s="123"/>
      <c r="R72" s="85"/>
      <c r="S72" s="107"/>
      <c r="T72" s="85"/>
      <c r="U72" s="85"/>
    </row>
    <row r="73" spans="1:21" s="87" customFormat="1" ht="102" x14ac:dyDescent="0.25">
      <c r="A73" s="181" t="s">
        <v>684</v>
      </c>
      <c r="B73" s="88" t="s">
        <v>678</v>
      </c>
      <c r="C73" s="89" t="s">
        <v>3499</v>
      </c>
      <c r="D73" s="89" t="s">
        <v>3500</v>
      </c>
      <c r="E73" s="128" t="s">
        <v>3501</v>
      </c>
      <c r="F73" s="129"/>
      <c r="G73" s="129"/>
      <c r="H73" s="85"/>
      <c r="I73" s="123"/>
      <c r="J73" s="123"/>
      <c r="K73" s="123"/>
      <c r="L73" s="123"/>
      <c r="M73" s="123"/>
      <c r="N73" s="86" t="str">
        <f t="shared" si="1"/>
        <v/>
      </c>
      <c r="O73" s="85"/>
      <c r="P73" s="85"/>
      <c r="Q73" s="123"/>
      <c r="R73" s="85"/>
      <c r="S73" s="107"/>
      <c r="T73" s="85"/>
      <c r="U73" s="85"/>
    </row>
    <row r="74" spans="1:21" s="87" customFormat="1" ht="63.75" x14ac:dyDescent="0.25">
      <c r="A74" s="183"/>
      <c r="B74" s="88" t="s">
        <v>678</v>
      </c>
      <c r="C74" s="89" t="s">
        <v>3502</v>
      </c>
      <c r="D74" s="89" t="s">
        <v>3503</v>
      </c>
      <c r="E74" s="129"/>
      <c r="F74" s="129"/>
      <c r="G74" s="128" t="s">
        <v>3488</v>
      </c>
      <c r="H74" s="85"/>
      <c r="I74" s="123"/>
      <c r="J74" s="123"/>
      <c r="K74" s="123"/>
      <c r="L74" s="123"/>
      <c r="M74" s="123"/>
      <c r="N74" s="86" t="str">
        <f t="shared" si="1"/>
        <v/>
      </c>
      <c r="O74" s="85"/>
      <c r="P74" s="85"/>
      <c r="Q74" s="123"/>
      <c r="R74" s="85"/>
      <c r="S74" s="107"/>
      <c r="T74" s="85"/>
      <c r="U74" s="85"/>
    </row>
    <row r="75" spans="1:21" s="87" customFormat="1" ht="127.5" x14ac:dyDescent="0.25">
      <c r="A75" s="181" t="s">
        <v>216</v>
      </c>
      <c r="B75" s="88" t="s">
        <v>679</v>
      </c>
      <c r="C75" s="89" t="s">
        <v>3504</v>
      </c>
      <c r="D75" s="89" t="s">
        <v>3505</v>
      </c>
      <c r="E75" s="128" t="s">
        <v>3506</v>
      </c>
      <c r="F75" s="129"/>
      <c r="G75" s="129"/>
      <c r="H75" s="85"/>
      <c r="I75" s="123"/>
      <c r="J75" s="123"/>
      <c r="K75" s="123"/>
      <c r="L75" s="123"/>
      <c r="M75" s="123"/>
      <c r="N75" s="86" t="str">
        <f t="shared" si="1"/>
        <v/>
      </c>
      <c r="O75" s="85"/>
      <c r="P75" s="85"/>
      <c r="Q75" s="123"/>
      <c r="R75" s="85"/>
      <c r="S75" s="107"/>
      <c r="T75" s="85"/>
      <c r="U75" s="85"/>
    </row>
    <row r="76" spans="1:21" s="87" customFormat="1" ht="127.5" x14ac:dyDescent="0.25">
      <c r="A76" s="182"/>
      <c r="B76" s="88" t="s">
        <v>679</v>
      </c>
      <c r="C76" s="89" t="s">
        <v>3507</v>
      </c>
      <c r="D76" s="89" t="s">
        <v>3508</v>
      </c>
      <c r="E76" s="128" t="s">
        <v>3506</v>
      </c>
      <c r="F76" s="129"/>
      <c r="G76" s="129"/>
      <c r="H76" s="85"/>
      <c r="I76" s="123"/>
      <c r="J76" s="123"/>
      <c r="K76" s="123"/>
      <c r="L76" s="123"/>
      <c r="M76" s="123"/>
      <c r="N76" s="86" t="str">
        <f t="shared" si="1"/>
        <v/>
      </c>
      <c r="O76" s="85"/>
      <c r="P76" s="85"/>
      <c r="Q76" s="123"/>
      <c r="R76" s="85"/>
      <c r="S76" s="107"/>
      <c r="T76" s="85"/>
      <c r="U76" s="85"/>
    </row>
    <row r="77" spans="1:21" s="87" customFormat="1" ht="127.5" x14ac:dyDescent="0.25">
      <c r="A77" s="183"/>
      <c r="B77" s="88" t="s">
        <v>679</v>
      </c>
      <c r="C77" s="89" t="s">
        <v>3509</v>
      </c>
      <c r="D77" s="89" t="s">
        <v>3510</v>
      </c>
      <c r="E77" s="128" t="s">
        <v>3506</v>
      </c>
      <c r="F77" s="128" t="s">
        <v>3511</v>
      </c>
      <c r="G77" s="129"/>
      <c r="H77" s="85"/>
      <c r="I77" s="123"/>
      <c r="J77" s="123"/>
      <c r="K77" s="123"/>
      <c r="L77" s="123"/>
      <c r="M77" s="123"/>
      <c r="N77" s="86" t="str">
        <f t="shared" si="1"/>
        <v/>
      </c>
      <c r="O77" s="85"/>
      <c r="P77" s="85"/>
      <c r="Q77" s="123"/>
      <c r="R77" s="85"/>
      <c r="S77" s="107"/>
      <c r="T77" s="85"/>
      <c r="U77" s="85"/>
    </row>
    <row r="78" spans="1:21" s="87" customFormat="1" ht="153" x14ac:dyDescent="0.25">
      <c r="A78" s="181" t="s">
        <v>1560</v>
      </c>
      <c r="B78" s="88" t="s">
        <v>217</v>
      </c>
      <c r="C78" s="89" t="s">
        <v>3512</v>
      </c>
      <c r="D78" s="89" t="s">
        <v>3814</v>
      </c>
      <c r="E78" s="128" t="s">
        <v>3513</v>
      </c>
      <c r="F78" s="129"/>
      <c r="G78" s="128" t="s">
        <v>3514</v>
      </c>
      <c r="H78" s="85"/>
      <c r="I78" s="123"/>
      <c r="J78" s="123"/>
      <c r="K78" s="123"/>
      <c r="L78" s="123"/>
      <c r="M78" s="123"/>
      <c r="N78" s="86" t="str">
        <f t="shared" si="1"/>
        <v/>
      </c>
      <c r="O78" s="85"/>
      <c r="P78" s="85"/>
      <c r="Q78" s="123"/>
      <c r="R78" s="85"/>
      <c r="S78" s="107"/>
      <c r="T78" s="85"/>
      <c r="U78" s="85"/>
    </row>
    <row r="79" spans="1:21" s="87" customFormat="1" ht="153" x14ac:dyDescent="0.25">
      <c r="A79" s="183"/>
      <c r="B79" s="88" t="s">
        <v>217</v>
      </c>
      <c r="C79" s="89" t="s">
        <v>3515</v>
      </c>
      <c r="D79" s="89" t="s">
        <v>3815</v>
      </c>
      <c r="E79" s="128" t="s">
        <v>3513</v>
      </c>
      <c r="F79" s="129"/>
      <c r="G79" s="128" t="s">
        <v>3514</v>
      </c>
      <c r="H79" s="85"/>
      <c r="I79" s="123"/>
      <c r="J79" s="123"/>
      <c r="K79" s="123"/>
      <c r="L79" s="123"/>
      <c r="M79" s="123"/>
      <c r="N79" s="86" t="str">
        <f t="shared" si="1"/>
        <v/>
      </c>
      <c r="O79" s="85"/>
      <c r="P79" s="85"/>
      <c r="Q79" s="123"/>
      <c r="R79" s="85"/>
      <c r="S79" s="107"/>
      <c r="T79" s="85"/>
      <c r="U79" s="85"/>
    </row>
    <row r="80" spans="1:21" s="87" customFormat="1" ht="165.75" x14ac:dyDescent="0.25">
      <c r="A80" s="85" t="s">
        <v>219</v>
      </c>
      <c r="B80" s="88" t="s">
        <v>680</v>
      </c>
      <c r="C80" s="89" t="s">
        <v>3516</v>
      </c>
      <c r="D80" s="89" t="s">
        <v>3816</v>
      </c>
      <c r="E80" s="128" t="s">
        <v>3517</v>
      </c>
      <c r="F80" s="128" t="s">
        <v>3518</v>
      </c>
      <c r="G80" s="128" t="s">
        <v>3519</v>
      </c>
      <c r="H80" s="85"/>
      <c r="I80" s="123"/>
      <c r="J80" s="123"/>
      <c r="K80" s="123"/>
      <c r="L80" s="123"/>
      <c r="M80" s="123"/>
      <c r="N80" s="86" t="str">
        <f t="shared" si="1"/>
        <v/>
      </c>
      <c r="O80" s="85"/>
      <c r="P80" s="85"/>
      <c r="Q80" s="123"/>
      <c r="R80" s="85"/>
      <c r="S80" s="107"/>
      <c r="T80" s="85"/>
      <c r="U80" s="85"/>
    </row>
  </sheetData>
  <sheetProtection sort="0" autoFilter="0"/>
  <autoFilter ref="A1:U1"/>
  <mergeCells count="15">
    <mergeCell ref="A78:A79"/>
    <mergeCell ref="A63:A64"/>
    <mergeCell ref="A66:A72"/>
    <mergeCell ref="A73:A74"/>
    <mergeCell ref="A75:A77"/>
    <mergeCell ref="A45:A46"/>
    <mergeCell ref="A48:A49"/>
    <mergeCell ref="A50:A55"/>
    <mergeCell ref="A57:A58"/>
    <mergeCell ref="A60:A62"/>
    <mergeCell ref="A34:A38"/>
    <mergeCell ref="A39:A43"/>
    <mergeCell ref="A2:A11"/>
    <mergeCell ref="A12:A28"/>
    <mergeCell ref="A31:A32"/>
  </mergeCells>
  <conditionalFormatting sqref="N2:N80">
    <cfRule type="expression" dxfId="11" priority="1">
      <formula>OR(AND(L2&lt;&gt;"",M2=""),AND(L2="",M2&lt;&gt;""))</formula>
    </cfRule>
  </conditionalFormatting>
  <dataValidations count="24">
    <dataValidation allowBlank="1" showInputMessage="1" showErrorMessage="1" promptTitle="Assessment Objective" prompt="Associated assessment objective from NIST SP 800-53A Rev 4" sqref="D1"/>
    <dataValidation allowBlank="1" showInputMessage="1" showErrorMessage="1" promptTitle="Assessment Procedure" prompt="Associated assessment procedure ID from NIST SP 800-53A Rev 4" sqref="C1"/>
    <dataValidation allowBlank="1" showInputMessage="1" showErrorMessage="1" promptTitle="Control ID" prompt="Associated control ID from NIST SP 800-53 Rev 4" sqref="B1"/>
    <dataValidation allowBlank="1" showInputMessage="1" showErrorMessage="1" promptTitle="Control Name" prompt="Associated control name from NIST SP 800-53 Rev 4" sqref="A1"/>
    <dataValidation allowBlank="1" showInputMessage="1" showErrorMessage="1" promptTitle="Examine" prompt="Scoped 'examine' test procedure to validate assessment objective" sqref="E1"/>
    <dataValidation allowBlank="1" showInputMessage="1" showErrorMessage="1" promptTitle="Interview" prompt="Scoped 'interview' test procedure to validate assessment objective" sqref="F1"/>
    <dataValidation allowBlank="1" showInputMessage="1" showErrorMessage="1" promptTitle="Test" prompt="Scoped 'test' test procedure to validate assessment objective" sqref="G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Assessment Result" prompt="Assessment result based on observations and evidence (Satisfied, Other Than Satisfied)" sqref="J1"/>
    <dataValidation allowBlank="1" showInputMessage="1" showErrorMessage="1" promptTitle="Identified Risk" prompt="Extrapolated finding(s) from observations and evidence" sqref="K1"/>
    <dataValidation allowBlank="1" showInputMessage="1" showErrorMessage="1" promptTitle="Likelihood Level" prompt="Associated likelihood level for identified risk" sqref="L1"/>
    <dataValidation allowBlank="1" showInputMessage="1" showErrorMessage="1" promptTitle="Impact Level" prompt="Associated impact level for identified risk" sqref="M1"/>
    <dataValidation allowBlank="1" showInputMessage="1" showErrorMessage="1" promptTitle="Risk Statement" prompt="Risk statement for identified risk documenting the associated impact" sqref="O1"/>
    <dataValidation allowBlank="1" showInputMessage="1" showErrorMessage="1" promptTitle="Recommendation for Mitigation" prompt="Associated recommendation to remediate identified risk" sqref="P1"/>
    <dataValidation allowBlank="1" showInputMessage="1" showErrorMessage="1" promptTitle="Assessor POC" prompt="Associated 3PAO POC who conducted the assessment (Employee Name, Company Name)" sqref="R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Prior Risk Exposure Level" prompt="Associated risk exposure level if a failure exists for this control from previous year's assessment" sqref="U1"/>
    <dataValidation type="list" allowBlank="1" showInputMessage="1" showErrorMessage="1" sqref="Q2:Q1048576">
      <formula1>"Yes,No"</formula1>
    </dataValidation>
    <dataValidation type="list" allowBlank="1" showInputMessage="1" showErrorMessage="1" sqref="I2:I1048576">
      <formula1>"Implemented,Partially Implemented,Planned,Alternative Implementation,Not Applicable"</formula1>
    </dataValidation>
    <dataValidation type="list" allowBlank="1" showInputMessage="1" showErrorMessage="1" sqref="T2:T1048576">
      <formula1>"Satisfied, Other Than Satisfied"</formula1>
    </dataValidation>
    <dataValidation type="list" allowBlank="1" showInputMessage="1" showErrorMessage="1" sqref="J2:J1048576">
      <formula1>"Satisfied,Other Than Satisfied"</formula1>
    </dataValidation>
    <dataValidation type="list" allowBlank="1" showInputMessage="1" showErrorMessage="1" sqref="U2:U1048576 L2:M1048576">
      <formula1>"High,Moderate,Low"</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U94"/>
  <sheetViews>
    <sheetView zoomScale="80" zoomScaleNormal="80" zoomScaleSheetLayoutView="87" zoomScalePageLayoutView="90" workbookViewId="0">
      <pane ySplit="1" topLeftCell="A2" activePane="bottomLeft" state="frozen"/>
      <selection activeCell="Q1" sqref="Q1"/>
      <selection pane="bottomLeft" activeCell="B2" sqref="B2"/>
    </sheetView>
  </sheetViews>
  <sheetFormatPr defaultColWidth="9" defaultRowHeight="12.75" x14ac:dyDescent="0.2"/>
  <cols>
    <col min="1" max="1" width="23.85546875" style="37" customWidth="1"/>
    <col min="2" max="2" width="8.85546875" style="38" customWidth="1"/>
    <col min="3" max="3" width="16.85546875" style="37" customWidth="1"/>
    <col min="4" max="4" width="43.42578125" style="37" customWidth="1"/>
    <col min="5" max="7" width="30.85546875" style="37" customWidth="1"/>
    <col min="8" max="8" width="55.85546875" style="37" customWidth="1"/>
    <col min="9" max="10" width="19.7109375" style="39" customWidth="1"/>
    <col min="11" max="11" width="26.5703125" style="39" customWidth="1"/>
    <col min="12" max="13" width="15.85546875" style="39" customWidth="1"/>
    <col min="14" max="14" width="15.85546875" style="40" customWidth="1"/>
    <col min="15" max="16" width="26.5703125" style="37" customWidth="1"/>
    <col min="17" max="17" width="18.5703125" style="39" customWidth="1"/>
    <col min="18" max="18" width="21" style="37" customWidth="1"/>
    <col min="19" max="19" width="5.42578125" style="164" customWidth="1"/>
    <col min="20" max="20" width="19.42578125" style="37" customWidth="1"/>
    <col min="21" max="21" width="14.42578125" style="37" customWidth="1"/>
    <col min="22" max="16384" width="9" style="37"/>
  </cols>
  <sheetData>
    <row r="1" spans="1:21" s="46" customFormat="1" ht="38.25" x14ac:dyDescent="0.25">
      <c r="A1" s="15" t="s">
        <v>524</v>
      </c>
      <c r="B1" s="21" t="s">
        <v>545</v>
      </c>
      <c r="C1" s="15" t="s">
        <v>0</v>
      </c>
      <c r="D1" s="15" t="s">
        <v>1</v>
      </c>
      <c r="E1" s="15" t="s">
        <v>10</v>
      </c>
      <c r="F1" s="15" t="s">
        <v>11</v>
      </c>
      <c r="G1" s="15" t="s">
        <v>12</v>
      </c>
      <c r="H1" s="15" t="s">
        <v>2</v>
      </c>
      <c r="I1" s="15" t="s">
        <v>3</v>
      </c>
      <c r="J1" s="15" t="s">
        <v>23</v>
      </c>
      <c r="K1" s="15" t="s">
        <v>28</v>
      </c>
      <c r="L1" s="15" t="s">
        <v>24</v>
      </c>
      <c r="M1" s="15" t="s">
        <v>25</v>
      </c>
      <c r="N1" s="24" t="s">
        <v>26</v>
      </c>
      <c r="O1" s="15" t="s">
        <v>27</v>
      </c>
      <c r="P1" s="15" t="s">
        <v>4</v>
      </c>
      <c r="Q1" s="15" t="s">
        <v>3917</v>
      </c>
      <c r="R1" s="15" t="s">
        <v>5</v>
      </c>
      <c r="S1" s="15"/>
      <c r="T1" s="15" t="s">
        <v>30</v>
      </c>
      <c r="U1" s="15" t="s">
        <v>29</v>
      </c>
    </row>
    <row r="2" spans="1:21" s="108" customFormat="1" ht="127.5" x14ac:dyDescent="0.25">
      <c r="A2" s="185" t="s">
        <v>222</v>
      </c>
      <c r="B2" s="22" t="s">
        <v>221</v>
      </c>
      <c r="C2" s="126" t="s">
        <v>1491</v>
      </c>
      <c r="D2" s="126" t="s">
        <v>3520</v>
      </c>
      <c r="E2" s="161" t="s">
        <v>3521</v>
      </c>
      <c r="F2" s="162"/>
      <c r="G2" s="162"/>
      <c r="H2" s="158"/>
      <c r="I2" s="165"/>
      <c r="J2" s="165"/>
      <c r="K2" s="163"/>
      <c r="L2" s="165"/>
      <c r="M2" s="160"/>
      <c r="N2" s="160" t="str">
        <f>IF(OR(L2="",M2=""),"",
IF(OR(L2="Low",M2="Low"),"Low",
IF(OR(L2="Moderate",M2="Moderate"),"Moderate",
"High")))</f>
        <v/>
      </c>
      <c r="O2" s="158"/>
      <c r="P2" s="158"/>
      <c r="Q2" s="166"/>
      <c r="R2" s="83"/>
      <c r="S2" s="109"/>
      <c r="T2" s="158"/>
      <c r="U2" s="158"/>
    </row>
    <row r="3" spans="1:21" s="108" customFormat="1" ht="51" x14ac:dyDescent="0.25">
      <c r="A3" s="185"/>
      <c r="B3" s="158" t="s">
        <v>221</v>
      </c>
      <c r="C3" s="158" t="s">
        <v>1492</v>
      </c>
      <c r="D3" s="158" t="s">
        <v>3522</v>
      </c>
      <c r="E3" s="158" t="s">
        <v>3521</v>
      </c>
      <c r="F3" s="162"/>
      <c r="G3" s="162"/>
      <c r="H3" s="158"/>
      <c r="I3" s="165"/>
      <c r="J3" s="165"/>
      <c r="K3" s="163"/>
      <c r="L3" s="165"/>
      <c r="M3" s="160"/>
      <c r="N3" s="160" t="str">
        <f t="shared" ref="N3:N64" si="0">IF(OR(L3="",M3=""),"",
IF(OR(L3="Low",M3="Low"),"Low",
IF(OR(L3="Moderate",M3="Moderate"),"Moderate",
"High")))</f>
        <v/>
      </c>
      <c r="O3" s="158"/>
      <c r="P3" s="158"/>
      <c r="Q3" s="166"/>
      <c r="R3" s="83"/>
      <c r="S3" s="109"/>
      <c r="T3" s="158"/>
      <c r="U3" s="158"/>
    </row>
    <row r="4" spans="1:21" s="108" customFormat="1" ht="63.75" x14ac:dyDescent="0.25">
      <c r="A4" s="185"/>
      <c r="B4" s="158" t="s">
        <v>221</v>
      </c>
      <c r="C4" s="158" t="s">
        <v>1493</v>
      </c>
      <c r="D4" s="158" t="s">
        <v>3523</v>
      </c>
      <c r="E4" s="158" t="s">
        <v>3521</v>
      </c>
      <c r="F4" s="158" t="s">
        <v>3524</v>
      </c>
      <c r="G4" s="162"/>
      <c r="H4" s="158"/>
      <c r="I4" s="165"/>
      <c r="J4" s="165"/>
      <c r="K4" s="163"/>
      <c r="L4" s="165"/>
      <c r="M4" s="160"/>
      <c r="N4" s="160" t="str">
        <f t="shared" si="0"/>
        <v/>
      </c>
      <c r="O4" s="158"/>
      <c r="P4" s="158"/>
      <c r="Q4" s="166"/>
      <c r="R4" s="83"/>
      <c r="S4" s="109"/>
      <c r="T4" s="158"/>
      <c r="U4" s="158"/>
    </row>
    <row r="5" spans="1:21" s="108" customFormat="1" ht="63.75" x14ac:dyDescent="0.25">
      <c r="A5" s="185"/>
      <c r="B5" s="158" t="s">
        <v>221</v>
      </c>
      <c r="C5" s="158" t="s">
        <v>1494</v>
      </c>
      <c r="D5" s="158" t="s">
        <v>3817</v>
      </c>
      <c r="E5" s="158" t="s">
        <v>3521</v>
      </c>
      <c r="F5" s="162"/>
      <c r="G5" s="162"/>
      <c r="H5" s="158"/>
      <c r="I5" s="165"/>
      <c r="J5" s="165"/>
      <c r="K5" s="163"/>
      <c r="L5" s="165"/>
      <c r="M5" s="160"/>
      <c r="N5" s="160" t="str">
        <f t="shared" si="0"/>
        <v/>
      </c>
      <c r="O5" s="158"/>
      <c r="P5" s="158"/>
      <c r="Q5" s="166"/>
      <c r="R5" s="83"/>
      <c r="S5" s="109"/>
      <c r="T5" s="158"/>
      <c r="U5" s="158"/>
    </row>
    <row r="6" spans="1:21" s="108" customFormat="1" ht="38.25" x14ac:dyDescent="0.25">
      <c r="A6" s="185"/>
      <c r="B6" s="158" t="s">
        <v>221</v>
      </c>
      <c r="C6" s="158" t="s">
        <v>1495</v>
      </c>
      <c r="D6" s="158" t="s">
        <v>931</v>
      </c>
      <c r="E6" s="158" t="s">
        <v>3521</v>
      </c>
      <c r="F6" s="162"/>
      <c r="G6" s="162"/>
      <c r="H6" s="158"/>
      <c r="I6" s="165"/>
      <c r="J6" s="165"/>
      <c r="K6" s="163"/>
      <c r="L6" s="165"/>
      <c r="M6" s="160"/>
      <c r="N6" s="160" t="str">
        <f t="shared" si="0"/>
        <v/>
      </c>
      <c r="O6" s="158"/>
      <c r="P6" s="158"/>
      <c r="Q6" s="166"/>
      <c r="R6" s="83"/>
      <c r="S6" s="109"/>
      <c r="T6" s="158"/>
      <c r="U6" s="158"/>
    </row>
    <row r="7" spans="1:21" s="108" customFormat="1" ht="63.75" x14ac:dyDescent="0.25">
      <c r="A7" s="185"/>
      <c r="B7" s="158" t="s">
        <v>221</v>
      </c>
      <c r="C7" s="158" t="s">
        <v>1496</v>
      </c>
      <c r="D7" s="158" t="s">
        <v>933</v>
      </c>
      <c r="E7" s="158" t="s">
        <v>3521</v>
      </c>
      <c r="F7" s="158" t="s">
        <v>3524</v>
      </c>
      <c r="G7" s="162"/>
      <c r="H7" s="158"/>
      <c r="I7" s="165"/>
      <c r="J7" s="165"/>
      <c r="K7" s="163"/>
      <c r="L7" s="165"/>
      <c r="M7" s="160"/>
      <c r="N7" s="160" t="str">
        <f t="shared" si="0"/>
        <v/>
      </c>
      <c r="O7" s="158"/>
      <c r="P7" s="158"/>
      <c r="Q7" s="166"/>
      <c r="R7" s="83"/>
      <c r="S7" s="109"/>
      <c r="T7" s="158"/>
      <c r="U7" s="158"/>
    </row>
    <row r="8" spans="1:21" s="108" customFormat="1" ht="38.25" x14ac:dyDescent="0.25">
      <c r="A8" s="185"/>
      <c r="B8" s="158" t="s">
        <v>221</v>
      </c>
      <c r="C8" s="158" t="s">
        <v>1497</v>
      </c>
      <c r="D8" s="158" t="s">
        <v>3525</v>
      </c>
      <c r="E8" s="158" t="s">
        <v>3521</v>
      </c>
      <c r="F8" s="162"/>
      <c r="G8" s="162"/>
      <c r="H8" s="158"/>
      <c r="I8" s="165"/>
      <c r="J8" s="165"/>
      <c r="K8" s="163"/>
      <c r="L8" s="165"/>
      <c r="M8" s="160"/>
      <c r="N8" s="160" t="str">
        <f t="shared" si="0"/>
        <v/>
      </c>
      <c r="O8" s="158"/>
      <c r="P8" s="158"/>
      <c r="Q8" s="166"/>
      <c r="R8" s="83"/>
      <c r="S8" s="109"/>
      <c r="T8" s="158"/>
      <c r="U8" s="158"/>
    </row>
    <row r="9" spans="1:21" s="108" customFormat="1" ht="51" x14ac:dyDescent="0.25">
      <c r="A9" s="185"/>
      <c r="B9" s="158" t="s">
        <v>221</v>
      </c>
      <c r="C9" s="158" t="s">
        <v>1498</v>
      </c>
      <c r="D9" s="158" t="s">
        <v>3526</v>
      </c>
      <c r="E9" s="158" t="s">
        <v>3521</v>
      </c>
      <c r="F9" s="162"/>
      <c r="G9" s="162"/>
      <c r="H9" s="158"/>
      <c r="I9" s="165"/>
      <c r="J9" s="165"/>
      <c r="K9" s="163"/>
      <c r="L9" s="165"/>
      <c r="M9" s="160"/>
      <c r="N9" s="160" t="str">
        <f t="shared" si="0"/>
        <v/>
      </c>
      <c r="O9" s="158"/>
      <c r="P9" s="158"/>
      <c r="Q9" s="166"/>
      <c r="R9" s="83"/>
      <c r="S9" s="109"/>
      <c r="T9" s="158"/>
      <c r="U9" s="158"/>
    </row>
    <row r="10" spans="1:21" s="108" customFormat="1" ht="51" x14ac:dyDescent="0.25">
      <c r="A10" s="185"/>
      <c r="B10" s="158" t="s">
        <v>221</v>
      </c>
      <c r="C10" s="158" t="s">
        <v>1499</v>
      </c>
      <c r="D10" s="158" t="s">
        <v>3527</v>
      </c>
      <c r="E10" s="158" t="s">
        <v>3521</v>
      </c>
      <c r="F10" s="162"/>
      <c r="G10" s="162"/>
      <c r="H10" s="158"/>
      <c r="I10" s="165"/>
      <c r="J10" s="165"/>
      <c r="K10" s="163"/>
      <c r="L10" s="165"/>
      <c r="M10" s="160"/>
      <c r="N10" s="160" t="str">
        <f t="shared" si="0"/>
        <v/>
      </c>
      <c r="O10" s="158"/>
      <c r="P10" s="158"/>
      <c r="Q10" s="166"/>
      <c r="R10" s="83"/>
      <c r="S10" s="109"/>
      <c r="T10" s="158"/>
      <c r="U10" s="158"/>
    </row>
    <row r="11" spans="1:21" s="108" customFormat="1" ht="51" x14ac:dyDescent="0.25">
      <c r="A11" s="185"/>
      <c r="B11" s="158" t="s">
        <v>221</v>
      </c>
      <c r="C11" s="158" t="s">
        <v>1500</v>
      </c>
      <c r="D11" s="158" t="s">
        <v>3528</v>
      </c>
      <c r="E11" s="158" t="s">
        <v>3521</v>
      </c>
      <c r="F11" s="162"/>
      <c r="G11" s="162"/>
      <c r="H11" s="158"/>
      <c r="I11" s="165"/>
      <c r="J11" s="165"/>
      <c r="K11" s="163"/>
      <c r="L11" s="165"/>
      <c r="M11" s="160"/>
      <c r="N11" s="160" t="str">
        <f t="shared" si="0"/>
        <v/>
      </c>
      <c r="O11" s="158"/>
      <c r="P11" s="158"/>
      <c r="Q11" s="166"/>
      <c r="R11" s="83"/>
      <c r="S11" s="109"/>
      <c r="T11" s="158"/>
      <c r="U11" s="158"/>
    </row>
    <row r="12" spans="1:21" s="108" customFormat="1" ht="127.5" x14ac:dyDescent="0.25">
      <c r="A12" s="158" t="s">
        <v>224</v>
      </c>
      <c r="B12" s="130" t="s">
        <v>223</v>
      </c>
      <c r="C12" s="130" t="s">
        <v>3529</v>
      </c>
      <c r="D12" s="130" t="s">
        <v>3818</v>
      </c>
      <c r="E12" s="158" t="s">
        <v>3530</v>
      </c>
      <c r="F12" s="158" t="s">
        <v>3531</v>
      </c>
      <c r="G12" s="158" t="s">
        <v>3532</v>
      </c>
      <c r="H12" s="158"/>
      <c r="I12" s="165"/>
      <c r="J12" s="165"/>
      <c r="K12" s="163"/>
      <c r="L12" s="165"/>
      <c r="M12" s="160"/>
      <c r="N12" s="160" t="str">
        <f t="shared" si="0"/>
        <v/>
      </c>
      <c r="O12" s="158"/>
      <c r="P12" s="158"/>
      <c r="Q12" s="166"/>
      <c r="R12" s="83"/>
      <c r="S12" s="109"/>
      <c r="T12" s="158"/>
      <c r="U12" s="158"/>
    </row>
    <row r="13" spans="1:21" s="108" customFormat="1" ht="127.5" x14ac:dyDescent="0.25">
      <c r="A13" s="158" t="s">
        <v>225</v>
      </c>
      <c r="B13" s="130" t="s">
        <v>685</v>
      </c>
      <c r="C13" s="130" t="s">
        <v>3533</v>
      </c>
      <c r="D13" s="130" t="s">
        <v>3819</v>
      </c>
      <c r="E13" s="158" t="s">
        <v>3530</v>
      </c>
      <c r="F13" s="158" t="s">
        <v>3534</v>
      </c>
      <c r="G13" s="158" t="s">
        <v>1501</v>
      </c>
      <c r="H13" s="158"/>
      <c r="I13" s="165"/>
      <c r="J13" s="165"/>
      <c r="K13" s="163"/>
      <c r="L13" s="165"/>
      <c r="M13" s="160"/>
      <c r="N13" s="160" t="str">
        <f t="shared" si="0"/>
        <v/>
      </c>
      <c r="O13" s="158"/>
      <c r="P13" s="158"/>
      <c r="Q13" s="166"/>
      <c r="R13" s="83"/>
      <c r="S13" s="109"/>
      <c r="T13" s="158"/>
      <c r="U13" s="158"/>
    </row>
    <row r="14" spans="1:21" s="108" customFormat="1" ht="127.5" x14ac:dyDescent="0.25">
      <c r="A14" s="158" t="s">
        <v>226</v>
      </c>
      <c r="B14" s="130" t="s">
        <v>686</v>
      </c>
      <c r="C14" s="130" t="s">
        <v>3535</v>
      </c>
      <c r="D14" s="130" t="s">
        <v>3820</v>
      </c>
      <c r="E14" s="158" t="s">
        <v>3530</v>
      </c>
      <c r="F14" s="158" t="s">
        <v>3534</v>
      </c>
      <c r="G14" s="158" t="s">
        <v>1501</v>
      </c>
      <c r="H14" s="158"/>
      <c r="I14" s="165"/>
      <c r="J14" s="165"/>
      <c r="K14" s="163"/>
      <c r="L14" s="165"/>
      <c r="M14" s="160"/>
      <c r="N14" s="160" t="str">
        <f t="shared" si="0"/>
        <v/>
      </c>
      <c r="O14" s="158"/>
      <c r="P14" s="158"/>
      <c r="Q14" s="166"/>
      <c r="R14" s="83"/>
      <c r="S14" s="109"/>
      <c r="T14" s="158"/>
      <c r="U14" s="158"/>
    </row>
    <row r="15" spans="1:21" s="108" customFormat="1" ht="127.5" x14ac:dyDescent="0.25">
      <c r="A15" s="158" t="s">
        <v>227</v>
      </c>
      <c r="B15" s="158" t="s">
        <v>687</v>
      </c>
      <c r="C15" s="158" t="s">
        <v>3536</v>
      </c>
      <c r="D15" s="130" t="s">
        <v>3821</v>
      </c>
      <c r="E15" s="158" t="s">
        <v>3530</v>
      </c>
      <c r="F15" s="158" t="s">
        <v>3534</v>
      </c>
      <c r="G15" s="158" t="s">
        <v>1501</v>
      </c>
      <c r="H15" s="158"/>
      <c r="I15" s="165"/>
      <c r="J15" s="165"/>
      <c r="K15" s="163"/>
      <c r="L15" s="165"/>
      <c r="M15" s="160"/>
      <c r="N15" s="160" t="str">
        <f t="shared" si="0"/>
        <v/>
      </c>
      <c r="O15" s="158"/>
      <c r="P15" s="158"/>
      <c r="Q15" s="166"/>
      <c r="R15" s="83"/>
      <c r="S15" s="109"/>
      <c r="T15" s="158"/>
      <c r="U15" s="158"/>
    </row>
    <row r="16" spans="1:21" s="108" customFormat="1" ht="127.5" x14ac:dyDescent="0.25">
      <c r="A16" s="158" t="s">
        <v>228</v>
      </c>
      <c r="B16" s="158" t="s">
        <v>688</v>
      </c>
      <c r="C16" s="158" t="s">
        <v>3537</v>
      </c>
      <c r="D16" s="130" t="s">
        <v>3822</v>
      </c>
      <c r="E16" s="158" t="s">
        <v>3530</v>
      </c>
      <c r="F16" s="158" t="s">
        <v>3534</v>
      </c>
      <c r="G16" s="158" t="s">
        <v>1502</v>
      </c>
      <c r="H16" s="158"/>
      <c r="I16" s="165"/>
      <c r="J16" s="165"/>
      <c r="K16" s="163"/>
      <c r="L16" s="165"/>
      <c r="M16" s="160"/>
      <c r="N16" s="160" t="str">
        <f t="shared" si="0"/>
        <v/>
      </c>
      <c r="O16" s="158"/>
      <c r="P16" s="158"/>
      <c r="Q16" s="166"/>
      <c r="R16" s="83"/>
      <c r="S16" s="109"/>
      <c r="T16" s="158"/>
      <c r="U16" s="158"/>
    </row>
    <row r="17" spans="1:21" s="108" customFormat="1" ht="140.25" x14ac:dyDescent="0.25">
      <c r="A17" s="158" t="s">
        <v>229</v>
      </c>
      <c r="B17" s="158" t="s">
        <v>689</v>
      </c>
      <c r="C17" s="158" t="s">
        <v>3538</v>
      </c>
      <c r="D17" s="130" t="s">
        <v>3823</v>
      </c>
      <c r="E17" s="158" t="s">
        <v>3539</v>
      </c>
      <c r="F17" s="158" t="s">
        <v>3534</v>
      </c>
      <c r="G17" s="158" t="s">
        <v>3540</v>
      </c>
      <c r="H17" s="158"/>
      <c r="I17" s="165"/>
      <c r="J17" s="165"/>
      <c r="K17" s="163"/>
      <c r="L17" s="165"/>
      <c r="M17" s="160"/>
      <c r="N17" s="160" t="str">
        <f t="shared" si="0"/>
        <v/>
      </c>
      <c r="O17" s="158"/>
      <c r="P17" s="158"/>
      <c r="Q17" s="166"/>
      <c r="R17" s="83"/>
      <c r="S17" s="109"/>
      <c r="T17" s="158"/>
      <c r="U17" s="158"/>
    </row>
    <row r="18" spans="1:21" s="108" customFormat="1" ht="102" x14ac:dyDescent="0.25">
      <c r="A18" s="186" t="s">
        <v>230</v>
      </c>
      <c r="B18" s="158" t="s">
        <v>690</v>
      </c>
      <c r="C18" s="158" t="s">
        <v>3541</v>
      </c>
      <c r="D18" s="158" t="s">
        <v>3824</v>
      </c>
      <c r="E18" s="162"/>
      <c r="F18" s="158" t="s">
        <v>3534</v>
      </c>
      <c r="G18" s="158" t="s">
        <v>1503</v>
      </c>
      <c r="H18" s="158"/>
      <c r="I18" s="165"/>
      <c r="J18" s="165"/>
      <c r="K18" s="163"/>
      <c r="L18" s="165"/>
      <c r="M18" s="160"/>
      <c r="N18" s="160" t="str">
        <f t="shared" si="0"/>
        <v/>
      </c>
      <c r="O18" s="158"/>
      <c r="P18" s="158"/>
      <c r="Q18" s="166"/>
      <c r="R18" s="83"/>
      <c r="S18" s="109"/>
      <c r="T18" s="158"/>
      <c r="U18" s="158"/>
    </row>
    <row r="19" spans="1:21" s="108" customFormat="1" ht="102" x14ac:dyDescent="0.25">
      <c r="A19" s="186"/>
      <c r="B19" s="158" t="s">
        <v>690</v>
      </c>
      <c r="C19" s="158" t="s">
        <v>3542</v>
      </c>
      <c r="D19" s="158" t="s">
        <v>3825</v>
      </c>
      <c r="E19" s="162"/>
      <c r="F19" s="158" t="s">
        <v>3534</v>
      </c>
      <c r="G19" s="158" t="s">
        <v>1503</v>
      </c>
      <c r="H19" s="158"/>
      <c r="I19" s="165"/>
      <c r="J19" s="165"/>
      <c r="K19" s="163"/>
      <c r="L19" s="165"/>
      <c r="M19" s="160"/>
      <c r="N19" s="160" t="str">
        <f t="shared" si="0"/>
        <v/>
      </c>
      <c r="O19" s="158"/>
      <c r="P19" s="158"/>
      <c r="Q19" s="166"/>
      <c r="R19" s="83"/>
      <c r="S19" s="109"/>
      <c r="T19" s="158"/>
      <c r="U19" s="158"/>
    </row>
    <row r="20" spans="1:21" s="108" customFormat="1" ht="140.25" x14ac:dyDescent="0.25">
      <c r="A20" s="186"/>
      <c r="B20" s="158" t="s">
        <v>690</v>
      </c>
      <c r="C20" s="158" t="s">
        <v>3543</v>
      </c>
      <c r="D20" s="158" t="s">
        <v>3826</v>
      </c>
      <c r="E20" s="158" t="s">
        <v>3544</v>
      </c>
      <c r="F20" s="162"/>
      <c r="G20" s="162"/>
      <c r="H20" s="158"/>
      <c r="I20" s="165"/>
      <c r="J20" s="165"/>
      <c r="K20" s="163"/>
      <c r="L20" s="165"/>
      <c r="M20" s="160"/>
      <c r="N20" s="160" t="str">
        <f t="shared" si="0"/>
        <v/>
      </c>
      <c r="O20" s="158"/>
      <c r="P20" s="158"/>
      <c r="Q20" s="166"/>
      <c r="R20" s="83"/>
      <c r="S20" s="109"/>
      <c r="T20" s="158"/>
      <c r="U20" s="158"/>
    </row>
    <row r="21" spans="1:21" s="108" customFormat="1" ht="140.25" x14ac:dyDescent="0.25">
      <c r="A21" s="186"/>
      <c r="B21" s="158" t="s">
        <v>690</v>
      </c>
      <c r="C21" s="158" t="s">
        <v>3545</v>
      </c>
      <c r="D21" s="158" t="s">
        <v>3827</v>
      </c>
      <c r="E21" s="158" t="s">
        <v>3544</v>
      </c>
      <c r="F21" s="162"/>
      <c r="G21" s="162"/>
      <c r="H21" s="158"/>
      <c r="I21" s="165"/>
      <c r="J21" s="165"/>
      <c r="K21" s="163"/>
      <c r="L21" s="165"/>
      <c r="M21" s="160"/>
      <c r="N21" s="160" t="str">
        <f t="shared" si="0"/>
        <v/>
      </c>
      <c r="O21" s="158"/>
      <c r="P21" s="158"/>
      <c r="Q21" s="166"/>
      <c r="R21" s="83"/>
      <c r="S21" s="109"/>
      <c r="T21" s="158"/>
      <c r="U21" s="158"/>
    </row>
    <row r="22" spans="1:21" s="108" customFormat="1" ht="102" x14ac:dyDescent="0.25">
      <c r="A22" s="186"/>
      <c r="B22" s="158" t="s">
        <v>690</v>
      </c>
      <c r="C22" s="158" t="s">
        <v>3546</v>
      </c>
      <c r="D22" s="158" t="s">
        <v>3828</v>
      </c>
      <c r="E22" s="162"/>
      <c r="F22" s="158" t="s">
        <v>3534</v>
      </c>
      <c r="G22" s="158" t="s">
        <v>1503</v>
      </c>
      <c r="H22" s="158"/>
      <c r="I22" s="165"/>
      <c r="J22" s="165"/>
      <c r="K22" s="163"/>
      <c r="L22" s="165"/>
      <c r="M22" s="160"/>
      <c r="N22" s="160" t="str">
        <f t="shared" si="0"/>
        <v/>
      </c>
      <c r="O22" s="158"/>
      <c r="P22" s="158"/>
      <c r="Q22" s="166"/>
      <c r="R22" s="83"/>
      <c r="S22" s="109"/>
      <c r="T22" s="158"/>
      <c r="U22" s="158"/>
    </row>
    <row r="23" spans="1:21" s="108" customFormat="1" ht="102" x14ac:dyDescent="0.25">
      <c r="A23" s="186"/>
      <c r="B23" s="158" t="s">
        <v>690</v>
      </c>
      <c r="C23" s="158" t="s">
        <v>3547</v>
      </c>
      <c r="D23" s="158" t="s">
        <v>3829</v>
      </c>
      <c r="E23" s="162"/>
      <c r="F23" s="158" t="s">
        <v>3534</v>
      </c>
      <c r="G23" s="158" t="s">
        <v>1503</v>
      </c>
      <c r="H23" s="158"/>
      <c r="I23" s="165"/>
      <c r="J23" s="165"/>
      <c r="K23" s="163"/>
      <c r="L23" s="165"/>
      <c r="M23" s="160"/>
      <c r="N23" s="160" t="str">
        <f t="shared" si="0"/>
        <v/>
      </c>
      <c r="O23" s="158"/>
      <c r="P23" s="158"/>
      <c r="Q23" s="166"/>
      <c r="R23" s="83"/>
      <c r="S23" s="109"/>
      <c r="T23" s="158"/>
      <c r="U23" s="158"/>
    </row>
    <row r="24" spans="1:21" s="108" customFormat="1" ht="153" x14ac:dyDescent="0.25">
      <c r="A24" s="185" t="s">
        <v>231</v>
      </c>
      <c r="B24" s="158" t="s">
        <v>691</v>
      </c>
      <c r="C24" s="158" t="s">
        <v>3548</v>
      </c>
      <c r="D24" s="158" t="s">
        <v>3549</v>
      </c>
      <c r="E24" s="130" t="s">
        <v>3550</v>
      </c>
      <c r="F24" s="130" t="s">
        <v>3534</v>
      </c>
      <c r="G24" s="130" t="s">
        <v>1504</v>
      </c>
      <c r="H24" s="158"/>
      <c r="I24" s="165"/>
      <c r="J24" s="165"/>
      <c r="K24" s="163"/>
      <c r="L24" s="165"/>
      <c r="M24" s="160"/>
      <c r="N24" s="160" t="str">
        <f t="shared" si="0"/>
        <v/>
      </c>
      <c r="O24" s="158"/>
      <c r="P24" s="158"/>
      <c r="Q24" s="166"/>
      <c r="R24" s="83"/>
      <c r="S24" s="109"/>
      <c r="T24" s="158"/>
      <c r="U24" s="158"/>
    </row>
    <row r="25" spans="1:21" s="108" customFormat="1" ht="140.25" x14ac:dyDescent="0.25">
      <c r="A25" s="185"/>
      <c r="B25" s="158" t="s">
        <v>691</v>
      </c>
      <c r="C25" s="158" t="s">
        <v>3551</v>
      </c>
      <c r="D25" s="158" t="s">
        <v>3552</v>
      </c>
      <c r="E25" s="130" t="s">
        <v>3553</v>
      </c>
      <c r="F25" s="130" t="s">
        <v>3534</v>
      </c>
      <c r="G25" s="130" t="s">
        <v>1504</v>
      </c>
      <c r="H25" s="158"/>
      <c r="I25" s="165"/>
      <c r="J25" s="165"/>
      <c r="K25" s="163"/>
      <c r="L25" s="165"/>
      <c r="M25" s="160"/>
      <c r="N25" s="160" t="str">
        <f t="shared" si="0"/>
        <v/>
      </c>
      <c r="O25" s="158"/>
      <c r="P25" s="158"/>
      <c r="Q25" s="166"/>
      <c r="R25" s="83"/>
      <c r="S25" s="109"/>
      <c r="T25" s="158"/>
      <c r="U25" s="158"/>
    </row>
    <row r="26" spans="1:21" s="108" customFormat="1" ht="153" x14ac:dyDescent="0.25">
      <c r="A26" s="185" t="s">
        <v>233</v>
      </c>
      <c r="B26" s="158" t="s">
        <v>232</v>
      </c>
      <c r="C26" s="158" t="s">
        <v>1505</v>
      </c>
      <c r="D26" s="158" t="s">
        <v>3830</v>
      </c>
      <c r="E26" s="130" t="s">
        <v>3554</v>
      </c>
      <c r="F26" s="162"/>
      <c r="G26" s="162"/>
      <c r="H26" s="158"/>
      <c r="I26" s="165"/>
      <c r="J26" s="165"/>
      <c r="K26" s="163"/>
      <c r="L26" s="165"/>
      <c r="M26" s="160"/>
      <c r="N26" s="160" t="str">
        <f t="shared" si="0"/>
        <v/>
      </c>
      <c r="O26" s="158"/>
      <c r="P26" s="158"/>
      <c r="Q26" s="166"/>
      <c r="R26" s="83"/>
      <c r="S26" s="109"/>
      <c r="T26" s="158"/>
      <c r="U26" s="158"/>
    </row>
    <row r="27" spans="1:21" s="108" customFormat="1" ht="89.25" x14ac:dyDescent="0.25">
      <c r="A27" s="185"/>
      <c r="B27" s="158" t="s">
        <v>232</v>
      </c>
      <c r="C27" s="158" t="s">
        <v>1507</v>
      </c>
      <c r="D27" s="158" t="s">
        <v>3831</v>
      </c>
      <c r="E27" s="162"/>
      <c r="F27" s="130" t="s">
        <v>3555</v>
      </c>
      <c r="G27" s="130" t="s">
        <v>1506</v>
      </c>
      <c r="H27" s="158"/>
      <c r="I27" s="165"/>
      <c r="J27" s="165"/>
      <c r="K27" s="163"/>
      <c r="L27" s="165"/>
      <c r="M27" s="160"/>
      <c r="N27" s="160" t="str">
        <f t="shared" si="0"/>
        <v/>
      </c>
      <c r="O27" s="158"/>
      <c r="P27" s="158"/>
      <c r="Q27" s="166"/>
      <c r="R27" s="83"/>
      <c r="S27" s="109"/>
      <c r="T27" s="158"/>
      <c r="U27" s="158"/>
    </row>
    <row r="28" spans="1:21" s="108" customFormat="1" ht="153" x14ac:dyDescent="0.25">
      <c r="A28" s="185" t="s">
        <v>235</v>
      </c>
      <c r="B28" s="158" t="s">
        <v>234</v>
      </c>
      <c r="C28" s="158" t="s">
        <v>1508</v>
      </c>
      <c r="D28" s="158" t="s">
        <v>3832</v>
      </c>
      <c r="E28" s="130" t="s">
        <v>3556</v>
      </c>
      <c r="F28" s="162"/>
      <c r="G28" s="162"/>
      <c r="H28" s="158"/>
      <c r="I28" s="165"/>
      <c r="J28" s="165"/>
      <c r="K28" s="163"/>
      <c r="L28" s="165"/>
      <c r="M28" s="160"/>
      <c r="N28" s="160" t="str">
        <f t="shared" si="0"/>
        <v/>
      </c>
      <c r="O28" s="158"/>
      <c r="P28" s="158"/>
      <c r="Q28" s="166"/>
      <c r="R28" s="83"/>
      <c r="S28" s="109"/>
      <c r="T28" s="158"/>
      <c r="U28" s="158"/>
    </row>
    <row r="29" spans="1:21" s="108" customFormat="1" ht="102" x14ac:dyDescent="0.25">
      <c r="A29" s="185"/>
      <c r="B29" s="158" t="s">
        <v>234</v>
      </c>
      <c r="C29" s="158" t="s">
        <v>1510</v>
      </c>
      <c r="D29" s="158" t="s">
        <v>3833</v>
      </c>
      <c r="E29" s="162"/>
      <c r="F29" s="130" t="s">
        <v>3557</v>
      </c>
      <c r="G29" s="130" t="s">
        <v>1509</v>
      </c>
      <c r="H29" s="158"/>
      <c r="I29" s="165"/>
      <c r="J29" s="165"/>
      <c r="K29" s="163"/>
      <c r="L29" s="165"/>
      <c r="M29" s="160"/>
      <c r="N29" s="160" t="str">
        <f t="shared" si="0"/>
        <v/>
      </c>
      <c r="O29" s="158"/>
      <c r="P29" s="158"/>
      <c r="Q29" s="166"/>
      <c r="R29" s="83"/>
      <c r="S29" s="109"/>
      <c r="T29" s="158"/>
      <c r="U29" s="158"/>
    </row>
    <row r="30" spans="1:21" s="108" customFormat="1" ht="89.25" x14ac:dyDescent="0.25">
      <c r="A30" s="185"/>
      <c r="B30" s="158" t="s">
        <v>234</v>
      </c>
      <c r="C30" s="158" t="s">
        <v>1511</v>
      </c>
      <c r="D30" s="158" t="s">
        <v>3834</v>
      </c>
      <c r="E30" s="162"/>
      <c r="F30" s="130" t="s">
        <v>3557</v>
      </c>
      <c r="G30" s="130" t="s">
        <v>1509</v>
      </c>
      <c r="H30" s="158"/>
      <c r="I30" s="165"/>
      <c r="J30" s="165"/>
      <c r="K30" s="163"/>
      <c r="L30" s="165"/>
      <c r="M30" s="160"/>
      <c r="N30" s="160" t="str">
        <f t="shared" si="0"/>
        <v/>
      </c>
      <c r="O30" s="158"/>
      <c r="P30" s="158"/>
      <c r="Q30" s="166"/>
      <c r="R30" s="83"/>
      <c r="S30" s="109"/>
      <c r="T30" s="158"/>
      <c r="U30" s="158"/>
    </row>
    <row r="31" spans="1:21" s="108" customFormat="1" ht="89.25" x14ac:dyDescent="0.25">
      <c r="A31" s="185"/>
      <c r="B31" s="158" t="s">
        <v>234</v>
      </c>
      <c r="C31" s="158" t="s">
        <v>1512</v>
      </c>
      <c r="D31" s="158" t="s">
        <v>3835</v>
      </c>
      <c r="E31" s="162"/>
      <c r="F31" s="130" t="s">
        <v>3557</v>
      </c>
      <c r="G31" s="130" t="s">
        <v>1509</v>
      </c>
      <c r="H31" s="158"/>
      <c r="I31" s="165"/>
      <c r="J31" s="165"/>
      <c r="K31" s="163"/>
      <c r="L31" s="165"/>
      <c r="M31" s="160"/>
      <c r="N31" s="160" t="str">
        <f t="shared" si="0"/>
        <v/>
      </c>
      <c r="O31" s="158"/>
      <c r="P31" s="158"/>
      <c r="Q31" s="166"/>
      <c r="R31" s="83"/>
      <c r="S31" s="109"/>
      <c r="T31" s="158"/>
      <c r="U31" s="158"/>
    </row>
    <row r="32" spans="1:21" s="108" customFormat="1" ht="153" x14ac:dyDescent="0.25">
      <c r="A32" s="185"/>
      <c r="B32" s="158" t="s">
        <v>234</v>
      </c>
      <c r="C32" s="158" t="s">
        <v>1513</v>
      </c>
      <c r="D32" s="158" t="s">
        <v>3836</v>
      </c>
      <c r="E32" s="158" t="s">
        <v>3556</v>
      </c>
      <c r="F32" s="162"/>
      <c r="G32" s="162"/>
      <c r="H32" s="158"/>
      <c r="I32" s="165"/>
      <c r="J32" s="165"/>
      <c r="K32" s="163"/>
      <c r="L32" s="165"/>
      <c r="M32" s="160"/>
      <c r="N32" s="160" t="str">
        <f t="shared" si="0"/>
        <v/>
      </c>
      <c r="O32" s="158"/>
      <c r="P32" s="158"/>
      <c r="Q32" s="166"/>
      <c r="R32" s="83"/>
      <c r="S32" s="109"/>
      <c r="T32" s="158"/>
      <c r="U32" s="158"/>
    </row>
    <row r="33" spans="1:21" s="108" customFormat="1" ht="76.5" x14ac:dyDescent="0.25">
      <c r="A33" s="185"/>
      <c r="B33" s="158" t="s">
        <v>234</v>
      </c>
      <c r="C33" s="158" t="s">
        <v>1514</v>
      </c>
      <c r="D33" s="158" t="s">
        <v>3837</v>
      </c>
      <c r="E33" s="162"/>
      <c r="F33" s="158" t="s">
        <v>3557</v>
      </c>
      <c r="G33" s="158" t="s">
        <v>1509</v>
      </c>
      <c r="H33" s="158"/>
      <c r="I33" s="165"/>
      <c r="J33" s="165"/>
      <c r="K33" s="163"/>
      <c r="L33" s="165"/>
      <c r="M33" s="160"/>
      <c r="N33" s="160" t="str">
        <f t="shared" si="0"/>
        <v/>
      </c>
      <c r="O33" s="158"/>
      <c r="P33" s="158"/>
      <c r="Q33" s="166"/>
      <c r="R33" s="83"/>
      <c r="S33" s="109"/>
      <c r="T33" s="158"/>
      <c r="U33" s="158"/>
    </row>
    <row r="34" spans="1:21" s="108" customFormat="1" ht="153" x14ac:dyDescent="0.25">
      <c r="A34" s="185"/>
      <c r="B34" s="158" t="s">
        <v>234</v>
      </c>
      <c r="C34" s="158" t="s">
        <v>1515</v>
      </c>
      <c r="D34" s="158" t="s">
        <v>3838</v>
      </c>
      <c r="E34" s="158" t="s">
        <v>3556</v>
      </c>
      <c r="F34" s="162"/>
      <c r="G34" s="162"/>
      <c r="H34" s="158"/>
      <c r="I34" s="165"/>
      <c r="J34" s="165"/>
      <c r="K34" s="163"/>
      <c r="L34" s="165"/>
      <c r="M34" s="160"/>
      <c r="N34" s="160" t="str">
        <f t="shared" si="0"/>
        <v/>
      </c>
      <c r="O34" s="158"/>
      <c r="P34" s="158"/>
      <c r="Q34" s="166"/>
      <c r="R34" s="83"/>
      <c r="S34" s="109"/>
      <c r="T34" s="158"/>
      <c r="U34" s="158"/>
    </row>
    <row r="35" spans="1:21" s="108" customFormat="1" ht="76.5" x14ac:dyDescent="0.25">
      <c r="A35" s="185"/>
      <c r="B35" s="158" t="s">
        <v>234</v>
      </c>
      <c r="C35" s="158" t="s">
        <v>1516</v>
      </c>
      <c r="D35" s="158" t="s">
        <v>3839</v>
      </c>
      <c r="E35" s="162"/>
      <c r="F35" s="158" t="s">
        <v>3557</v>
      </c>
      <c r="G35" s="158" t="s">
        <v>1509</v>
      </c>
      <c r="H35" s="158"/>
      <c r="I35" s="165"/>
      <c r="J35" s="165"/>
      <c r="K35" s="163"/>
      <c r="L35" s="165"/>
      <c r="M35" s="160"/>
      <c r="N35" s="160" t="str">
        <f t="shared" si="0"/>
        <v/>
      </c>
      <c r="O35" s="158"/>
      <c r="P35" s="158"/>
      <c r="Q35" s="166"/>
      <c r="R35" s="83"/>
      <c r="S35" s="109"/>
      <c r="T35" s="158"/>
      <c r="U35" s="158"/>
    </row>
    <row r="36" spans="1:21" s="108" customFormat="1" ht="89.25" x14ac:dyDescent="0.25">
      <c r="A36" s="185" t="s">
        <v>236</v>
      </c>
      <c r="B36" s="158" t="s">
        <v>692</v>
      </c>
      <c r="C36" s="158" t="s">
        <v>3558</v>
      </c>
      <c r="D36" s="158" t="s">
        <v>3559</v>
      </c>
      <c r="E36" s="158" t="s">
        <v>3560</v>
      </c>
      <c r="F36" s="162"/>
      <c r="G36" s="162"/>
      <c r="H36" s="158"/>
      <c r="I36" s="165"/>
      <c r="J36" s="165"/>
      <c r="K36" s="163"/>
      <c r="L36" s="165"/>
      <c r="M36" s="160"/>
      <c r="N36" s="160" t="str">
        <f t="shared" si="0"/>
        <v/>
      </c>
      <c r="O36" s="158"/>
      <c r="P36" s="158"/>
      <c r="Q36" s="166"/>
      <c r="R36" s="83"/>
      <c r="S36" s="109"/>
      <c r="T36" s="158"/>
      <c r="U36" s="158"/>
    </row>
    <row r="37" spans="1:21" s="108" customFormat="1" ht="76.5" x14ac:dyDescent="0.25">
      <c r="A37" s="185"/>
      <c r="B37" s="158" t="s">
        <v>692</v>
      </c>
      <c r="C37" s="158" t="s">
        <v>3561</v>
      </c>
      <c r="D37" s="158" t="s">
        <v>3562</v>
      </c>
      <c r="E37" s="162"/>
      <c r="F37" s="158" t="s">
        <v>3563</v>
      </c>
      <c r="G37" s="158" t="s">
        <v>1509</v>
      </c>
      <c r="H37" s="158"/>
      <c r="I37" s="165"/>
      <c r="J37" s="165"/>
      <c r="K37" s="163"/>
      <c r="L37" s="165"/>
      <c r="M37" s="160"/>
      <c r="N37" s="160" t="str">
        <f t="shared" si="0"/>
        <v/>
      </c>
      <c r="O37" s="158"/>
      <c r="P37" s="158"/>
      <c r="Q37" s="166"/>
      <c r="R37" s="83"/>
      <c r="S37" s="109"/>
      <c r="T37" s="158"/>
      <c r="U37" s="158"/>
    </row>
    <row r="38" spans="1:21" s="108" customFormat="1" ht="102" x14ac:dyDescent="0.25">
      <c r="A38" s="185" t="s">
        <v>238</v>
      </c>
      <c r="B38" s="158" t="s">
        <v>237</v>
      </c>
      <c r="C38" s="158" t="s">
        <v>1517</v>
      </c>
      <c r="D38" s="158" t="s">
        <v>3840</v>
      </c>
      <c r="E38" s="162"/>
      <c r="F38" s="130" t="s">
        <v>3564</v>
      </c>
      <c r="G38" s="130" t="s">
        <v>1518</v>
      </c>
      <c r="H38" s="158"/>
      <c r="I38" s="165"/>
      <c r="J38" s="165"/>
      <c r="K38" s="163"/>
      <c r="L38" s="165"/>
      <c r="M38" s="160"/>
      <c r="N38" s="160" t="str">
        <f t="shared" si="0"/>
        <v/>
      </c>
      <c r="O38" s="158"/>
      <c r="P38" s="158"/>
      <c r="Q38" s="166"/>
      <c r="R38" s="83"/>
      <c r="S38" s="109"/>
      <c r="T38" s="158"/>
      <c r="U38" s="158"/>
    </row>
    <row r="39" spans="1:21" s="108" customFormat="1" ht="165.75" x14ac:dyDescent="0.25">
      <c r="A39" s="185"/>
      <c r="B39" s="158" t="s">
        <v>237</v>
      </c>
      <c r="C39" s="158" t="s">
        <v>1519</v>
      </c>
      <c r="D39" s="158" t="s">
        <v>3841</v>
      </c>
      <c r="E39" s="158" t="s">
        <v>3565</v>
      </c>
      <c r="F39" s="162"/>
      <c r="G39" s="162"/>
      <c r="H39" s="158"/>
      <c r="I39" s="165"/>
      <c r="J39" s="165"/>
      <c r="K39" s="163"/>
      <c r="L39" s="165"/>
      <c r="M39" s="160"/>
      <c r="N39" s="160" t="str">
        <f t="shared" si="0"/>
        <v/>
      </c>
      <c r="O39" s="158"/>
      <c r="P39" s="158"/>
      <c r="Q39" s="166"/>
      <c r="R39" s="83"/>
      <c r="S39" s="109"/>
      <c r="T39" s="158"/>
      <c r="U39" s="158"/>
    </row>
    <row r="40" spans="1:21" s="108" customFormat="1" ht="76.5" x14ac:dyDescent="0.25">
      <c r="A40" s="185"/>
      <c r="B40" s="158" t="s">
        <v>237</v>
      </c>
      <c r="C40" s="158" t="s">
        <v>1520</v>
      </c>
      <c r="D40" s="158" t="s">
        <v>3842</v>
      </c>
      <c r="E40" s="162"/>
      <c r="F40" s="158" t="s">
        <v>3564</v>
      </c>
      <c r="G40" s="158" t="s">
        <v>1518</v>
      </c>
      <c r="H40" s="158"/>
      <c r="I40" s="165"/>
      <c r="J40" s="165"/>
      <c r="K40" s="163"/>
      <c r="L40" s="165"/>
      <c r="M40" s="160"/>
      <c r="N40" s="160" t="str">
        <f t="shared" si="0"/>
        <v/>
      </c>
      <c r="O40" s="158"/>
      <c r="P40" s="158"/>
      <c r="Q40" s="166"/>
      <c r="R40" s="83"/>
      <c r="S40" s="109"/>
      <c r="T40" s="158"/>
      <c r="U40" s="158"/>
    </row>
    <row r="41" spans="1:21" s="108" customFormat="1" ht="165.75" x14ac:dyDescent="0.25">
      <c r="A41" s="185"/>
      <c r="B41" s="158" t="s">
        <v>237</v>
      </c>
      <c r="C41" s="158" t="s">
        <v>1521</v>
      </c>
      <c r="D41" s="158" t="s">
        <v>3843</v>
      </c>
      <c r="E41" s="158" t="s">
        <v>3565</v>
      </c>
      <c r="F41" s="162"/>
      <c r="G41" s="162"/>
      <c r="H41" s="158"/>
      <c r="I41" s="165"/>
      <c r="J41" s="165"/>
      <c r="K41" s="163"/>
      <c r="L41" s="165"/>
      <c r="M41" s="160"/>
      <c r="N41" s="160" t="str">
        <f t="shared" si="0"/>
        <v/>
      </c>
      <c r="O41" s="158"/>
      <c r="P41" s="158"/>
      <c r="Q41" s="166"/>
      <c r="R41" s="83"/>
      <c r="S41" s="109"/>
      <c r="T41" s="158"/>
      <c r="U41" s="158"/>
    </row>
    <row r="42" spans="1:21" s="108" customFormat="1" ht="165.75" x14ac:dyDescent="0.25">
      <c r="A42" s="185"/>
      <c r="B42" s="158" t="s">
        <v>237</v>
      </c>
      <c r="C42" s="158" t="s">
        <v>1522</v>
      </c>
      <c r="D42" s="158" t="s">
        <v>3844</v>
      </c>
      <c r="E42" s="158" t="s">
        <v>3565</v>
      </c>
      <c r="F42" s="162"/>
      <c r="G42" s="162"/>
      <c r="H42" s="158"/>
      <c r="I42" s="165"/>
      <c r="J42" s="165"/>
      <c r="K42" s="163"/>
      <c r="L42" s="165"/>
      <c r="M42" s="160"/>
      <c r="N42" s="160" t="str">
        <f t="shared" si="0"/>
        <v/>
      </c>
      <c r="O42" s="158"/>
      <c r="P42" s="158"/>
      <c r="Q42" s="166"/>
      <c r="R42" s="83"/>
      <c r="S42" s="109"/>
      <c r="T42" s="158"/>
      <c r="U42" s="158"/>
    </row>
    <row r="43" spans="1:21" s="108" customFormat="1" ht="165.75" x14ac:dyDescent="0.25">
      <c r="A43" s="185"/>
      <c r="B43" s="158" t="s">
        <v>237</v>
      </c>
      <c r="C43" s="158" t="s">
        <v>1523</v>
      </c>
      <c r="D43" s="158" t="s">
        <v>3845</v>
      </c>
      <c r="E43" s="158" t="s">
        <v>3565</v>
      </c>
      <c r="F43" s="162"/>
      <c r="G43" s="162"/>
      <c r="H43" s="158"/>
      <c r="I43" s="165"/>
      <c r="J43" s="165"/>
      <c r="K43" s="163"/>
      <c r="L43" s="165"/>
      <c r="M43" s="160"/>
      <c r="N43" s="160" t="str">
        <f t="shared" si="0"/>
        <v/>
      </c>
      <c r="O43" s="158"/>
      <c r="P43" s="158"/>
      <c r="Q43" s="166"/>
      <c r="R43" s="83"/>
      <c r="S43" s="109"/>
      <c r="T43" s="158"/>
      <c r="U43" s="158"/>
    </row>
    <row r="44" spans="1:21" s="108" customFormat="1" ht="76.5" x14ac:dyDescent="0.25">
      <c r="A44" s="185"/>
      <c r="B44" s="158" t="s">
        <v>237</v>
      </c>
      <c r="C44" s="158" t="s">
        <v>1524</v>
      </c>
      <c r="D44" s="158" t="s">
        <v>3846</v>
      </c>
      <c r="E44" s="162"/>
      <c r="F44" s="158" t="s">
        <v>3564</v>
      </c>
      <c r="G44" s="158" t="s">
        <v>1518</v>
      </c>
      <c r="H44" s="158"/>
      <c r="I44" s="165"/>
      <c r="J44" s="165"/>
      <c r="K44" s="163"/>
      <c r="L44" s="165"/>
      <c r="M44" s="160"/>
      <c r="N44" s="160" t="str">
        <f t="shared" si="0"/>
        <v/>
      </c>
      <c r="O44" s="158"/>
      <c r="P44" s="158"/>
      <c r="Q44" s="166"/>
      <c r="R44" s="83"/>
      <c r="S44" s="109"/>
      <c r="T44" s="158"/>
      <c r="U44" s="158"/>
    </row>
    <row r="45" spans="1:21" s="108" customFormat="1" ht="165.75" x14ac:dyDescent="0.25">
      <c r="A45" s="185"/>
      <c r="B45" s="158" t="s">
        <v>237</v>
      </c>
      <c r="C45" s="158" t="s">
        <v>1525</v>
      </c>
      <c r="D45" s="158" t="s">
        <v>3847</v>
      </c>
      <c r="E45" s="158" t="s">
        <v>3565</v>
      </c>
      <c r="F45" s="162"/>
      <c r="G45" s="162"/>
      <c r="H45" s="158"/>
      <c r="I45" s="165"/>
      <c r="J45" s="165"/>
      <c r="K45" s="163"/>
      <c r="L45" s="165"/>
      <c r="M45" s="160"/>
      <c r="N45" s="160" t="str">
        <f t="shared" si="0"/>
        <v/>
      </c>
      <c r="O45" s="158"/>
      <c r="P45" s="158"/>
      <c r="Q45" s="166"/>
      <c r="R45" s="83"/>
      <c r="S45" s="109"/>
      <c r="T45" s="158"/>
      <c r="U45" s="158"/>
    </row>
    <row r="46" spans="1:21" s="108" customFormat="1" ht="165.75" x14ac:dyDescent="0.25">
      <c r="A46" s="185"/>
      <c r="B46" s="158" t="s">
        <v>237</v>
      </c>
      <c r="C46" s="158" t="s">
        <v>1526</v>
      </c>
      <c r="D46" s="158" t="s">
        <v>3848</v>
      </c>
      <c r="E46" s="158" t="s">
        <v>3565</v>
      </c>
      <c r="F46" s="162"/>
      <c r="G46" s="162"/>
      <c r="H46" s="158"/>
      <c r="I46" s="165"/>
      <c r="J46" s="165"/>
      <c r="K46" s="163"/>
      <c r="L46" s="165"/>
      <c r="M46" s="160"/>
      <c r="N46" s="160" t="str">
        <f t="shared" si="0"/>
        <v/>
      </c>
      <c r="O46" s="158"/>
      <c r="P46" s="158"/>
      <c r="Q46" s="166"/>
      <c r="R46" s="83"/>
      <c r="S46" s="109"/>
      <c r="T46" s="158"/>
      <c r="U46" s="158"/>
    </row>
    <row r="47" spans="1:21" s="108" customFormat="1" ht="165.75" x14ac:dyDescent="0.25">
      <c r="A47" s="185"/>
      <c r="B47" s="158" t="s">
        <v>237</v>
      </c>
      <c r="C47" s="158" t="s">
        <v>1527</v>
      </c>
      <c r="D47" s="158" t="s">
        <v>3849</v>
      </c>
      <c r="E47" s="158" t="s">
        <v>3565</v>
      </c>
      <c r="F47" s="162"/>
      <c r="G47" s="162"/>
      <c r="H47" s="158"/>
      <c r="I47" s="165"/>
      <c r="J47" s="165"/>
      <c r="K47" s="163"/>
      <c r="L47" s="165"/>
      <c r="M47" s="160"/>
      <c r="N47" s="160" t="str">
        <f t="shared" si="0"/>
        <v/>
      </c>
      <c r="O47" s="158"/>
      <c r="P47" s="158"/>
      <c r="Q47" s="166"/>
      <c r="R47" s="83"/>
      <c r="S47" s="109"/>
      <c r="T47" s="158"/>
      <c r="U47" s="158"/>
    </row>
    <row r="48" spans="1:21" s="108" customFormat="1" ht="165.75" x14ac:dyDescent="0.25">
      <c r="A48" s="185"/>
      <c r="B48" s="158" t="s">
        <v>237</v>
      </c>
      <c r="C48" s="158" t="s">
        <v>1528</v>
      </c>
      <c r="D48" s="158" t="s">
        <v>3850</v>
      </c>
      <c r="E48" s="158" t="s">
        <v>3565</v>
      </c>
      <c r="F48" s="162"/>
      <c r="G48" s="162"/>
      <c r="H48" s="158"/>
      <c r="I48" s="165"/>
      <c r="J48" s="165"/>
      <c r="K48" s="163"/>
      <c r="L48" s="165"/>
      <c r="M48" s="160"/>
      <c r="N48" s="160" t="str">
        <f t="shared" si="0"/>
        <v/>
      </c>
      <c r="O48" s="158"/>
      <c r="P48" s="158"/>
      <c r="Q48" s="166"/>
      <c r="R48" s="83"/>
      <c r="S48" s="109"/>
      <c r="T48" s="158"/>
      <c r="U48" s="158"/>
    </row>
    <row r="49" spans="1:21" s="108" customFormat="1" ht="76.5" x14ac:dyDescent="0.25">
      <c r="A49" s="185"/>
      <c r="B49" s="158" t="s">
        <v>237</v>
      </c>
      <c r="C49" s="158" t="s">
        <v>1529</v>
      </c>
      <c r="D49" s="158" t="s">
        <v>3851</v>
      </c>
      <c r="E49" s="162"/>
      <c r="F49" s="158" t="s">
        <v>3564</v>
      </c>
      <c r="G49" s="158" t="s">
        <v>1518</v>
      </c>
      <c r="H49" s="158"/>
      <c r="I49" s="165"/>
      <c r="J49" s="165"/>
      <c r="K49" s="163"/>
      <c r="L49" s="165"/>
      <c r="M49" s="160"/>
      <c r="N49" s="160" t="str">
        <f t="shared" si="0"/>
        <v/>
      </c>
      <c r="O49" s="158"/>
      <c r="P49" s="158"/>
      <c r="Q49" s="166"/>
      <c r="R49" s="83"/>
      <c r="S49" s="109"/>
      <c r="T49" s="158"/>
      <c r="U49" s="158"/>
    </row>
    <row r="50" spans="1:21" s="108" customFormat="1" ht="76.5" x14ac:dyDescent="0.25">
      <c r="A50" s="185"/>
      <c r="B50" s="158" t="s">
        <v>237</v>
      </c>
      <c r="C50" s="158" t="s">
        <v>1530</v>
      </c>
      <c r="D50" s="158" t="s">
        <v>3852</v>
      </c>
      <c r="E50" s="162"/>
      <c r="F50" s="130" t="s">
        <v>3564</v>
      </c>
      <c r="G50" s="130" t="s">
        <v>1518</v>
      </c>
      <c r="H50" s="158"/>
      <c r="I50" s="165"/>
      <c r="J50" s="165"/>
      <c r="K50" s="163"/>
      <c r="L50" s="165"/>
      <c r="M50" s="160"/>
      <c r="N50" s="160" t="str">
        <f t="shared" si="0"/>
        <v/>
      </c>
      <c r="O50" s="158"/>
      <c r="P50" s="158"/>
      <c r="Q50" s="166"/>
      <c r="R50" s="83"/>
      <c r="S50" s="109"/>
      <c r="T50" s="158"/>
      <c r="U50" s="158"/>
    </row>
    <row r="51" spans="1:21" s="108" customFormat="1" ht="165.75" x14ac:dyDescent="0.25">
      <c r="A51" s="185"/>
      <c r="B51" s="158" t="s">
        <v>237</v>
      </c>
      <c r="C51" s="158" t="s">
        <v>1531</v>
      </c>
      <c r="D51" s="158" t="s">
        <v>3853</v>
      </c>
      <c r="E51" s="158" t="s">
        <v>3565</v>
      </c>
      <c r="F51" s="158" t="s">
        <v>3564</v>
      </c>
      <c r="G51" s="162"/>
      <c r="H51" s="158"/>
      <c r="I51" s="165"/>
      <c r="J51" s="165"/>
      <c r="K51" s="163"/>
      <c r="L51" s="165"/>
      <c r="M51" s="160"/>
      <c r="N51" s="160" t="str">
        <f t="shared" si="0"/>
        <v/>
      </c>
      <c r="O51" s="158"/>
      <c r="P51" s="158"/>
      <c r="Q51" s="166"/>
      <c r="R51" s="83"/>
      <c r="S51" s="109"/>
      <c r="T51" s="158"/>
      <c r="U51" s="158"/>
    </row>
    <row r="52" spans="1:21" s="108" customFormat="1" ht="76.5" x14ac:dyDescent="0.25">
      <c r="A52" s="185"/>
      <c r="B52" s="158" t="s">
        <v>237</v>
      </c>
      <c r="C52" s="158" t="s">
        <v>1532</v>
      </c>
      <c r="D52" s="158" t="s">
        <v>3854</v>
      </c>
      <c r="E52" s="162"/>
      <c r="F52" s="158" t="s">
        <v>3564</v>
      </c>
      <c r="G52" s="158" t="s">
        <v>1518</v>
      </c>
      <c r="H52" s="158"/>
      <c r="I52" s="165"/>
      <c r="J52" s="165"/>
      <c r="K52" s="163"/>
      <c r="L52" s="165"/>
      <c r="M52" s="160"/>
      <c r="N52" s="160" t="str">
        <f t="shared" si="0"/>
        <v/>
      </c>
      <c r="O52" s="158"/>
      <c r="P52" s="158"/>
      <c r="Q52" s="166"/>
      <c r="R52" s="83"/>
      <c r="S52" s="109"/>
      <c r="T52" s="158"/>
      <c r="U52" s="158"/>
    </row>
    <row r="53" spans="1:21" s="108" customFormat="1" ht="76.5" x14ac:dyDescent="0.25">
      <c r="A53" s="185"/>
      <c r="B53" s="158" t="s">
        <v>237</v>
      </c>
      <c r="C53" s="158" t="s">
        <v>1533</v>
      </c>
      <c r="D53" s="158" t="s">
        <v>3855</v>
      </c>
      <c r="E53" s="162"/>
      <c r="F53" s="158" t="s">
        <v>3564</v>
      </c>
      <c r="G53" s="158" t="s">
        <v>1518</v>
      </c>
      <c r="H53" s="158"/>
      <c r="I53" s="165"/>
      <c r="J53" s="165"/>
      <c r="K53" s="163"/>
      <c r="L53" s="165"/>
      <c r="M53" s="160"/>
      <c r="N53" s="160" t="str">
        <f t="shared" si="0"/>
        <v/>
      </c>
      <c r="O53" s="158"/>
      <c r="P53" s="158"/>
      <c r="Q53" s="166"/>
      <c r="R53" s="83"/>
      <c r="S53" s="109"/>
      <c r="T53" s="158"/>
      <c r="U53" s="158"/>
    </row>
    <row r="54" spans="1:21" s="108" customFormat="1" ht="140.25" x14ac:dyDescent="0.25">
      <c r="A54" s="186" t="s">
        <v>239</v>
      </c>
      <c r="B54" s="158" t="s">
        <v>693</v>
      </c>
      <c r="C54" s="158" t="s">
        <v>3566</v>
      </c>
      <c r="D54" s="158" t="s">
        <v>3856</v>
      </c>
      <c r="E54" s="158" t="s">
        <v>3567</v>
      </c>
      <c r="F54" s="162"/>
      <c r="G54" s="162"/>
      <c r="H54" s="158"/>
      <c r="I54" s="165"/>
      <c r="J54" s="165"/>
      <c r="K54" s="163"/>
      <c r="L54" s="165"/>
      <c r="M54" s="160"/>
      <c r="N54" s="160" t="str">
        <f t="shared" si="0"/>
        <v/>
      </c>
      <c r="O54" s="158"/>
      <c r="P54" s="158"/>
      <c r="Q54" s="166"/>
      <c r="R54" s="83"/>
      <c r="S54" s="109"/>
      <c r="T54" s="158"/>
      <c r="U54" s="158"/>
    </row>
    <row r="55" spans="1:21" s="108" customFormat="1" ht="140.25" x14ac:dyDescent="0.25">
      <c r="A55" s="186"/>
      <c r="B55" s="158" t="s">
        <v>693</v>
      </c>
      <c r="C55" s="158" t="s">
        <v>3568</v>
      </c>
      <c r="D55" s="158" t="s">
        <v>3857</v>
      </c>
      <c r="E55" s="158" t="s">
        <v>3567</v>
      </c>
      <c r="F55" s="162"/>
      <c r="G55" s="162"/>
      <c r="H55" s="158"/>
      <c r="I55" s="165"/>
      <c r="J55" s="165"/>
      <c r="K55" s="163"/>
      <c r="L55" s="165"/>
      <c r="M55" s="160"/>
      <c r="N55" s="160" t="str">
        <f t="shared" si="0"/>
        <v/>
      </c>
      <c r="O55" s="158"/>
      <c r="P55" s="158"/>
      <c r="Q55" s="166"/>
      <c r="R55" s="83"/>
      <c r="S55" s="109"/>
      <c r="T55" s="158"/>
      <c r="U55" s="158"/>
    </row>
    <row r="56" spans="1:21" s="108" customFormat="1" ht="140.25" x14ac:dyDescent="0.25">
      <c r="A56" s="186"/>
      <c r="B56" s="158" t="s">
        <v>693</v>
      </c>
      <c r="C56" s="158" t="s">
        <v>3569</v>
      </c>
      <c r="D56" s="158" t="s">
        <v>3858</v>
      </c>
      <c r="E56" s="158" t="s">
        <v>3567</v>
      </c>
      <c r="F56" s="162"/>
      <c r="G56" s="162"/>
      <c r="H56" s="158"/>
      <c r="I56" s="165"/>
      <c r="J56" s="165"/>
      <c r="K56" s="163"/>
      <c r="L56" s="165"/>
      <c r="M56" s="160"/>
      <c r="N56" s="160" t="str">
        <f t="shared" si="0"/>
        <v/>
      </c>
      <c r="O56" s="158"/>
      <c r="P56" s="158"/>
      <c r="Q56" s="166"/>
      <c r="R56" s="83"/>
      <c r="S56" s="109"/>
      <c r="T56" s="158"/>
      <c r="U56" s="158"/>
    </row>
    <row r="57" spans="1:21" s="108" customFormat="1" ht="140.25" x14ac:dyDescent="0.25">
      <c r="A57" s="186"/>
      <c r="B57" s="158" t="s">
        <v>693</v>
      </c>
      <c r="C57" s="158" t="s">
        <v>3570</v>
      </c>
      <c r="D57" s="158" t="s">
        <v>3859</v>
      </c>
      <c r="E57" s="158" t="s">
        <v>3567</v>
      </c>
      <c r="F57" s="162"/>
      <c r="G57" s="162"/>
      <c r="H57" s="158"/>
      <c r="I57" s="165"/>
      <c r="J57" s="165"/>
      <c r="K57" s="163"/>
      <c r="L57" s="165"/>
      <c r="M57" s="160"/>
      <c r="N57" s="160" t="str">
        <f t="shared" si="0"/>
        <v/>
      </c>
      <c r="O57" s="158"/>
      <c r="P57" s="158"/>
      <c r="Q57" s="166"/>
      <c r="R57" s="83"/>
      <c r="S57" s="109"/>
      <c r="T57" s="158"/>
      <c r="U57" s="158"/>
    </row>
    <row r="58" spans="1:21" s="108" customFormat="1" ht="102" x14ac:dyDescent="0.25">
      <c r="A58" s="186"/>
      <c r="B58" s="158" t="s">
        <v>693</v>
      </c>
      <c r="C58" s="158" t="s">
        <v>3571</v>
      </c>
      <c r="D58" s="158" t="s">
        <v>3860</v>
      </c>
      <c r="E58" s="162"/>
      <c r="F58" s="158" t="s">
        <v>3572</v>
      </c>
      <c r="G58" s="158" t="s">
        <v>1534</v>
      </c>
      <c r="H58" s="158"/>
      <c r="I58" s="165"/>
      <c r="J58" s="165"/>
      <c r="K58" s="163"/>
      <c r="L58" s="165"/>
      <c r="M58" s="160"/>
      <c r="N58" s="160" t="str">
        <f t="shared" si="0"/>
        <v/>
      </c>
      <c r="O58" s="158"/>
      <c r="P58" s="158"/>
      <c r="Q58" s="166"/>
      <c r="R58" s="83"/>
      <c r="S58" s="109"/>
      <c r="T58" s="158"/>
      <c r="U58" s="158"/>
    </row>
    <row r="59" spans="1:21" s="108" customFormat="1" ht="140.25" x14ac:dyDescent="0.25">
      <c r="A59" s="186"/>
      <c r="B59" s="158" t="s">
        <v>693</v>
      </c>
      <c r="C59" s="158" t="s">
        <v>3573</v>
      </c>
      <c r="D59" s="158" t="s">
        <v>3861</v>
      </c>
      <c r="E59" s="158" t="s">
        <v>3567</v>
      </c>
      <c r="F59" s="162"/>
      <c r="G59" s="162"/>
      <c r="H59" s="158"/>
      <c r="I59" s="165"/>
      <c r="J59" s="165"/>
      <c r="K59" s="163"/>
      <c r="L59" s="165"/>
      <c r="M59" s="160"/>
      <c r="N59" s="160" t="str">
        <f t="shared" si="0"/>
        <v/>
      </c>
      <c r="O59" s="158"/>
      <c r="P59" s="158"/>
      <c r="Q59" s="166"/>
      <c r="R59" s="83"/>
      <c r="S59" s="109"/>
      <c r="T59" s="158"/>
      <c r="U59" s="158"/>
    </row>
    <row r="60" spans="1:21" s="108" customFormat="1" ht="76.5" x14ac:dyDescent="0.25">
      <c r="A60" s="186"/>
      <c r="B60" s="158" t="s">
        <v>693</v>
      </c>
      <c r="C60" s="158" t="s">
        <v>3574</v>
      </c>
      <c r="D60" s="158" t="s">
        <v>3862</v>
      </c>
      <c r="E60" s="162"/>
      <c r="F60" s="158" t="s">
        <v>3572</v>
      </c>
      <c r="G60" s="158" t="s">
        <v>1534</v>
      </c>
      <c r="H60" s="158"/>
      <c r="I60" s="165"/>
      <c r="J60" s="165"/>
      <c r="K60" s="163"/>
      <c r="L60" s="165"/>
      <c r="M60" s="160"/>
      <c r="N60" s="160" t="str">
        <f t="shared" si="0"/>
        <v/>
      </c>
      <c r="O60" s="158"/>
      <c r="P60" s="158"/>
      <c r="Q60" s="166"/>
      <c r="R60" s="83"/>
      <c r="S60" s="109"/>
      <c r="T60" s="158"/>
      <c r="U60" s="158"/>
    </row>
    <row r="61" spans="1:21" s="108" customFormat="1" ht="76.5" x14ac:dyDescent="0.25">
      <c r="A61" s="186"/>
      <c r="B61" s="158" t="s">
        <v>693</v>
      </c>
      <c r="C61" s="158" t="s">
        <v>3575</v>
      </c>
      <c r="D61" s="158" t="s">
        <v>3863</v>
      </c>
      <c r="E61" s="162"/>
      <c r="F61" s="158" t="s">
        <v>3572</v>
      </c>
      <c r="G61" s="158" t="s">
        <v>1534</v>
      </c>
      <c r="H61" s="158"/>
      <c r="I61" s="165"/>
      <c r="J61" s="165"/>
      <c r="K61" s="163"/>
      <c r="L61" s="165"/>
      <c r="M61" s="160"/>
      <c r="N61" s="160" t="str">
        <f t="shared" si="0"/>
        <v/>
      </c>
      <c r="O61" s="158"/>
      <c r="P61" s="158"/>
      <c r="Q61" s="166"/>
      <c r="R61" s="83"/>
      <c r="S61" s="109"/>
      <c r="T61" s="158"/>
      <c r="U61" s="158"/>
    </row>
    <row r="62" spans="1:21" s="108" customFormat="1" ht="140.25" x14ac:dyDescent="0.25">
      <c r="A62" s="186"/>
      <c r="B62" s="158" t="s">
        <v>693</v>
      </c>
      <c r="C62" s="158" t="s">
        <v>3576</v>
      </c>
      <c r="D62" s="158" t="s">
        <v>3864</v>
      </c>
      <c r="E62" s="158" t="s">
        <v>3567</v>
      </c>
      <c r="F62" s="162"/>
      <c r="G62" s="162"/>
      <c r="H62" s="158"/>
      <c r="I62" s="165"/>
      <c r="J62" s="165"/>
      <c r="K62" s="163"/>
      <c r="L62" s="165"/>
      <c r="M62" s="160"/>
      <c r="N62" s="160" t="str">
        <f t="shared" si="0"/>
        <v/>
      </c>
      <c r="O62" s="158"/>
      <c r="P62" s="158"/>
      <c r="Q62" s="166"/>
      <c r="R62" s="83"/>
      <c r="S62" s="109"/>
      <c r="T62" s="158"/>
      <c r="U62" s="158"/>
    </row>
    <row r="63" spans="1:21" s="108" customFormat="1" ht="140.25" x14ac:dyDescent="0.25">
      <c r="A63" s="186"/>
      <c r="B63" s="158" t="s">
        <v>693</v>
      </c>
      <c r="C63" s="158" t="s">
        <v>3577</v>
      </c>
      <c r="D63" s="158" t="s">
        <v>3865</v>
      </c>
      <c r="E63" s="158" t="s">
        <v>3567</v>
      </c>
      <c r="F63" s="162"/>
      <c r="G63" s="162"/>
      <c r="H63" s="158"/>
      <c r="I63" s="165"/>
      <c r="J63" s="165"/>
      <c r="K63" s="163"/>
      <c r="L63" s="165"/>
      <c r="M63" s="160"/>
      <c r="N63" s="160" t="str">
        <f t="shared" si="0"/>
        <v/>
      </c>
      <c r="O63" s="158"/>
      <c r="P63" s="158"/>
      <c r="Q63" s="166"/>
      <c r="R63" s="83"/>
      <c r="S63" s="109"/>
      <c r="T63" s="158"/>
      <c r="U63" s="158"/>
    </row>
    <row r="64" spans="1:21" s="108" customFormat="1" ht="76.5" x14ac:dyDescent="0.25">
      <c r="A64" s="186"/>
      <c r="B64" s="158" t="s">
        <v>693</v>
      </c>
      <c r="C64" s="158" t="s">
        <v>3578</v>
      </c>
      <c r="D64" s="158" t="s">
        <v>3866</v>
      </c>
      <c r="E64" s="162"/>
      <c r="F64" s="158" t="s">
        <v>3572</v>
      </c>
      <c r="G64" s="158" t="s">
        <v>1534</v>
      </c>
      <c r="H64" s="158"/>
      <c r="I64" s="165"/>
      <c r="J64" s="165"/>
      <c r="K64" s="163"/>
      <c r="L64" s="165"/>
      <c r="M64" s="160"/>
      <c r="N64" s="160" t="str">
        <f t="shared" si="0"/>
        <v/>
      </c>
      <c r="O64" s="158"/>
      <c r="P64" s="158"/>
      <c r="Q64" s="166"/>
      <c r="R64" s="83"/>
      <c r="S64" s="109"/>
      <c r="T64" s="158"/>
      <c r="U64" s="158"/>
    </row>
    <row r="65" spans="1:21" s="108" customFormat="1" ht="76.5" x14ac:dyDescent="0.25">
      <c r="A65" s="186"/>
      <c r="B65" s="158" t="s">
        <v>693</v>
      </c>
      <c r="C65" s="158" t="s">
        <v>3579</v>
      </c>
      <c r="D65" s="158" t="s">
        <v>3867</v>
      </c>
      <c r="E65" s="162"/>
      <c r="F65" s="158" t="s">
        <v>3572</v>
      </c>
      <c r="G65" s="158" t="s">
        <v>1534</v>
      </c>
      <c r="H65" s="158"/>
      <c r="I65" s="165"/>
      <c r="J65" s="165"/>
      <c r="K65" s="163"/>
      <c r="L65" s="165"/>
      <c r="M65" s="160"/>
      <c r="N65" s="160" t="str">
        <f t="shared" ref="N65:N94" si="1">IF(OR(L65="",M65=""),"",
IF(OR(L65="Low",M65="Low"),"Low",
IF(OR(L65="Moderate",M65="Moderate"),"Moderate",
"High")))</f>
        <v/>
      </c>
      <c r="O65" s="158"/>
      <c r="P65" s="158"/>
      <c r="Q65" s="166"/>
      <c r="R65" s="83"/>
      <c r="S65" s="109"/>
      <c r="T65" s="158"/>
      <c r="U65" s="158"/>
    </row>
    <row r="66" spans="1:21" s="108" customFormat="1" ht="140.25" x14ac:dyDescent="0.25">
      <c r="A66" s="186"/>
      <c r="B66" s="158" t="s">
        <v>693</v>
      </c>
      <c r="C66" s="158" t="s">
        <v>3580</v>
      </c>
      <c r="D66" s="158" t="s">
        <v>3868</v>
      </c>
      <c r="E66" s="158" t="s">
        <v>3567</v>
      </c>
      <c r="F66" s="162"/>
      <c r="G66" s="162"/>
      <c r="H66" s="158"/>
      <c r="I66" s="165"/>
      <c r="J66" s="165"/>
      <c r="K66" s="163"/>
      <c r="L66" s="165"/>
      <c r="M66" s="160"/>
      <c r="N66" s="160" t="str">
        <f t="shared" si="1"/>
        <v/>
      </c>
      <c r="O66" s="158"/>
      <c r="P66" s="158"/>
      <c r="Q66" s="166"/>
      <c r="R66" s="83"/>
      <c r="S66" s="109"/>
      <c r="T66" s="158"/>
      <c r="U66" s="158"/>
    </row>
    <row r="67" spans="1:21" s="108" customFormat="1" ht="76.5" x14ac:dyDescent="0.25">
      <c r="A67" s="186"/>
      <c r="B67" s="158" t="s">
        <v>693</v>
      </c>
      <c r="C67" s="158" t="s">
        <v>3581</v>
      </c>
      <c r="D67" s="158" t="s">
        <v>3869</v>
      </c>
      <c r="E67" s="162"/>
      <c r="F67" s="158" t="s">
        <v>3572</v>
      </c>
      <c r="G67" s="158" t="s">
        <v>1534</v>
      </c>
      <c r="H67" s="158"/>
      <c r="I67" s="165"/>
      <c r="J67" s="165"/>
      <c r="K67" s="163"/>
      <c r="L67" s="165"/>
      <c r="M67" s="160"/>
      <c r="N67" s="160" t="str">
        <f t="shared" si="1"/>
        <v/>
      </c>
      <c r="O67" s="158"/>
      <c r="P67" s="158"/>
      <c r="Q67" s="166"/>
      <c r="R67" s="83"/>
      <c r="S67" s="109"/>
      <c r="T67" s="158"/>
      <c r="U67" s="158"/>
    </row>
    <row r="68" spans="1:21" s="108" customFormat="1" ht="76.5" x14ac:dyDescent="0.25">
      <c r="A68" s="186"/>
      <c r="B68" s="158" t="s">
        <v>693</v>
      </c>
      <c r="C68" s="158" t="s">
        <v>3582</v>
      </c>
      <c r="D68" s="158" t="s">
        <v>3870</v>
      </c>
      <c r="E68" s="162"/>
      <c r="F68" s="158" t="s">
        <v>3572</v>
      </c>
      <c r="G68" s="158" t="s">
        <v>1534</v>
      </c>
      <c r="H68" s="158"/>
      <c r="I68" s="165"/>
      <c r="J68" s="165"/>
      <c r="K68" s="163"/>
      <c r="L68" s="165"/>
      <c r="M68" s="160"/>
      <c r="N68" s="160" t="str">
        <f t="shared" si="1"/>
        <v/>
      </c>
      <c r="O68" s="158"/>
      <c r="P68" s="158"/>
      <c r="Q68" s="166"/>
      <c r="R68" s="83"/>
      <c r="S68" s="109"/>
      <c r="T68" s="158"/>
      <c r="U68" s="158"/>
    </row>
    <row r="69" spans="1:21" s="108" customFormat="1" ht="76.5" x14ac:dyDescent="0.25">
      <c r="A69" s="185" t="s">
        <v>240</v>
      </c>
      <c r="B69" s="158" t="s">
        <v>694</v>
      </c>
      <c r="C69" s="158" t="s">
        <v>3583</v>
      </c>
      <c r="D69" s="158" t="s">
        <v>3584</v>
      </c>
      <c r="E69" s="162"/>
      <c r="F69" s="158" t="s">
        <v>3585</v>
      </c>
      <c r="G69" s="158" t="s">
        <v>1535</v>
      </c>
      <c r="H69" s="158"/>
      <c r="I69" s="165"/>
      <c r="J69" s="165"/>
      <c r="K69" s="163"/>
      <c r="L69" s="165"/>
      <c r="M69" s="160"/>
      <c r="N69" s="160" t="str">
        <f t="shared" si="1"/>
        <v/>
      </c>
      <c r="O69" s="158"/>
      <c r="P69" s="158"/>
      <c r="Q69" s="166"/>
      <c r="R69" s="83"/>
      <c r="S69" s="109"/>
      <c r="T69" s="158"/>
      <c r="U69" s="158"/>
    </row>
    <row r="70" spans="1:21" s="108" customFormat="1" ht="76.5" x14ac:dyDescent="0.25">
      <c r="A70" s="185"/>
      <c r="B70" s="158" t="s">
        <v>694</v>
      </c>
      <c r="C70" s="158" t="s">
        <v>3586</v>
      </c>
      <c r="D70" s="158" t="s">
        <v>3587</v>
      </c>
      <c r="E70" s="162"/>
      <c r="F70" s="158" t="s">
        <v>3585</v>
      </c>
      <c r="G70" s="158" t="s">
        <v>1535</v>
      </c>
      <c r="H70" s="158"/>
      <c r="I70" s="165"/>
      <c r="J70" s="165"/>
      <c r="K70" s="163"/>
      <c r="L70" s="165"/>
      <c r="M70" s="160"/>
      <c r="N70" s="160" t="str">
        <f t="shared" si="1"/>
        <v/>
      </c>
      <c r="O70" s="158"/>
      <c r="P70" s="158"/>
      <c r="Q70" s="166"/>
      <c r="R70" s="83"/>
      <c r="S70" s="109"/>
      <c r="T70" s="158"/>
      <c r="U70" s="158"/>
    </row>
    <row r="71" spans="1:21" s="108" customFormat="1" ht="76.5" x14ac:dyDescent="0.25">
      <c r="A71" s="185"/>
      <c r="B71" s="158" t="s">
        <v>694</v>
      </c>
      <c r="C71" s="158" t="s">
        <v>3588</v>
      </c>
      <c r="D71" s="158" t="s">
        <v>3589</v>
      </c>
      <c r="E71" s="162"/>
      <c r="F71" s="158" t="s">
        <v>3585</v>
      </c>
      <c r="G71" s="158" t="s">
        <v>1535</v>
      </c>
      <c r="H71" s="158"/>
      <c r="I71" s="165"/>
      <c r="J71" s="165"/>
      <c r="K71" s="163"/>
      <c r="L71" s="165"/>
      <c r="M71" s="160"/>
      <c r="N71" s="160" t="str">
        <f t="shared" si="1"/>
        <v/>
      </c>
      <c r="O71" s="158"/>
      <c r="P71" s="158"/>
      <c r="Q71" s="166"/>
      <c r="R71" s="83"/>
      <c r="S71" s="109"/>
      <c r="T71" s="158"/>
      <c r="U71" s="158"/>
    </row>
    <row r="72" spans="1:21" s="108" customFormat="1" ht="76.5" x14ac:dyDescent="0.25">
      <c r="A72" s="185"/>
      <c r="B72" s="158" t="s">
        <v>694</v>
      </c>
      <c r="C72" s="158" t="s">
        <v>3590</v>
      </c>
      <c r="D72" s="158" t="s">
        <v>3591</v>
      </c>
      <c r="E72" s="162"/>
      <c r="F72" s="158" t="s">
        <v>3585</v>
      </c>
      <c r="G72" s="158" t="s">
        <v>1535</v>
      </c>
      <c r="H72" s="158"/>
      <c r="I72" s="165"/>
      <c r="J72" s="165"/>
      <c r="K72" s="163"/>
      <c r="L72" s="165"/>
      <c r="M72" s="160"/>
      <c r="N72" s="160" t="str">
        <f t="shared" si="1"/>
        <v/>
      </c>
      <c r="O72" s="158"/>
      <c r="P72" s="158"/>
      <c r="Q72" s="166"/>
      <c r="R72" s="83"/>
      <c r="S72" s="109"/>
      <c r="T72" s="158"/>
      <c r="U72" s="158"/>
    </row>
    <row r="73" spans="1:21" s="108" customFormat="1" ht="76.5" x14ac:dyDescent="0.25">
      <c r="A73" s="185"/>
      <c r="B73" s="158" t="s">
        <v>694</v>
      </c>
      <c r="C73" s="158" t="s">
        <v>3592</v>
      </c>
      <c r="D73" s="158" t="s">
        <v>3593</v>
      </c>
      <c r="E73" s="162"/>
      <c r="F73" s="158" t="s">
        <v>3585</v>
      </c>
      <c r="G73" s="158" t="s">
        <v>1535</v>
      </c>
      <c r="H73" s="158"/>
      <c r="I73" s="165"/>
      <c r="J73" s="165"/>
      <c r="K73" s="163"/>
      <c r="L73" s="165"/>
      <c r="M73" s="160"/>
      <c r="N73" s="160" t="str">
        <f t="shared" si="1"/>
        <v/>
      </c>
      <c r="O73" s="158"/>
      <c r="P73" s="158"/>
      <c r="Q73" s="166"/>
      <c r="R73" s="83"/>
      <c r="S73" s="109"/>
      <c r="T73" s="158"/>
      <c r="U73" s="158"/>
    </row>
    <row r="74" spans="1:21" s="108" customFormat="1" ht="76.5" x14ac:dyDescent="0.25">
      <c r="A74" s="185"/>
      <c r="B74" s="158" t="s">
        <v>694</v>
      </c>
      <c r="C74" s="158" t="s">
        <v>3594</v>
      </c>
      <c r="D74" s="158" t="s">
        <v>3595</v>
      </c>
      <c r="E74" s="162"/>
      <c r="F74" s="158" t="s">
        <v>3585</v>
      </c>
      <c r="G74" s="158" t="s">
        <v>1535</v>
      </c>
      <c r="H74" s="158"/>
      <c r="I74" s="165"/>
      <c r="J74" s="165"/>
      <c r="K74" s="163"/>
      <c r="L74" s="165"/>
      <c r="M74" s="160"/>
      <c r="N74" s="160" t="str">
        <f t="shared" si="1"/>
        <v/>
      </c>
      <c r="O74" s="158"/>
      <c r="P74" s="158"/>
      <c r="Q74" s="166"/>
      <c r="R74" s="83"/>
      <c r="S74" s="109"/>
      <c r="T74" s="158"/>
      <c r="U74" s="158"/>
    </row>
    <row r="75" spans="1:21" s="108" customFormat="1" ht="153" x14ac:dyDescent="0.25">
      <c r="A75" s="185" t="s">
        <v>241</v>
      </c>
      <c r="B75" s="158" t="s">
        <v>695</v>
      </c>
      <c r="C75" s="158" t="s">
        <v>3596</v>
      </c>
      <c r="D75" s="158" t="s">
        <v>3597</v>
      </c>
      <c r="E75" s="158" t="s">
        <v>3598</v>
      </c>
      <c r="F75" s="162"/>
      <c r="G75" s="162"/>
      <c r="H75" s="158"/>
      <c r="I75" s="165"/>
      <c r="J75" s="165"/>
      <c r="K75" s="163"/>
      <c r="L75" s="165"/>
      <c r="M75" s="160"/>
      <c r="N75" s="160" t="str">
        <f t="shared" si="1"/>
        <v/>
      </c>
      <c r="O75" s="158"/>
      <c r="P75" s="158"/>
      <c r="Q75" s="166"/>
      <c r="R75" s="83"/>
      <c r="S75" s="109"/>
      <c r="T75" s="158"/>
      <c r="U75" s="158"/>
    </row>
    <row r="76" spans="1:21" s="108" customFormat="1" ht="153" x14ac:dyDescent="0.25">
      <c r="A76" s="185"/>
      <c r="B76" s="158" t="s">
        <v>695</v>
      </c>
      <c r="C76" s="158" t="s">
        <v>3599</v>
      </c>
      <c r="D76" s="158" t="s">
        <v>3600</v>
      </c>
      <c r="E76" s="158" t="s">
        <v>3598</v>
      </c>
      <c r="F76" s="162"/>
      <c r="G76" s="162"/>
      <c r="H76" s="158"/>
      <c r="I76" s="165"/>
      <c r="J76" s="165"/>
      <c r="K76" s="163"/>
      <c r="L76" s="165"/>
      <c r="M76" s="160"/>
      <c r="N76" s="160" t="str">
        <f t="shared" si="1"/>
        <v/>
      </c>
      <c r="O76" s="158"/>
      <c r="P76" s="158"/>
      <c r="Q76" s="166"/>
      <c r="R76" s="83"/>
      <c r="S76" s="109"/>
      <c r="T76" s="158"/>
      <c r="U76" s="158"/>
    </row>
    <row r="77" spans="1:21" s="108" customFormat="1" ht="153" x14ac:dyDescent="0.25">
      <c r="A77" s="185"/>
      <c r="B77" s="158" t="s">
        <v>695</v>
      </c>
      <c r="C77" s="158" t="s">
        <v>3601</v>
      </c>
      <c r="D77" s="158" t="s">
        <v>3602</v>
      </c>
      <c r="E77" s="158" t="s">
        <v>3598</v>
      </c>
      <c r="F77" s="162"/>
      <c r="G77" s="162"/>
      <c r="H77" s="158"/>
      <c r="I77" s="165"/>
      <c r="J77" s="165"/>
      <c r="K77" s="163"/>
      <c r="L77" s="165"/>
      <c r="M77" s="160"/>
      <c r="N77" s="160" t="str">
        <f t="shared" si="1"/>
        <v/>
      </c>
      <c r="O77" s="158"/>
      <c r="P77" s="158"/>
      <c r="Q77" s="166"/>
      <c r="R77" s="83"/>
      <c r="S77" s="109"/>
      <c r="T77" s="158"/>
      <c r="U77" s="158"/>
    </row>
    <row r="78" spans="1:21" s="108" customFormat="1" ht="153" x14ac:dyDescent="0.25">
      <c r="A78" s="185"/>
      <c r="B78" s="158" t="s">
        <v>695</v>
      </c>
      <c r="C78" s="158" t="s">
        <v>3603</v>
      </c>
      <c r="D78" s="158" t="s">
        <v>3871</v>
      </c>
      <c r="E78" s="130" t="s">
        <v>3598</v>
      </c>
      <c r="F78" s="162"/>
      <c r="G78" s="162"/>
      <c r="H78" s="158"/>
      <c r="I78" s="165"/>
      <c r="J78" s="165"/>
      <c r="K78" s="163"/>
      <c r="L78" s="165"/>
      <c r="M78" s="160"/>
      <c r="N78" s="160" t="str">
        <f t="shared" si="1"/>
        <v/>
      </c>
      <c r="O78" s="158"/>
      <c r="P78" s="158"/>
      <c r="Q78" s="166"/>
      <c r="R78" s="83"/>
      <c r="S78" s="109"/>
      <c r="T78" s="158"/>
      <c r="U78" s="158"/>
    </row>
    <row r="79" spans="1:21" s="108" customFormat="1" ht="89.25" x14ac:dyDescent="0.25">
      <c r="A79" s="185"/>
      <c r="B79" s="158" t="s">
        <v>695</v>
      </c>
      <c r="C79" s="158" t="s">
        <v>3604</v>
      </c>
      <c r="D79" s="158" t="s">
        <v>3872</v>
      </c>
      <c r="E79" s="162"/>
      <c r="F79" s="158" t="s">
        <v>3605</v>
      </c>
      <c r="G79" s="162"/>
      <c r="H79" s="158"/>
      <c r="I79" s="165"/>
      <c r="J79" s="165"/>
      <c r="K79" s="163"/>
      <c r="L79" s="165"/>
      <c r="M79" s="160"/>
      <c r="N79" s="160" t="str">
        <f t="shared" si="1"/>
        <v/>
      </c>
      <c r="O79" s="158"/>
      <c r="P79" s="158"/>
      <c r="Q79" s="166"/>
      <c r="R79" s="83"/>
      <c r="S79" s="109"/>
      <c r="T79" s="158"/>
      <c r="U79" s="158"/>
    </row>
    <row r="80" spans="1:21" s="108" customFormat="1" ht="140.25" x14ac:dyDescent="0.25">
      <c r="A80" s="185" t="s">
        <v>242</v>
      </c>
      <c r="B80" s="158" t="s">
        <v>696</v>
      </c>
      <c r="C80" s="158" t="s">
        <v>3606</v>
      </c>
      <c r="D80" s="158" t="s">
        <v>3607</v>
      </c>
      <c r="E80" s="158" t="s">
        <v>3608</v>
      </c>
      <c r="F80" s="162"/>
      <c r="G80" s="162"/>
      <c r="H80" s="158"/>
      <c r="I80" s="165"/>
      <c r="J80" s="165"/>
      <c r="K80" s="163"/>
      <c r="L80" s="165"/>
      <c r="M80" s="160"/>
      <c r="N80" s="160" t="str">
        <f t="shared" si="1"/>
        <v/>
      </c>
      <c r="O80" s="158"/>
      <c r="P80" s="158"/>
      <c r="Q80" s="166"/>
      <c r="R80" s="83"/>
      <c r="S80" s="109"/>
      <c r="T80" s="158"/>
      <c r="U80" s="158"/>
    </row>
    <row r="81" spans="1:21" s="108" customFormat="1" ht="76.5" x14ac:dyDescent="0.25">
      <c r="A81" s="185"/>
      <c r="B81" s="158" t="s">
        <v>696</v>
      </c>
      <c r="C81" s="158" t="s">
        <v>3609</v>
      </c>
      <c r="D81" s="158" t="s">
        <v>3610</v>
      </c>
      <c r="E81" s="162"/>
      <c r="F81" s="158" t="s">
        <v>3564</v>
      </c>
      <c r="G81" s="158" t="s">
        <v>3611</v>
      </c>
      <c r="H81" s="158"/>
      <c r="I81" s="165"/>
      <c r="J81" s="165"/>
      <c r="K81" s="163"/>
      <c r="L81" s="165"/>
      <c r="M81" s="160"/>
      <c r="N81" s="160" t="str">
        <f t="shared" si="1"/>
        <v/>
      </c>
      <c r="O81" s="158"/>
      <c r="P81" s="158"/>
      <c r="Q81" s="166"/>
      <c r="R81" s="83"/>
      <c r="S81" s="109"/>
      <c r="T81" s="158"/>
      <c r="U81" s="158"/>
    </row>
    <row r="82" spans="1:21" s="108" customFormat="1" ht="114.75" x14ac:dyDescent="0.25">
      <c r="A82" s="158" t="s">
        <v>243</v>
      </c>
      <c r="B82" s="158" t="s">
        <v>697</v>
      </c>
      <c r="C82" s="158" t="s">
        <v>3612</v>
      </c>
      <c r="D82" s="130" t="s">
        <v>3873</v>
      </c>
      <c r="E82" s="158" t="s">
        <v>3613</v>
      </c>
      <c r="F82" s="158" t="s">
        <v>3614</v>
      </c>
      <c r="G82" s="158" t="s">
        <v>3615</v>
      </c>
      <c r="H82" s="158"/>
      <c r="I82" s="165"/>
      <c r="J82" s="165"/>
      <c r="K82" s="163"/>
      <c r="L82" s="165"/>
      <c r="M82" s="160"/>
      <c r="N82" s="160" t="str">
        <f t="shared" si="1"/>
        <v/>
      </c>
      <c r="O82" s="158"/>
      <c r="P82" s="158"/>
      <c r="Q82" s="166"/>
      <c r="R82" s="83"/>
      <c r="S82" s="109"/>
      <c r="T82" s="158"/>
      <c r="U82" s="158"/>
    </row>
    <row r="83" spans="1:21" s="108" customFormat="1" ht="140.25" x14ac:dyDescent="0.25">
      <c r="A83" s="158" t="s">
        <v>244</v>
      </c>
      <c r="B83" s="158" t="s">
        <v>698</v>
      </c>
      <c r="C83" s="158" t="s">
        <v>3616</v>
      </c>
      <c r="D83" s="130" t="s">
        <v>3874</v>
      </c>
      <c r="E83" s="158" t="s">
        <v>3617</v>
      </c>
      <c r="F83" s="158" t="s">
        <v>3572</v>
      </c>
      <c r="G83" s="158" t="s">
        <v>3618</v>
      </c>
      <c r="H83" s="158"/>
      <c r="I83" s="165"/>
      <c r="J83" s="165"/>
      <c r="K83" s="163"/>
      <c r="L83" s="165"/>
      <c r="M83" s="160"/>
      <c r="N83" s="160" t="str">
        <f t="shared" si="1"/>
        <v/>
      </c>
      <c r="O83" s="158"/>
      <c r="P83" s="158"/>
      <c r="Q83" s="166"/>
      <c r="R83" s="83"/>
      <c r="S83" s="109"/>
      <c r="T83" s="158"/>
      <c r="U83" s="158"/>
    </row>
    <row r="84" spans="1:21" s="108" customFormat="1" ht="165.75" x14ac:dyDescent="0.25">
      <c r="A84" s="185" t="s">
        <v>245</v>
      </c>
      <c r="B84" s="158" t="s">
        <v>699</v>
      </c>
      <c r="C84" s="158" t="s">
        <v>3619</v>
      </c>
      <c r="D84" s="158" t="s">
        <v>3875</v>
      </c>
      <c r="E84" s="158" t="s">
        <v>3620</v>
      </c>
      <c r="F84" s="162"/>
      <c r="G84" s="162"/>
      <c r="H84" s="158"/>
      <c r="I84" s="165"/>
      <c r="J84" s="165"/>
      <c r="K84" s="163"/>
      <c r="L84" s="165"/>
      <c r="M84" s="160"/>
      <c r="N84" s="160" t="str">
        <f t="shared" si="1"/>
        <v/>
      </c>
      <c r="O84" s="158"/>
      <c r="P84" s="158"/>
      <c r="Q84" s="166"/>
      <c r="R84" s="83"/>
      <c r="S84" s="109"/>
      <c r="T84" s="158"/>
      <c r="U84" s="158"/>
    </row>
    <row r="85" spans="1:21" s="108" customFormat="1" ht="76.5" x14ac:dyDescent="0.25">
      <c r="A85" s="185"/>
      <c r="B85" s="158" t="s">
        <v>699</v>
      </c>
      <c r="C85" s="158" t="s">
        <v>3621</v>
      </c>
      <c r="D85" s="158" t="s">
        <v>3876</v>
      </c>
      <c r="E85" s="162"/>
      <c r="F85" s="158" t="s">
        <v>3572</v>
      </c>
      <c r="G85" s="158" t="s">
        <v>1536</v>
      </c>
      <c r="H85" s="158"/>
      <c r="I85" s="165"/>
      <c r="J85" s="165"/>
      <c r="K85" s="163"/>
      <c r="L85" s="165"/>
      <c r="M85" s="160"/>
      <c r="N85" s="160" t="str">
        <f t="shared" si="1"/>
        <v/>
      </c>
      <c r="O85" s="158"/>
      <c r="P85" s="158"/>
      <c r="Q85" s="166"/>
      <c r="R85" s="83"/>
      <c r="S85" s="109"/>
      <c r="T85" s="158"/>
      <c r="U85" s="158"/>
    </row>
    <row r="86" spans="1:21" s="108" customFormat="1" ht="114.75" x14ac:dyDescent="0.25">
      <c r="A86" s="158" t="s">
        <v>247</v>
      </c>
      <c r="B86" s="158" t="s">
        <v>246</v>
      </c>
      <c r="C86" s="158" t="s">
        <v>3622</v>
      </c>
      <c r="D86" s="130" t="s">
        <v>3877</v>
      </c>
      <c r="E86" s="158" t="s">
        <v>3623</v>
      </c>
      <c r="F86" s="158" t="s">
        <v>1935</v>
      </c>
      <c r="G86" s="158" t="s">
        <v>1537</v>
      </c>
      <c r="H86" s="158"/>
      <c r="I86" s="165"/>
      <c r="J86" s="165"/>
      <c r="K86" s="163"/>
      <c r="L86" s="165"/>
      <c r="M86" s="160"/>
      <c r="N86" s="160" t="str">
        <f t="shared" si="1"/>
        <v/>
      </c>
      <c r="O86" s="158"/>
      <c r="P86" s="158"/>
      <c r="Q86" s="166"/>
      <c r="R86" s="83"/>
      <c r="S86" s="109"/>
      <c r="T86" s="158"/>
      <c r="U86" s="158"/>
    </row>
    <row r="87" spans="1:21" s="108" customFormat="1" ht="114.75" x14ac:dyDescent="0.25">
      <c r="A87" s="158" t="s">
        <v>249</v>
      </c>
      <c r="B87" s="158" t="s">
        <v>248</v>
      </c>
      <c r="C87" s="158" t="s">
        <v>3624</v>
      </c>
      <c r="D87" s="130" t="s">
        <v>3878</v>
      </c>
      <c r="E87" s="158" t="s">
        <v>3625</v>
      </c>
      <c r="F87" s="158" t="s">
        <v>3626</v>
      </c>
      <c r="G87" s="158" t="s">
        <v>1538</v>
      </c>
      <c r="H87" s="158"/>
      <c r="I87" s="165"/>
      <c r="J87" s="165"/>
      <c r="K87" s="163"/>
      <c r="L87" s="165"/>
      <c r="M87" s="160"/>
      <c r="N87" s="160" t="str">
        <f t="shared" si="1"/>
        <v/>
      </c>
      <c r="O87" s="158"/>
      <c r="P87" s="158"/>
      <c r="Q87" s="166"/>
      <c r="R87" s="83"/>
      <c r="S87" s="109"/>
      <c r="T87" s="158"/>
      <c r="U87" s="158"/>
    </row>
    <row r="88" spans="1:21" s="108" customFormat="1" ht="127.5" x14ac:dyDescent="0.25">
      <c r="A88" s="158" t="s">
        <v>251</v>
      </c>
      <c r="B88" s="158" t="s">
        <v>250</v>
      </c>
      <c r="C88" s="158" t="s">
        <v>3627</v>
      </c>
      <c r="D88" s="130" t="s">
        <v>3879</v>
      </c>
      <c r="E88" s="158" t="s">
        <v>3530</v>
      </c>
      <c r="F88" s="158" t="s">
        <v>3628</v>
      </c>
      <c r="G88" s="158" t="s">
        <v>1503</v>
      </c>
      <c r="H88" s="158"/>
      <c r="I88" s="165"/>
      <c r="J88" s="165"/>
      <c r="K88" s="163"/>
      <c r="L88" s="165"/>
      <c r="M88" s="160"/>
      <c r="N88" s="160" t="str">
        <f t="shared" si="1"/>
        <v/>
      </c>
      <c r="O88" s="158"/>
      <c r="P88" s="158"/>
      <c r="Q88" s="166"/>
      <c r="R88" s="83"/>
      <c r="S88" s="109"/>
      <c r="T88" s="158"/>
      <c r="U88" s="158"/>
    </row>
    <row r="89" spans="1:21" s="108" customFormat="1" ht="153" x14ac:dyDescent="0.25">
      <c r="A89" s="185" t="s">
        <v>252</v>
      </c>
      <c r="B89" s="158" t="s">
        <v>700</v>
      </c>
      <c r="C89" s="158" t="s">
        <v>3629</v>
      </c>
      <c r="D89" s="158" t="s">
        <v>3630</v>
      </c>
      <c r="E89" s="130" t="s">
        <v>3550</v>
      </c>
      <c r="F89" s="158" t="s">
        <v>3631</v>
      </c>
      <c r="G89" s="158" t="s">
        <v>3632</v>
      </c>
      <c r="H89" s="158"/>
      <c r="I89" s="165"/>
      <c r="J89" s="165"/>
      <c r="K89" s="163"/>
      <c r="L89" s="165"/>
      <c r="M89" s="160"/>
      <c r="N89" s="160" t="str">
        <f t="shared" si="1"/>
        <v/>
      </c>
      <c r="O89" s="158"/>
      <c r="P89" s="158"/>
      <c r="Q89" s="166"/>
      <c r="R89" s="83"/>
      <c r="S89" s="109"/>
      <c r="T89" s="158"/>
      <c r="U89" s="158"/>
    </row>
    <row r="90" spans="1:21" s="108" customFormat="1" ht="153" x14ac:dyDescent="0.25">
      <c r="A90" s="185"/>
      <c r="B90" s="158" t="s">
        <v>700</v>
      </c>
      <c r="C90" s="158" t="s">
        <v>3633</v>
      </c>
      <c r="D90" s="158" t="s">
        <v>3634</v>
      </c>
      <c r="E90" s="130" t="s">
        <v>3550</v>
      </c>
      <c r="F90" s="158" t="s">
        <v>3631</v>
      </c>
      <c r="G90" s="158" t="s">
        <v>3632</v>
      </c>
      <c r="H90" s="158"/>
      <c r="I90" s="165"/>
      <c r="J90" s="165"/>
      <c r="K90" s="163"/>
      <c r="L90" s="165"/>
      <c r="M90" s="160"/>
      <c r="N90" s="160" t="str">
        <f t="shared" si="1"/>
        <v/>
      </c>
      <c r="O90" s="158"/>
      <c r="P90" s="158"/>
      <c r="Q90" s="166"/>
      <c r="R90" s="83"/>
      <c r="S90" s="109"/>
      <c r="T90" s="158"/>
      <c r="U90" s="158"/>
    </row>
    <row r="91" spans="1:21" s="108" customFormat="1" ht="216.75" x14ac:dyDescent="0.25">
      <c r="A91" s="158" t="s">
        <v>253</v>
      </c>
      <c r="B91" s="158" t="s">
        <v>701</v>
      </c>
      <c r="C91" s="158" t="s">
        <v>3635</v>
      </c>
      <c r="D91" s="130" t="s">
        <v>3880</v>
      </c>
      <c r="E91" s="158" t="s">
        <v>3636</v>
      </c>
      <c r="F91" s="158" t="s">
        <v>3631</v>
      </c>
      <c r="G91" s="158" t="s">
        <v>3637</v>
      </c>
      <c r="H91" s="158"/>
      <c r="I91" s="165"/>
      <c r="J91" s="165"/>
      <c r="K91" s="163"/>
      <c r="L91" s="165"/>
      <c r="M91" s="160"/>
      <c r="N91" s="160" t="str">
        <f t="shared" si="1"/>
        <v/>
      </c>
      <c r="O91" s="158"/>
      <c r="P91" s="158"/>
      <c r="Q91" s="166"/>
      <c r="R91" s="83"/>
      <c r="S91" s="109"/>
      <c r="T91" s="158"/>
      <c r="U91" s="158"/>
    </row>
    <row r="92" spans="1:21" s="108" customFormat="1" ht="306" x14ac:dyDescent="0.25">
      <c r="A92" s="185" t="s">
        <v>254</v>
      </c>
      <c r="B92" s="158" t="s">
        <v>702</v>
      </c>
      <c r="C92" s="158" t="s">
        <v>3638</v>
      </c>
      <c r="D92" s="158" t="s">
        <v>3639</v>
      </c>
      <c r="E92" s="158" t="s">
        <v>3640</v>
      </c>
      <c r="F92" s="162"/>
      <c r="G92" s="162"/>
      <c r="H92" s="158"/>
      <c r="I92" s="165"/>
      <c r="J92" s="165"/>
      <c r="K92" s="163"/>
      <c r="L92" s="165"/>
      <c r="M92" s="160"/>
      <c r="N92" s="160" t="str">
        <f t="shared" si="1"/>
        <v/>
      </c>
      <c r="O92" s="158"/>
      <c r="P92" s="158"/>
      <c r="Q92" s="166"/>
      <c r="R92" s="83"/>
      <c r="S92" s="109"/>
      <c r="T92" s="158"/>
      <c r="U92" s="158"/>
    </row>
    <row r="93" spans="1:21" s="108" customFormat="1" ht="114.75" x14ac:dyDescent="0.25">
      <c r="A93" s="185"/>
      <c r="B93" s="158" t="s">
        <v>702</v>
      </c>
      <c r="C93" s="158" t="s">
        <v>3641</v>
      </c>
      <c r="D93" s="158" t="s">
        <v>3642</v>
      </c>
      <c r="E93" s="162"/>
      <c r="F93" s="158" t="s">
        <v>3643</v>
      </c>
      <c r="G93" s="158" t="s">
        <v>1503</v>
      </c>
      <c r="H93" s="158"/>
      <c r="I93" s="165"/>
      <c r="J93" s="165"/>
      <c r="K93" s="163"/>
      <c r="L93" s="165"/>
      <c r="M93" s="160"/>
      <c r="N93" s="160" t="str">
        <f t="shared" si="1"/>
        <v/>
      </c>
      <c r="O93" s="158"/>
      <c r="P93" s="158"/>
      <c r="Q93" s="166"/>
      <c r="R93" s="83"/>
      <c r="S93" s="109"/>
      <c r="T93" s="158"/>
      <c r="U93" s="158"/>
    </row>
    <row r="94" spans="1:21" s="108" customFormat="1" ht="242.25" x14ac:dyDescent="0.25">
      <c r="A94" s="158" t="s">
        <v>255</v>
      </c>
      <c r="B94" s="158" t="s">
        <v>703</v>
      </c>
      <c r="C94" s="158" t="s">
        <v>3644</v>
      </c>
      <c r="D94" s="130" t="s">
        <v>3881</v>
      </c>
      <c r="E94" s="158" t="s">
        <v>3645</v>
      </c>
      <c r="F94" s="158" t="s">
        <v>3631</v>
      </c>
      <c r="G94" s="158" t="s">
        <v>3646</v>
      </c>
      <c r="H94" s="158"/>
      <c r="I94" s="165"/>
      <c r="J94" s="165"/>
      <c r="K94" s="163"/>
      <c r="L94" s="165"/>
      <c r="M94" s="160"/>
      <c r="N94" s="160" t="str">
        <f t="shared" si="1"/>
        <v/>
      </c>
      <c r="O94" s="158"/>
      <c r="P94" s="158"/>
      <c r="Q94" s="166"/>
      <c r="R94" s="83"/>
      <c r="S94" s="109"/>
      <c r="T94" s="158"/>
      <c r="U94" s="158"/>
    </row>
  </sheetData>
  <sheetProtection sort="0" autoFilter="0"/>
  <autoFilter ref="A1:U1"/>
  <mergeCells count="14">
    <mergeCell ref="A84:A85"/>
    <mergeCell ref="A89:A90"/>
    <mergeCell ref="A92:A93"/>
    <mergeCell ref="A2:A11"/>
    <mergeCell ref="A24:A25"/>
    <mergeCell ref="A18:A23"/>
    <mergeCell ref="A26:A27"/>
    <mergeCell ref="A28:A35"/>
    <mergeCell ref="A36:A37"/>
    <mergeCell ref="A38:A53"/>
    <mergeCell ref="A54:A68"/>
    <mergeCell ref="A69:A74"/>
    <mergeCell ref="A75:A79"/>
    <mergeCell ref="A80:A81"/>
  </mergeCells>
  <conditionalFormatting sqref="N2:N94">
    <cfRule type="expression" dxfId="10" priority="1">
      <formula>OR(AND(L2&lt;&gt;"",M2=""),AND(L2="",M2&lt;&gt;""))</formula>
    </cfRule>
  </conditionalFormatting>
  <dataValidations count="28">
    <dataValidation allowBlank="1" showInputMessage="1" showErrorMessage="1" promptTitle="Prior Risk Exposure Level" prompt="Associated risk exposure level if a failure exists for this control from previous year's assessment" sqref="U1"/>
    <dataValidation allowBlank="1" showInputMessage="1" showErrorMessage="1" promptTitle="Prior Assessment Result" prompt="Associated assessment result if a failure exists for this control from previous year's assessment" sqref="T1"/>
    <dataValidation allowBlank="1" showInputMessage="1" showErrorMessage="1" promptTitle="Assessor POC" prompt="Associated 3PAO POC who conducted the assessment (Employee Name, Company Name)" sqref="R1"/>
    <dataValidation allowBlank="1" showInputMessage="1" showErrorMessage="1" promptTitle="Recommendation for Mitigation" prompt="Associated recommendation to remediate identified risk" sqref="P1"/>
    <dataValidation allowBlank="1" showInputMessage="1" showErrorMessage="1" promptTitle="Risk Statement" prompt="Risk statement for identified risk documenting the associated impact" sqref="O1"/>
    <dataValidation allowBlank="1" showInputMessage="1" showErrorMessage="1" promptTitle="Impact Level" prompt="Associated impact level for identified risk" sqref="M1"/>
    <dataValidation allowBlank="1" showInputMessage="1" showErrorMessage="1" promptTitle="Likelihood Level" prompt="Associated likelihood level for identified risk" sqref="L1"/>
    <dataValidation allowBlank="1" showInputMessage="1" showErrorMessage="1" promptTitle="Identified Risk" prompt="Extrapolated finding(s) from observations and evidence" sqref="K1"/>
    <dataValidation allowBlank="1" showInputMessage="1" showErrorMessage="1" promptTitle="Assessment Result" prompt="Assessment result based on observations and evidence (Satisfied, Other Than Satisfied)" sqref="J1"/>
    <dataValidation allowBlank="1" showInputMessage="1" showErrorMessage="1" promptTitle="Implementation Status" prompt="Implementation status based on assessment results (Implemented, Partially Implemented, Planned, Alternative Implementation, Planned, Not Applicable)" sqref="I1"/>
    <dataValidation allowBlank="1" showInputMessage="1" showErrorMessage="1" promptTitle="Observations and Evidence" prompt="Associated assessment results from applicable test procedure(s), along with associated artifacts" sqref="H1"/>
    <dataValidation allowBlank="1" showInputMessage="1" showErrorMessage="1" promptTitle="Test" prompt="Scoped 'test' test procedure to validate assessment objective" sqref="G1"/>
    <dataValidation allowBlank="1" showInputMessage="1" showErrorMessage="1" promptTitle="Interview" prompt="Scoped 'interview' test procedure to validate assessment objective" sqref="F1"/>
    <dataValidation allowBlank="1" showInputMessage="1" showErrorMessage="1" promptTitle="Examine" prompt="Scoped 'examine' test procedure to validate assessment objective" sqref="E1"/>
    <dataValidation allowBlank="1" showInputMessage="1" showErrorMessage="1" promptTitle="Control Name" prompt="Associated control name from NIST SP 800-53 Rev 4" sqref="A1"/>
    <dataValidation allowBlank="1" showInputMessage="1" showErrorMessage="1" promptTitle="Control ID" prompt="Associated control ID from NIST SP 800-53 Rev 4" sqref="B1"/>
    <dataValidation allowBlank="1" showInputMessage="1" showErrorMessage="1" promptTitle="Assessment Procedure" prompt="Associated assessment procedure ID from NIST SP 800-53A Rev 4" sqref="C1"/>
    <dataValidation allowBlank="1" showInputMessage="1" showErrorMessage="1" promptTitle="Assessment Objective" prompt="Associated assessment objective from NIST SP 800-53A Rev 4" sqref="D1"/>
    <dataValidation type="list" allowBlank="1" showInputMessage="1" showErrorMessage="1" sqref="U95:U1048576 L2:M1048576">
      <formula1>"High,Moderate,Low"</formula1>
    </dataValidation>
    <dataValidation type="list" allowBlank="1" showInputMessage="1" showErrorMessage="1" sqref="J95:J1048576">
      <formula1>"Satisfied,Other Than Satisfied"</formula1>
    </dataValidation>
    <dataValidation type="list" allowBlank="1" showInputMessage="1" showErrorMessage="1" sqref="T95:T1048576">
      <formula1>"Satisfied, Other Than Satisfied"</formula1>
    </dataValidation>
    <dataValidation type="list" allowBlank="1" showInputMessage="1" showErrorMessage="1" sqref="I95:I1048576">
      <formula1>"Implemented,Partially Implemented,Planned,Alternative Implementation,Not Applicable"</formula1>
    </dataValidation>
    <dataValidation type="list" allowBlank="1" showInputMessage="1" showErrorMessage="1" sqref="Q95:Q1048576">
      <formula1>"Yes,No"</formula1>
    </dataValidation>
    <dataValidation type="list" showInputMessage="1" showErrorMessage="1" sqref="I2:I94">
      <formula1>" ,Implemented,Partially Implemented,Planned,Alternative Implementation,Not Applicable"</formula1>
    </dataValidation>
    <dataValidation type="list" allowBlank="1" showInputMessage="1" showErrorMessage="1" sqref="R2:R94 J2:J94">
      <formula1>"Satisfied,Other than Satisfied"</formula1>
    </dataValidation>
    <dataValidation type="list" allowBlank="1" showInputMessage="1" showErrorMessage="1" sqref="S2:S94">
      <formula1>#REF!</formula1>
    </dataValidation>
    <dataValidation type="list" allowBlank="1" showInputMessage="1" showErrorMessage="1" sqref="Q2:Q94">
      <formula1>"Yes, No"</formula1>
    </dataValidation>
    <dataValidation allowBlank="1" showInputMessage="1" showErrorMessage="1" promptTitle="SSP Imp. Statement Differential" prompt="Does the SSP implementation detail match the technical implementation? Yes or No" sqref="Q1"/>
  </dataValidations>
  <printOptions horizontalCentered="1" gridLines="1"/>
  <pageMargins left="0.75" right="0.75" top="0.75" bottom="0.75" header="0" footer="0"/>
  <pageSetup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System</vt:lpstr>
      <vt:lpstr>CtrlSummary</vt:lpstr>
      <vt:lpstr>AC</vt:lpstr>
      <vt:lpstr>AT</vt:lpstr>
      <vt:lpstr>AU</vt:lpstr>
      <vt:lpstr>CA</vt:lpstr>
      <vt:lpstr>CM</vt:lpstr>
      <vt:lpstr>CP</vt:lpstr>
      <vt:lpstr>IA</vt:lpstr>
      <vt:lpstr>IR</vt:lpstr>
      <vt:lpstr>MA</vt:lpstr>
      <vt:lpstr>MP</vt:lpstr>
      <vt:lpstr>PE</vt:lpstr>
      <vt:lpstr>PL</vt:lpstr>
      <vt:lpstr>PS</vt:lpstr>
      <vt:lpstr>RA</vt:lpstr>
      <vt:lpstr>SA</vt:lpstr>
      <vt:lpstr>SC</vt:lpstr>
      <vt:lpstr>SI</vt:lpstr>
      <vt:lpstr>AC!Print_Area</vt:lpstr>
      <vt:lpstr>AT!Print_Area</vt:lpstr>
      <vt:lpstr>AU!Print_Area</vt:lpstr>
      <vt:lpstr>CA!Print_Area</vt:lpstr>
      <vt:lpstr>CM!Print_Area</vt:lpstr>
      <vt:lpstr>CP!Print_Area</vt:lpstr>
      <vt:lpstr>IA!Print_Area</vt:lpstr>
      <vt:lpstr>IR!Print_Area</vt:lpstr>
      <vt:lpstr>MA!Print_Area</vt:lpstr>
      <vt:lpstr>MP!Print_Area</vt:lpstr>
      <vt:lpstr>PE!Print_Area</vt:lpstr>
      <vt:lpstr>PL!Print_Area</vt:lpstr>
      <vt:lpstr>PS!Print_Area</vt:lpstr>
      <vt:lpstr>RA!Print_Area</vt:lpstr>
      <vt:lpstr>SA!Print_Area</vt:lpstr>
      <vt:lpstr>SC!Print_Area</vt:lpstr>
      <vt:lpstr>SI!Print_Area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High Test Workbook</dc:title>
  <dc:subject>FedRAMP</dc:subject>
  <dc:creator>Michael Carter</dc:creator>
  <cp:lastModifiedBy>LaurieESoutherton</cp:lastModifiedBy>
  <dcterms:created xsi:type="dcterms:W3CDTF">2015-07-30T13:50:21Z</dcterms:created>
  <dcterms:modified xsi:type="dcterms:W3CDTF">2017-03-10T16:36:49Z</dcterms:modified>
</cp:coreProperties>
</file>