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bookViews>
    <workbookView xWindow="0" yWindow="0" windowWidth="21720" windowHeight="11760" tabRatio="792"/>
  </bookViews>
  <sheets>
    <sheet name="System" sheetId="2" r:id="rId1"/>
    <sheet name="CtrlSummary" sheetId="3" r:id="rId2"/>
    <sheet name="AC" sheetId="1" r:id="rId3"/>
    <sheet name="AT" sheetId="4" r:id="rId4"/>
    <sheet name="AU" sheetId="5" r:id="rId5"/>
    <sheet name="CA" sheetId="6" r:id="rId6"/>
    <sheet name="CM" sheetId="7" r:id="rId7"/>
    <sheet name="CP" sheetId="8" r:id="rId8"/>
    <sheet name="IA" sheetId="9" r:id="rId9"/>
    <sheet name="IR" sheetId="10" r:id="rId10"/>
    <sheet name="MA" sheetId="11" r:id="rId11"/>
    <sheet name="MP" sheetId="12" r:id="rId12"/>
    <sheet name="PE" sheetId="13" r:id="rId13"/>
    <sheet name="PL" sheetId="14" r:id="rId14"/>
    <sheet name="PS" sheetId="15" r:id="rId15"/>
    <sheet name="RA" sheetId="16" r:id="rId16"/>
    <sheet name="SA" sheetId="17" r:id="rId17"/>
    <sheet name="SC" sheetId="18" r:id="rId18"/>
    <sheet name="SI" sheetId="19" r:id="rId19"/>
  </sheets>
  <definedNames>
    <definedName name="_xlnm._FilterDatabase" localSheetId="2" hidden="1">AC!$A$1:$U$1</definedName>
    <definedName name="_xlnm._FilterDatabase" localSheetId="3" hidden="1">AT!$A$1:$U$1</definedName>
    <definedName name="_xlnm._FilterDatabase" localSheetId="4" hidden="1">AU!$A$1:$U$1</definedName>
    <definedName name="_xlnm._FilterDatabase" localSheetId="5" hidden="1">CA!$A$1:$U$1</definedName>
    <definedName name="_xlnm._FilterDatabase" localSheetId="6" hidden="1">CM!$A$1:$U$1</definedName>
    <definedName name="_xlnm._FilterDatabase" localSheetId="7" hidden="1">CP!$A$1:$U$1</definedName>
    <definedName name="_xlnm._FilterDatabase" localSheetId="1" hidden="1">CtrlSummary!$A$1:$I$143</definedName>
    <definedName name="_xlnm._FilterDatabase" localSheetId="8" hidden="1">IA!$A$1:$U$1</definedName>
    <definedName name="_xlnm._FilterDatabase" localSheetId="9" hidden="1">IR!$A$1:$U$1</definedName>
    <definedName name="_xlnm._FilterDatabase" localSheetId="10" hidden="1">MA!$A$1:$U$1</definedName>
    <definedName name="_xlnm._FilterDatabase" localSheetId="11" hidden="1">MP!$A$1:$U$1</definedName>
    <definedName name="_xlnm._FilterDatabase" localSheetId="12" hidden="1">PE!$A$1:$U$1</definedName>
    <definedName name="_xlnm._FilterDatabase" localSheetId="13" hidden="1">PL!$A$1:$U$32</definedName>
    <definedName name="_xlnm._FilterDatabase" localSheetId="14" hidden="1">PS!$A$1:$U$1</definedName>
    <definedName name="_xlnm._FilterDatabase" localSheetId="15" hidden="1">RA!$A$1:$U$1</definedName>
    <definedName name="_xlnm._FilterDatabase" localSheetId="16" hidden="1">SA!$A$1:$U$1</definedName>
    <definedName name="_xlnm._FilterDatabase" localSheetId="17" hidden="1">SC!$A$1:$U$1</definedName>
    <definedName name="_xlnm._FilterDatabase" localSheetId="18" hidden="1">SI!$A$1:$U$1</definedName>
    <definedName name="_xlnm._FilterDatabase" localSheetId="0" hidden="1">System!#REF!</definedName>
    <definedName name="Low" localSheetId="3">#REF!</definedName>
    <definedName name="Low" localSheetId="4">#REF!</definedName>
    <definedName name="Low" localSheetId="5">#REF!</definedName>
    <definedName name="Low" localSheetId="6">#REF!</definedName>
    <definedName name="Low" localSheetId="7">#REF!</definedName>
    <definedName name="Low" localSheetId="1">CtrlSummary!#REF!</definedName>
    <definedName name="Low" localSheetId="8">#REF!</definedName>
    <definedName name="Low" localSheetId="9">#REF!</definedName>
    <definedName name="Low" localSheetId="10">#REF!</definedName>
    <definedName name="Low" localSheetId="11">#REF!</definedName>
    <definedName name="Low" localSheetId="12">#REF!</definedName>
    <definedName name="Low" localSheetId="13">#REF!</definedName>
    <definedName name="Low" localSheetId="14">#REF!</definedName>
    <definedName name="Low" localSheetId="15">#REF!</definedName>
    <definedName name="Low" localSheetId="16">#REF!</definedName>
    <definedName name="Low" localSheetId="17">#REF!</definedName>
    <definedName name="Low" localSheetId="18">#REF!</definedName>
    <definedName name="Low">#REF!</definedName>
    <definedName name="_xlnm.Print_Area" localSheetId="2">AC!$C$1:$H$11</definedName>
    <definedName name="_xlnm.Print_Area" localSheetId="3">AT!$C$1:$H$11</definedName>
    <definedName name="_xlnm.Print_Area" localSheetId="4">AU!$C$1:$H$11</definedName>
    <definedName name="_xlnm.Print_Area" localSheetId="5">CA!$C$1:$H$11</definedName>
    <definedName name="_xlnm.Print_Area" localSheetId="6">CM!$C$1:$H$13</definedName>
    <definedName name="_xlnm.Print_Area" localSheetId="7">CP!$C$1:$H$11</definedName>
    <definedName name="_xlnm.Print_Area" localSheetId="8">IA!$C$1:$H$11</definedName>
    <definedName name="_xlnm.Print_Area" localSheetId="9">IR!$C$1:$H$11</definedName>
    <definedName name="_xlnm.Print_Area" localSheetId="10">MA!$C$1:$H$11</definedName>
    <definedName name="_xlnm.Print_Area" localSheetId="11">MP!$C$1:$H$11</definedName>
    <definedName name="_xlnm.Print_Area" localSheetId="12">PE!$C$1:$H$11</definedName>
    <definedName name="_xlnm.Print_Area" localSheetId="13">PL!$C$1:$H$11</definedName>
    <definedName name="_xlnm.Print_Area" localSheetId="14">PS!$C$1:$H$11</definedName>
    <definedName name="_xlnm.Print_Area" localSheetId="15">RA!$C$1:$H$11</definedName>
    <definedName name="_xlnm.Print_Area" localSheetId="16">SA!$C$1:$H$11</definedName>
    <definedName name="_xlnm.Print_Area" localSheetId="17">SC!$C$1:$H$11</definedName>
    <definedName name="_xlnm.Print_Area" localSheetId="18">SI!$C$1:$H$11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9" i="3" l="1"/>
  <c r="G140" i="3"/>
  <c r="G141" i="3"/>
  <c r="G142" i="3"/>
  <c r="G143" i="3"/>
  <c r="G138" i="3"/>
  <c r="G128" i="3"/>
  <c r="G129" i="3"/>
  <c r="G130" i="3"/>
  <c r="G131" i="3"/>
  <c r="G132" i="3"/>
  <c r="G133" i="3"/>
  <c r="G134" i="3"/>
  <c r="G135" i="3"/>
  <c r="G136" i="3"/>
  <c r="G127" i="3"/>
  <c r="G120" i="3"/>
  <c r="G121" i="3"/>
  <c r="G122" i="3"/>
  <c r="G123" i="3"/>
  <c r="G124" i="3"/>
  <c r="G125" i="3"/>
  <c r="G119" i="3"/>
  <c r="G115" i="3"/>
  <c r="G116" i="3"/>
  <c r="G117" i="3"/>
  <c r="G114" i="3"/>
  <c r="G106" i="3"/>
  <c r="G107" i="3"/>
  <c r="G108" i="3"/>
  <c r="G109" i="3"/>
  <c r="G110" i="3"/>
  <c r="G111" i="3"/>
  <c r="G112" i="3"/>
  <c r="G105" i="3"/>
  <c r="G102" i="3"/>
  <c r="G103" i="3"/>
  <c r="G101" i="3"/>
  <c r="G91" i="3"/>
  <c r="G92" i="3"/>
  <c r="G93" i="3"/>
  <c r="G94" i="3"/>
  <c r="G95" i="3"/>
  <c r="G96" i="3"/>
  <c r="G97" i="3"/>
  <c r="G98" i="3"/>
  <c r="G99" i="3"/>
  <c r="G90" i="3"/>
  <c r="G86" i="3"/>
  <c r="G87" i="3"/>
  <c r="G88" i="3"/>
  <c r="G85" i="3"/>
  <c r="G81" i="3"/>
  <c r="G82" i="3"/>
  <c r="G83" i="3"/>
  <c r="G80" i="3"/>
  <c r="G73" i="3"/>
  <c r="G74" i="3"/>
  <c r="G75" i="3"/>
  <c r="G76" i="3"/>
  <c r="G77" i="3"/>
  <c r="G78" i="3"/>
  <c r="G72" i="3"/>
  <c r="G57" i="3"/>
  <c r="G58" i="3"/>
  <c r="G59" i="3"/>
  <c r="G60" i="3"/>
  <c r="G61" i="3"/>
  <c r="G62" i="3"/>
  <c r="G63" i="3"/>
  <c r="G64" i="3"/>
  <c r="G65" i="3"/>
  <c r="G66" i="3"/>
  <c r="G67" i="3"/>
  <c r="G68" i="3"/>
  <c r="G69" i="3"/>
  <c r="G70" i="3"/>
  <c r="G56" i="3"/>
  <c r="G50" i="3"/>
  <c r="G51" i="3"/>
  <c r="G52" i="3"/>
  <c r="G53" i="3"/>
  <c r="G54" i="3"/>
  <c r="G49" i="3"/>
  <c r="G41" i="3"/>
  <c r="G42" i="3"/>
  <c r="G43" i="3"/>
  <c r="G44" i="3"/>
  <c r="G45" i="3"/>
  <c r="G46" i="3"/>
  <c r="G47" i="3"/>
  <c r="G40" i="3"/>
  <c r="G32" i="3"/>
  <c r="G33" i="3"/>
  <c r="G34" i="3"/>
  <c r="G35" i="3"/>
  <c r="G36" i="3"/>
  <c r="G37" i="3"/>
  <c r="G38" i="3"/>
  <c r="G31" i="3"/>
  <c r="G21" i="3"/>
  <c r="G22" i="3"/>
  <c r="G23" i="3"/>
  <c r="G24" i="3"/>
  <c r="G25" i="3"/>
  <c r="G26" i="3"/>
  <c r="G27" i="3"/>
  <c r="G28" i="3"/>
  <c r="G29" i="3"/>
  <c r="G20" i="3"/>
  <c r="G16" i="3"/>
  <c r="G17" i="3"/>
  <c r="G18" i="3"/>
  <c r="G15" i="3"/>
  <c r="G4" i="3"/>
  <c r="G5" i="3"/>
  <c r="G6" i="3"/>
  <c r="G7" i="3"/>
  <c r="G8" i="3"/>
  <c r="G9" i="3"/>
  <c r="G10" i="3"/>
  <c r="G11" i="3"/>
  <c r="G12" i="3"/>
  <c r="G13" i="3"/>
  <c r="G3" i="3"/>
  <c r="B32" i="2" l="1"/>
  <c r="B31" i="2"/>
  <c r="N43" i="19" l="1"/>
  <c r="N44" i="19"/>
  <c r="N45" i="19"/>
  <c r="N46" i="19"/>
  <c r="N47" i="19"/>
  <c r="N48" i="19"/>
  <c r="N49" i="19"/>
  <c r="N50" i="1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2" i="9"/>
  <c r="N2" i="8"/>
  <c r="N28" i="1"/>
  <c r="N29" i="1"/>
  <c r="N30" i="1"/>
  <c r="N31" i="1"/>
  <c r="N32" i="1"/>
  <c r="N33" i="1"/>
  <c r="N34" i="1"/>
  <c r="N35" i="1"/>
  <c r="N36" i="1"/>
  <c r="N37" i="1"/>
  <c r="N38" i="1"/>
  <c r="N39" i="1"/>
  <c r="N14" i="7"/>
  <c r="D139" i="3" l="1"/>
  <c r="D140" i="3"/>
  <c r="D141" i="3"/>
  <c r="D142" i="3"/>
  <c r="D143" i="3"/>
  <c r="D138" i="3"/>
  <c r="D3" i="3" l="1"/>
  <c r="N3" i="19"/>
  <c r="N4" i="19"/>
  <c r="N5" i="19"/>
  <c r="N6" i="19"/>
  <c r="N7" i="19"/>
  <c r="N8" i="19"/>
  <c r="N9" i="19"/>
  <c r="N10" i="19"/>
  <c r="N11" i="19"/>
  <c r="N12"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51" i="19"/>
  <c r="N2" i="19"/>
  <c r="N3" i="18"/>
  <c r="N4" i="18"/>
  <c r="N5"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N36" i="18"/>
  <c r="N37" i="18"/>
  <c r="N2" i="18"/>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2" i="17"/>
  <c r="N3" i="16"/>
  <c r="N4" i="16"/>
  <c r="N5" i="16"/>
  <c r="N6" i="16"/>
  <c r="N7" i="16"/>
  <c r="N8" i="16"/>
  <c r="N9" i="16"/>
  <c r="N10" i="16"/>
  <c r="N11" i="16"/>
  <c r="N12" i="16"/>
  <c r="N13" i="16"/>
  <c r="N14" i="16"/>
  <c r="N15" i="16"/>
  <c r="N16" i="16"/>
  <c r="N17" i="16"/>
  <c r="N18" i="16"/>
  <c r="N19" i="16"/>
  <c r="N20" i="16"/>
  <c r="N21" i="16"/>
  <c r="N22" i="16"/>
  <c r="N23" i="16"/>
  <c r="N24" i="16"/>
  <c r="N25" i="16"/>
  <c r="N26" i="16"/>
  <c r="N27" i="16"/>
  <c r="N28" i="16"/>
  <c r="N29" i="16"/>
  <c r="N30" i="16"/>
  <c r="N31" i="16"/>
  <c r="N32" i="16"/>
  <c r="N33" i="16"/>
  <c r="N34" i="16"/>
  <c r="N35" i="16"/>
  <c r="N36" i="16"/>
  <c r="N37" i="16"/>
  <c r="N2" i="16"/>
  <c r="N3" i="15"/>
  <c r="N4" i="15"/>
  <c r="N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34" i="15"/>
  <c r="N35" i="15"/>
  <c r="N36" i="15"/>
  <c r="N37" i="15"/>
  <c r="N38" i="15"/>
  <c r="N39" i="15"/>
  <c r="N40" i="15"/>
  <c r="N41" i="15"/>
  <c r="N42" i="15"/>
  <c r="N43" i="15"/>
  <c r="N44" i="15"/>
  <c r="N45" i="15"/>
  <c r="N46" i="15"/>
  <c r="N47" i="15"/>
  <c r="N48" i="15"/>
  <c r="N49" i="15"/>
  <c r="N50" i="15"/>
  <c r="N51" i="15"/>
  <c r="N52" i="15"/>
  <c r="N53" i="15"/>
  <c r="N54" i="15"/>
  <c r="N55" i="15"/>
  <c r="N2" i="15"/>
  <c r="N3" i="14"/>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2" i="14"/>
  <c r="N2" i="14"/>
  <c r="N3" i="13"/>
  <c r="N4" i="13"/>
  <c r="N5" i="13"/>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60" i="13"/>
  <c r="N61" i="13"/>
  <c r="N62" i="13"/>
  <c r="N63" i="13"/>
  <c r="N64" i="13"/>
  <c r="N65" i="13"/>
  <c r="N66" i="13"/>
  <c r="N2" i="13"/>
  <c r="N3" i="12"/>
  <c r="N4" i="12"/>
  <c r="N5" i="12"/>
  <c r="N6" i="12"/>
  <c r="N7" i="12"/>
  <c r="N8" i="12"/>
  <c r="N9" i="12"/>
  <c r="N10" i="12"/>
  <c r="N11" i="12"/>
  <c r="N12" i="12"/>
  <c r="N13" i="12"/>
  <c r="N14" i="12"/>
  <c r="N15" i="12"/>
  <c r="N16" i="12"/>
  <c r="N17" i="12"/>
  <c r="N18" i="12"/>
  <c r="N19" i="12"/>
  <c r="N20" i="12"/>
  <c r="N21" i="12"/>
  <c r="N22" i="12"/>
  <c r="N2" i="12"/>
  <c r="N3" i="11"/>
  <c r="N4"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2" i="11"/>
  <c r="N3" i="10"/>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2" i="10"/>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3" i="7"/>
  <c r="N4" i="7"/>
  <c r="N5" i="7"/>
  <c r="N6" i="7"/>
  <c r="N7" i="7"/>
  <c r="N8" i="7"/>
  <c r="N9" i="7"/>
  <c r="N10" i="7"/>
  <c r="N11" i="7"/>
  <c r="N12" i="7"/>
  <c r="N13"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2" i="7"/>
  <c r="N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8" i="1"/>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2" i="5"/>
  <c r="N3" i="4"/>
  <c r="N4" i="4"/>
  <c r="N5" i="4"/>
  <c r="N6" i="4"/>
  <c r="N7" i="4"/>
  <c r="N8" i="4"/>
  <c r="N9" i="4"/>
  <c r="N10" i="4"/>
  <c r="N11" i="4"/>
  <c r="N12" i="4"/>
  <c r="N13" i="4"/>
  <c r="N14" i="4"/>
  <c r="N15" i="4"/>
  <c r="N16" i="4"/>
  <c r="N17" i="4"/>
  <c r="N18" i="4"/>
  <c r="N19" i="4"/>
  <c r="N20" i="4"/>
  <c r="N21" i="4"/>
  <c r="N22" i="4"/>
  <c r="N23" i="4"/>
  <c r="N2" i="4"/>
  <c r="N2" i="1"/>
  <c r="N3" i="1"/>
  <c r="N4" i="1"/>
  <c r="N5" i="1"/>
  <c r="N6" i="1"/>
  <c r="N7" i="1"/>
  <c r="N8" i="1"/>
  <c r="N9" i="1"/>
  <c r="N10" i="1"/>
  <c r="N11" i="1"/>
  <c r="N12" i="1"/>
  <c r="N13" i="1"/>
  <c r="N14" i="1"/>
  <c r="N15" i="1"/>
  <c r="N16" i="1"/>
  <c r="N17" i="1"/>
  <c r="N18" i="1"/>
  <c r="N19" i="1"/>
  <c r="N20" i="1"/>
  <c r="N21" i="1"/>
  <c r="N22" i="1"/>
  <c r="N23" i="1"/>
  <c r="N24" i="1"/>
  <c r="N25" i="1"/>
  <c r="N26" i="1"/>
  <c r="N27" i="1"/>
  <c r="N40" i="1"/>
  <c r="N41" i="1"/>
  <c r="N42" i="1"/>
  <c r="N43" i="1"/>
  <c r="N44" i="1"/>
  <c r="N45" i="1"/>
  <c r="N46" i="1"/>
  <c r="N47" i="1"/>
  <c r="N48" i="1"/>
  <c r="N49" i="1"/>
  <c r="N50" i="1"/>
  <c r="N51" i="1"/>
  <c r="N52" i="1"/>
  <c r="N53" i="1"/>
  <c r="N54" i="1"/>
  <c r="N55" i="1"/>
  <c r="N56" i="1"/>
  <c r="N57" i="1"/>
  <c r="C7" i="2"/>
  <c r="E139" i="3"/>
  <c r="E140" i="3"/>
  <c r="E141" i="3"/>
  <c r="E142" i="3"/>
  <c r="E143" i="3"/>
  <c r="E138" i="3"/>
  <c r="E136" i="3"/>
  <c r="E128" i="3"/>
  <c r="E129" i="3"/>
  <c r="E130" i="3"/>
  <c r="E131" i="3"/>
  <c r="E132" i="3"/>
  <c r="E133" i="3"/>
  <c r="E134" i="3"/>
  <c r="E135" i="3"/>
  <c r="E127" i="3"/>
  <c r="E120" i="3"/>
  <c r="E121" i="3"/>
  <c r="E122" i="3"/>
  <c r="E123" i="3"/>
  <c r="E124" i="3"/>
  <c r="E125" i="3"/>
  <c r="E119" i="3"/>
  <c r="E115" i="3"/>
  <c r="E116" i="3"/>
  <c r="E117" i="3"/>
  <c r="E114" i="3"/>
  <c r="E112" i="3"/>
  <c r="E106" i="3"/>
  <c r="E107" i="3"/>
  <c r="E108" i="3"/>
  <c r="E109" i="3"/>
  <c r="E110" i="3"/>
  <c r="E111" i="3"/>
  <c r="E105" i="3"/>
  <c r="E102" i="3"/>
  <c r="E103" i="3"/>
  <c r="E101" i="3"/>
  <c r="E91" i="3"/>
  <c r="E92" i="3"/>
  <c r="E93" i="3"/>
  <c r="E94" i="3"/>
  <c r="E95" i="3"/>
  <c r="E96" i="3"/>
  <c r="E97" i="3"/>
  <c r="E98" i="3"/>
  <c r="E99" i="3"/>
  <c r="E90" i="3"/>
  <c r="E86" i="3"/>
  <c r="E87" i="3"/>
  <c r="E88" i="3"/>
  <c r="E85" i="3"/>
  <c r="E81" i="3"/>
  <c r="E82" i="3"/>
  <c r="E83" i="3"/>
  <c r="E80" i="3"/>
  <c r="E73" i="3"/>
  <c r="E74" i="3"/>
  <c r="E75" i="3"/>
  <c r="E76" i="3"/>
  <c r="E77" i="3"/>
  <c r="E78" i="3"/>
  <c r="E72" i="3"/>
  <c r="E70" i="3"/>
  <c r="E57" i="3"/>
  <c r="E58" i="3"/>
  <c r="E59" i="3"/>
  <c r="E60" i="3"/>
  <c r="E61" i="3"/>
  <c r="E62" i="3"/>
  <c r="E63" i="3"/>
  <c r="E64" i="3"/>
  <c r="E65" i="3"/>
  <c r="E66" i="3"/>
  <c r="E67" i="3"/>
  <c r="E68" i="3"/>
  <c r="E69" i="3"/>
  <c r="E56" i="3"/>
  <c r="E50" i="3"/>
  <c r="E51" i="3"/>
  <c r="E52" i="3"/>
  <c r="E53" i="3"/>
  <c r="E54" i="3"/>
  <c r="E49" i="3"/>
  <c r="E41" i="3"/>
  <c r="E42" i="3"/>
  <c r="E43" i="3"/>
  <c r="E44" i="3"/>
  <c r="E45" i="3"/>
  <c r="E46" i="3"/>
  <c r="E47" i="3"/>
  <c r="E40" i="3"/>
  <c r="E38" i="3"/>
  <c r="E32" i="3"/>
  <c r="E33" i="3"/>
  <c r="E34" i="3"/>
  <c r="E35" i="3"/>
  <c r="E36" i="3"/>
  <c r="E37" i="3"/>
  <c r="E31" i="3"/>
  <c r="E21" i="3"/>
  <c r="E22" i="3"/>
  <c r="E23" i="3"/>
  <c r="E24" i="3"/>
  <c r="E25" i="3"/>
  <c r="E26" i="3"/>
  <c r="E27" i="3"/>
  <c r="E28" i="3"/>
  <c r="E29" i="3"/>
  <c r="E20" i="3"/>
  <c r="E18" i="3"/>
  <c r="E15" i="3"/>
  <c r="E16" i="3"/>
  <c r="E17" i="3"/>
  <c r="E13" i="3"/>
  <c r="E4" i="3"/>
  <c r="E5" i="3"/>
  <c r="E6" i="3"/>
  <c r="E7" i="3"/>
  <c r="E8" i="3"/>
  <c r="E9" i="3"/>
  <c r="E10" i="3"/>
  <c r="E11" i="3"/>
  <c r="E12" i="3"/>
  <c r="E3" i="3"/>
  <c r="F70" i="3"/>
  <c r="F69" i="3"/>
  <c r="F68" i="3"/>
  <c r="F66" i="3"/>
  <c r="F65" i="3"/>
  <c r="F64" i="3"/>
  <c r="F63" i="3"/>
  <c r="F59" i="3"/>
  <c r="F58" i="3"/>
  <c r="F57" i="3"/>
  <c r="F139" i="3"/>
  <c r="H139" i="3"/>
  <c r="I139" i="3"/>
  <c r="F140" i="3"/>
  <c r="H140" i="3"/>
  <c r="I140" i="3"/>
  <c r="F141" i="3"/>
  <c r="H141" i="3"/>
  <c r="I141" i="3"/>
  <c r="F142" i="3"/>
  <c r="H142" i="3"/>
  <c r="I142" i="3"/>
  <c r="F143" i="3"/>
  <c r="H143" i="3"/>
  <c r="I143" i="3"/>
  <c r="I138" i="3"/>
  <c r="H138" i="3"/>
  <c r="F138" i="3"/>
  <c r="D128" i="3"/>
  <c r="F128" i="3"/>
  <c r="H128" i="3"/>
  <c r="I128" i="3"/>
  <c r="D129" i="3"/>
  <c r="F129" i="3"/>
  <c r="H129" i="3"/>
  <c r="I129" i="3"/>
  <c r="D130" i="3"/>
  <c r="F130" i="3"/>
  <c r="H130" i="3"/>
  <c r="I130" i="3"/>
  <c r="D131" i="3"/>
  <c r="F131" i="3"/>
  <c r="H131" i="3"/>
  <c r="I131" i="3"/>
  <c r="D132" i="3"/>
  <c r="F132" i="3"/>
  <c r="H132" i="3"/>
  <c r="I132" i="3"/>
  <c r="D133" i="3"/>
  <c r="F133" i="3"/>
  <c r="H133" i="3"/>
  <c r="I133" i="3"/>
  <c r="D134" i="3"/>
  <c r="F134" i="3"/>
  <c r="H134" i="3"/>
  <c r="I134" i="3"/>
  <c r="D135" i="3"/>
  <c r="F135" i="3"/>
  <c r="H135" i="3"/>
  <c r="I135" i="3"/>
  <c r="D136" i="3"/>
  <c r="F136" i="3"/>
  <c r="H136" i="3"/>
  <c r="I136" i="3"/>
  <c r="I127" i="3"/>
  <c r="H127" i="3"/>
  <c r="F127" i="3"/>
  <c r="D127" i="3"/>
  <c r="D120" i="3"/>
  <c r="F120" i="3"/>
  <c r="H120" i="3"/>
  <c r="I120" i="3"/>
  <c r="D121" i="3"/>
  <c r="F121" i="3"/>
  <c r="H121" i="3"/>
  <c r="I121" i="3"/>
  <c r="D122" i="3"/>
  <c r="F122" i="3"/>
  <c r="H122" i="3"/>
  <c r="I122" i="3"/>
  <c r="D123" i="3"/>
  <c r="F123" i="3"/>
  <c r="H123" i="3"/>
  <c r="I123" i="3"/>
  <c r="D124" i="3"/>
  <c r="F124" i="3"/>
  <c r="H124" i="3"/>
  <c r="I124" i="3"/>
  <c r="D125" i="3"/>
  <c r="F125" i="3"/>
  <c r="H125" i="3"/>
  <c r="I125" i="3"/>
  <c r="I119" i="3"/>
  <c r="H119" i="3"/>
  <c r="F119" i="3"/>
  <c r="D119" i="3"/>
  <c r="D115" i="3"/>
  <c r="F115" i="3"/>
  <c r="H115" i="3"/>
  <c r="I115" i="3"/>
  <c r="D116" i="3"/>
  <c r="F116" i="3"/>
  <c r="H116" i="3"/>
  <c r="I116" i="3"/>
  <c r="D117" i="3"/>
  <c r="F117" i="3"/>
  <c r="H117" i="3"/>
  <c r="I117" i="3"/>
  <c r="I114" i="3"/>
  <c r="H114" i="3"/>
  <c r="F114" i="3"/>
  <c r="D114" i="3"/>
  <c r="D106" i="3"/>
  <c r="F106" i="3"/>
  <c r="H106" i="3"/>
  <c r="I106" i="3"/>
  <c r="D107" i="3"/>
  <c r="F107" i="3"/>
  <c r="H107" i="3"/>
  <c r="I107" i="3"/>
  <c r="D108" i="3"/>
  <c r="F108" i="3"/>
  <c r="H108" i="3"/>
  <c r="I108" i="3"/>
  <c r="D109" i="3"/>
  <c r="F109" i="3"/>
  <c r="H109" i="3"/>
  <c r="I109" i="3"/>
  <c r="D110" i="3"/>
  <c r="F110" i="3"/>
  <c r="H110" i="3"/>
  <c r="I110" i="3"/>
  <c r="D111" i="3"/>
  <c r="F111" i="3"/>
  <c r="H111" i="3"/>
  <c r="I111" i="3"/>
  <c r="D112" i="3"/>
  <c r="F112" i="3"/>
  <c r="H112" i="3"/>
  <c r="I112" i="3"/>
  <c r="I105" i="3"/>
  <c r="H105" i="3"/>
  <c r="F105" i="3"/>
  <c r="D105" i="3"/>
  <c r="D102" i="3"/>
  <c r="F102" i="3"/>
  <c r="H102" i="3"/>
  <c r="I102" i="3"/>
  <c r="D103" i="3"/>
  <c r="F103" i="3"/>
  <c r="H103" i="3"/>
  <c r="I103" i="3"/>
  <c r="I101" i="3"/>
  <c r="H101" i="3"/>
  <c r="F101" i="3"/>
  <c r="D101" i="3"/>
  <c r="D91" i="3"/>
  <c r="F91" i="3"/>
  <c r="H91" i="3"/>
  <c r="I91" i="3"/>
  <c r="D92" i="3"/>
  <c r="F92" i="3"/>
  <c r="H92" i="3"/>
  <c r="I92" i="3"/>
  <c r="D93" i="3"/>
  <c r="F93" i="3"/>
  <c r="H93" i="3"/>
  <c r="I93" i="3"/>
  <c r="D94" i="3"/>
  <c r="F94" i="3"/>
  <c r="H94" i="3"/>
  <c r="I94" i="3"/>
  <c r="D95" i="3"/>
  <c r="F95" i="3"/>
  <c r="H95" i="3"/>
  <c r="I95" i="3"/>
  <c r="D96" i="3"/>
  <c r="F96" i="3"/>
  <c r="H96" i="3"/>
  <c r="I96" i="3"/>
  <c r="D97" i="3"/>
  <c r="F97" i="3"/>
  <c r="H97" i="3"/>
  <c r="I97" i="3"/>
  <c r="D98" i="3"/>
  <c r="F98" i="3"/>
  <c r="H98" i="3"/>
  <c r="I98" i="3"/>
  <c r="D99" i="3"/>
  <c r="F99" i="3"/>
  <c r="H99" i="3"/>
  <c r="I99" i="3"/>
  <c r="I90" i="3"/>
  <c r="H90" i="3"/>
  <c r="F90" i="3"/>
  <c r="D90" i="3"/>
  <c r="D86" i="3"/>
  <c r="F86" i="3"/>
  <c r="H86" i="3"/>
  <c r="I86" i="3"/>
  <c r="D87" i="3"/>
  <c r="F87" i="3"/>
  <c r="H87" i="3"/>
  <c r="I87" i="3"/>
  <c r="D88" i="3"/>
  <c r="F88" i="3"/>
  <c r="H88" i="3"/>
  <c r="I88" i="3"/>
  <c r="I85" i="3"/>
  <c r="H85" i="3"/>
  <c r="F85" i="3"/>
  <c r="D85" i="3"/>
  <c r="D81" i="3"/>
  <c r="F81" i="3"/>
  <c r="H81" i="3"/>
  <c r="I81" i="3"/>
  <c r="D82" i="3"/>
  <c r="F82" i="3"/>
  <c r="H82" i="3"/>
  <c r="I82" i="3"/>
  <c r="D83" i="3"/>
  <c r="F83" i="3"/>
  <c r="H83" i="3"/>
  <c r="I83" i="3"/>
  <c r="I80" i="3"/>
  <c r="H80" i="3"/>
  <c r="F80" i="3"/>
  <c r="D80" i="3"/>
  <c r="D73" i="3"/>
  <c r="F73" i="3"/>
  <c r="H73" i="3"/>
  <c r="I73" i="3"/>
  <c r="D74" i="3"/>
  <c r="F74" i="3"/>
  <c r="H74" i="3"/>
  <c r="I74" i="3"/>
  <c r="D75" i="3"/>
  <c r="F75" i="3"/>
  <c r="H75" i="3"/>
  <c r="I75" i="3"/>
  <c r="D76" i="3"/>
  <c r="F76" i="3"/>
  <c r="H76" i="3"/>
  <c r="I76" i="3"/>
  <c r="D77" i="3"/>
  <c r="F77" i="3"/>
  <c r="H77" i="3"/>
  <c r="I77" i="3"/>
  <c r="D78" i="3"/>
  <c r="F78" i="3"/>
  <c r="H78" i="3"/>
  <c r="I78" i="3"/>
  <c r="I72" i="3"/>
  <c r="H72" i="3"/>
  <c r="F72" i="3"/>
  <c r="D72" i="3"/>
  <c r="D57" i="3"/>
  <c r="H57" i="3"/>
  <c r="I57" i="3"/>
  <c r="D58" i="3"/>
  <c r="H58" i="3"/>
  <c r="I58" i="3"/>
  <c r="D59" i="3"/>
  <c r="H59" i="3"/>
  <c r="I59" i="3"/>
  <c r="D60" i="3"/>
  <c r="H60" i="3"/>
  <c r="I60" i="3"/>
  <c r="D61" i="3"/>
  <c r="H61" i="3"/>
  <c r="I61" i="3"/>
  <c r="D62" i="3"/>
  <c r="H62" i="3"/>
  <c r="I62" i="3"/>
  <c r="D63" i="3"/>
  <c r="H63" i="3"/>
  <c r="I63" i="3"/>
  <c r="D64" i="3"/>
  <c r="H64" i="3"/>
  <c r="I64" i="3"/>
  <c r="D65" i="3"/>
  <c r="H65" i="3"/>
  <c r="I65" i="3"/>
  <c r="D66" i="3"/>
  <c r="H66" i="3"/>
  <c r="I66" i="3"/>
  <c r="D67" i="3"/>
  <c r="H67" i="3"/>
  <c r="I67" i="3"/>
  <c r="D68" i="3"/>
  <c r="H68" i="3"/>
  <c r="I68" i="3"/>
  <c r="D69" i="3"/>
  <c r="H69" i="3"/>
  <c r="I69" i="3"/>
  <c r="D70" i="3"/>
  <c r="H70" i="3"/>
  <c r="I70" i="3"/>
  <c r="I56" i="3"/>
  <c r="H56" i="3"/>
  <c r="D56" i="3"/>
  <c r="D50" i="3"/>
  <c r="F50" i="3"/>
  <c r="H50" i="3"/>
  <c r="I50" i="3"/>
  <c r="D51" i="3"/>
  <c r="F51" i="3"/>
  <c r="H51" i="3"/>
  <c r="I51" i="3"/>
  <c r="D52" i="3"/>
  <c r="F52" i="3"/>
  <c r="H52" i="3"/>
  <c r="I52" i="3"/>
  <c r="D53" i="3"/>
  <c r="F53" i="3"/>
  <c r="H53" i="3"/>
  <c r="I53" i="3"/>
  <c r="D54" i="3"/>
  <c r="F54" i="3"/>
  <c r="H54" i="3"/>
  <c r="I54" i="3"/>
  <c r="I49" i="3"/>
  <c r="H49" i="3"/>
  <c r="F49" i="3"/>
  <c r="D49" i="3"/>
  <c r="D4" i="3"/>
  <c r="F4" i="3"/>
  <c r="H4" i="3"/>
  <c r="I4" i="3"/>
  <c r="D5" i="3"/>
  <c r="F5" i="3"/>
  <c r="H5" i="3"/>
  <c r="I5" i="3"/>
  <c r="D6" i="3"/>
  <c r="F6" i="3"/>
  <c r="H6" i="3"/>
  <c r="I6" i="3"/>
  <c r="D7" i="3"/>
  <c r="F7" i="3"/>
  <c r="H7" i="3"/>
  <c r="I7" i="3"/>
  <c r="D8" i="3"/>
  <c r="F8" i="3"/>
  <c r="H8" i="3"/>
  <c r="I8" i="3"/>
  <c r="D9" i="3"/>
  <c r="F9" i="3"/>
  <c r="H9" i="3"/>
  <c r="I9" i="3"/>
  <c r="D10" i="3"/>
  <c r="F10" i="3"/>
  <c r="H10" i="3"/>
  <c r="I10" i="3"/>
  <c r="D11" i="3"/>
  <c r="F11" i="3"/>
  <c r="H11" i="3"/>
  <c r="I11" i="3"/>
  <c r="D12" i="3"/>
  <c r="F12" i="3"/>
  <c r="H12" i="3"/>
  <c r="I12" i="3"/>
  <c r="D13" i="3"/>
  <c r="F13" i="3"/>
  <c r="H13" i="3"/>
  <c r="I13" i="3"/>
  <c r="I3" i="3"/>
  <c r="H3" i="3"/>
  <c r="F3" i="3"/>
  <c r="D21" i="3"/>
  <c r="F21" i="3"/>
  <c r="H21" i="3"/>
  <c r="I21" i="3"/>
  <c r="D22" i="3"/>
  <c r="F22" i="3"/>
  <c r="H22" i="3"/>
  <c r="I22" i="3"/>
  <c r="D23" i="3"/>
  <c r="F23" i="3"/>
  <c r="H23" i="3"/>
  <c r="I23" i="3"/>
  <c r="D24" i="3"/>
  <c r="F24" i="3"/>
  <c r="H24" i="3"/>
  <c r="I24" i="3"/>
  <c r="D25" i="3"/>
  <c r="F25" i="3"/>
  <c r="H25" i="3"/>
  <c r="I25" i="3"/>
  <c r="D26" i="3"/>
  <c r="F26" i="3"/>
  <c r="H26" i="3"/>
  <c r="I26" i="3"/>
  <c r="D27" i="3"/>
  <c r="F27" i="3"/>
  <c r="H27" i="3"/>
  <c r="I27" i="3"/>
  <c r="D28" i="3"/>
  <c r="F28" i="3"/>
  <c r="H28" i="3"/>
  <c r="I28" i="3"/>
  <c r="D29" i="3"/>
  <c r="F29" i="3"/>
  <c r="H29" i="3"/>
  <c r="I29" i="3"/>
  <c r="I20" i="3"/>
  <c r="H20" i="3"/>
  <c r="F20" i="3"/>
  <c r="D20" i="3"/>
  <c r="D32" i="3"/>
  <c r="D33" i="3"/>
  <c r="D34" i="3"/>
  <c r="D35" i="3"/>
  <c r="D36" i="3"/>
  <c r="D37" i="3"/>
  <c r="D38" i="3"/>
  <c r="D31" i="3"/>
  <c r="D41" i="3"/>
  <c r="F41" i="3"/>
  <c r="H41" i="3"/>
  <c r="I41" i="3"/>
  <c r="D42" i="3"/>
  <c r="F42" i="3"/>
  <c r="H42" i="3"/>
  <c r="I42" i="3"/>
  <c r="D43" i="3"/>
  <c r="F43" i="3"/>
  <c r="H43" i="3"/>
  <c r="I43" i="3"/>
  <c r="D44" i="3"/>
  <c r="F44" i="3"/>
  <c r="H44" i="3"/>
  <c r="I44" i="3"/>
  <c r="D45" i="3"/>
  <c r="F45" i="3"/>
  <c r="H45" i="3"/>
  <c r="I45" i="3"/>
  <c r="D46" i="3"/>
  <c r="F46" i="3"/>
  <c r="H46" i="3"/>
  <c r="I46" i="3"/>
  <c r="D47" i="3"/>
  <c r="F47" i="3"/>
  <c r="H47" i="3"/>
  <c r="I47" i="3"/>
  <c r="I40" i="3"/>
  <c r="H40" i="3"/>
  <c r="F40" i="3"/>
  <c r="D40" i="3"/>
  <c r="F32" i="3"/>
  <c r="H32" i="3"/>
  <c r="I32" i="3"/>
  <c r="F33" i="3"/>
  <c r="H33" i="3"/>
  <c r="I33" i="3"/>
  <c r="F34" i="3"/>
  <c r="H34" i="3"/>
  <c r="I34" i="3"/>
  <c r="F35" i="3"/>
  <c r="H35" i="3"/>
  <c r="I35" i="3"/>
  <c r="F36" i="3"/>
  <c r="H36" i="3"/>
  <c r="I36" i="3"/>
  <c r="F37" i="3"/>
  <c r="H37" i="3"/>
  <c r="I37" i="3"/>
  <c r="F38" i="3"/>
  <c r="H38" i="3"/>
  <c r="I38" i="3"/>
  <c r="I31" i="3"/>
  <c r="H31" i="3"/>
  <c r="F31" i="3"/>
  <c r="D16" i="3"/>
  <c r="D17" i="3"/>
  <c r="D18" i="3"/>
  <c r="D15" i="3"/>
  <c r="H16" i="3"/>
  <c r="I16" i="3"/>
  <c r="H17" i="3"/>
  <c r="I17" i="3"/>
  <c r="H18" i="3"/>
  <c r="I18" i="3"/>
  <c r="I15" i="3"/>
  <c r="H15" i="3"/>
  <c r="F18" i="3"/>
  <c r="F17" i="3"/>
  <c r="F15" i="3"/>
  <c r="F16" i="3" l="1"/>
  <c r="E35" i="2" s="1"/>
  <c r="E99" i="2"/>
  <c r="H54" i="2"/>
  <c r="E88" i="2"/>
  <c r="H35" i="2"/>
  <c r="H58" i="2"/>
  <c r="H59" i="2"/>
  <c r="H50" i="2"/>
  <c r="H49" i="2"/>
  <c r="H41" i="2"/>
  <c r="H40" i="2"/>
  <c r="E68" i="2"/>
  <c r="E67" i="2"/>
  <c r="E41" i="2"/>
  <c r="E40" i="2"/>
  <c r="H31" i="2"/>
  <c r="H32" i="2"/>
  <c r="E32" i="2"/>
  <c r="E31" i="2"/>
  <c r="E103" i="2"/>
  <c r="E104" i="2"/>
  <c r="E58" i="2"/>
  <c r="E59" i="2"/>
  <c r="B59" i="2"/>
  <c r="B58" i="2"/>
  <c r="E94" i="2"/>
  <c r="E95" i="2"/>
  <c r="E50" i="2"/>
  <c r="E49" i="2"/>
  <c r="B40" i="2"/>
  <c r="B41" i="2"/>
  <c r="E86" i="2"/>
  <c r="E85" i="2"/>
  <c r="E77" i="2"/>
  <c r="E76" i="2"/>
  <c r="B49" i="2"/>
  <c r="B50" i="2"/>
  <c r="B62" i="2"/>
  <c r="B63" i="2"/>
  <c r="B61" i="2"/>
  <c r="H62" i="2"/>
  <c r="H43" i="2"/>
  <c r="E80" i="2"/>
  <c r="B17" i="2"/>
  <c r="B18" i="2"/>
  <c r="E63" i="2"/>
  <c r="E52" i="2"/>
  <c r="F60" i="3"/>
  <c r="F67" i="3"/>
  <c r="F56" i="3"/>
  <c r="F62" i="3"/>
  <c r="F61" i="3"/>
  <c r="E44" i="2"/>
  <c r="B35" i="2"/>
  <c r="E107" i="2"/>
  <c r="E71" i="2"/>
  <c r="B45" i="2"/>
  <c r="B44" i="2"/>
  <c r="C17" i="2"/>
  <c r="C19" i="2" s="1"/>
  <c r="E34" i="2"/>
  <c r="B36" i="2"/>
  <c r="C18" i="2"/>
  <c r="B34" i="2"/>
  <c r="C8" i="2"/>
  <c r="C9" i="2"/>
  <c r="C11" i="2"/>
  <c r="H34" i="2"/>
  <c r="H45" i="2"/>
  <c r="H53" i="2"/>
  <c r="E43" i="2"/>
  <c r="E54" i="2"/>
  <c r="E62" i="2"/>
  <c r="E79" i="2"/>
  <c r="E90" i="2"/>
  <c r="E98" i="2"/>
  <c r="E36" i="2"/>
  <c r="C12" i="2"/>
  <c r="B43" i="2"/>
  <c r="H36" i="2"/>
  <c r="H44" i="2"/>
  <c r="H61" i="2"/>
  <c r="E45" i="2"/>
  <c r="E53" i="2"/>
  <c r="E70" i="2"/>
  <c r="E81" i="2"/>
  <c r="E89" i="2"/>
  <c r="E106" i="2"/>
  <c r="C10" i="2"/>
  <c r="H52" i="2"/>
  <c r="H63" i="2"/>
  <c r="E61" i="2"/>
  <c r="E72" i="2"/>
  <c r="E97" i="2"/>
  <c r="E108" i="2"/>
  <c r="B25" i="2" l="1"/>
  <c r="C25" i="2" s="1"/>
  <c r="B24" i="2"/>
  <c r="C24" i="2" s="1"/>
  <c r="B53" i="2"/>
  <c r="B26" i="2"/>
  <c r="C26" i="2" s="1"/>
  <c r="B52" i="2"/>
  <c r="B19" i="2"/>
  <c r="B54" i="2"/>
  <c r="C13" i="2"/>
</calcChain>
</file>

<file path=xl/sharedStrings.xml><?xml version="1.0" encoding="utf-8"?>
<sst xmlns="http://schemas.openxmlformats.org/spreadsheetml/2006/main" count="4348" uniqueCount="2114">
  <si>
    <t>Assessment Procedure</t>
  </si>
  <si>
    <t>Assessment Objective</t>
  </si>
  <si>
    <t>Observations and Evidence</t>
  </si>
  <si>
    <t>Implementation
Status</t>
  </si>
  <si>
    <t>Recommendation for Mitigation</t>
  </si>
  <si>
    <t>Assessor POC</t>
  </si>
  <si>
    <t>Access Control Policy and Procedures</t>
  </si>
  <si>
    <t>Partially Implemented</t>
  </si>
  <si>
    <t>Other than Satisfied</t>
  </si>
  <si>
    <t>Low</t>
  </si>
  <si>
    <t>Examine</t>
  </si>
  <si>
    <t>Interview</t>
  </si>
  <si>
    <t>Test</t>
  </si>
  <si>
    <t>AC-1.a.1.2</t>
  </si>
  <si>
    <t>AC-1.a.1.1</t>
  </si>
  <si>
    <t>AC-1.a.1.3</t>
  </si>
  <si>
    <t>AC-1.a.2.1</t>
  </si>
  <si>
    <t>AC-1.a.2.3</t>
  </si>
  <si>
    <t>AC-1.a.2.2</t>
  </si>
  <si>
    <t>AC-1.b.1.1</t>
  </si>
  <si>
    <t>AC-1.b.2.1</t>
  </si>
  <si>
    <t>AC-1.b.1.2</t>
  </si>
  <si>
    <t>AC-1.b.2.2</t>
  </si>
  <si>
    <t>Assessment Result</t>
  </si>
  <si>
    <t>Likelihood Level</t>
  </si>
  <si>
    <t>Impact Level</t>
  </si>
  <si>
    <t>Risk Exposure Level</t>
  </si>
  <si>
    <t>Risk Statement</t>
  </si>
  <si>
    <t>Identified Risk</t>
  </si>
  <si>
    <t>Prior Risk Exposure Level</t>
  </si>
  <si>
    <t>Prior Assessment Result</t>
  </si>
  <si>
    <t>System Name</t>
  </si>
  <si>
    <t>CSP Name</t>
  </si>
  <si>
    <t>Implementation Status</t>
  </si>
  <si>
    <t>Access Control (AC)</t>
  </si>
  <si>
    <t>AC-1</t>
  </si>
  <si>
    <t>AC-2</t>
  </si>
  <si>
    <t>Account Management</t>
  </si>
  <si>
    <t>AC-3</t>
  </si>
  <si>
    <t>Access Enforcement</t>
  </si>
  <si>
    <t>AC-7</t>
  </si>
  <si>
    <t>Unsuccessful Logon Attempts</t>
  </si>
  <si>
    <t>AC-8</t>
  </si>
  <si>
    <t>System Use Notification</t>
  </si>
  <si>
    <t>AC-14</t>
  </si>
  <si>
    <t>Permitted Actions Without Identification or Authentication</t>
  </si>
  <si>
    <t>AC-17</t>
  </si>
  <si>
    <t>Remote Access</t>
  </si>
  <si>
    <t>AC-18</t>
  </si>
  <si>
    <t>Wireless Access</t>
  </si>
  <si>
    <t>AC-19</t>
  </si>
  <si>
    <t>Access Control For Mobile Devices</t>
  </si>
  <si>
    <t>AC-20</t>
  </si>
  <si>
    <t>Use of External Information Systems</t>
  </si>
  <si>
    <t>AC-22</t>
  </si>
  <si>
    <t>Publicly Accessible Content</t>
  </si>
  <si>
    <t>Awareness and Training (AT)</t>
  </si>
  <si>
    <t>AT-1</t>
  </si>
  <si>
    <t>Security Awareness and Training Policy and Procedures</t>
  </si>
  <si>
    <t>AT-2</t>
  </si>
  <si>
    <t>Security Awareness Training</t>
  </si>
  <si>
    <t>AT-3</t>
  </si>
  <si>
    <t>Role-Based Security Training</t>
  </si>
  <si>
    <t>AT-4</t>
  </si>
  <si>
    <t>Security Training Records</t>
  </si>
  <si>
    <t>Audit and Accountability (AU)</t>
  </si>
  <si>
    <t>AU-1</t>
  </si>
  <si>
    <t>Audit and Accountability Policy and Procedures</t>
  </si>
  <si>
    <t>AU-2</t>
  </si>
  <si>
    <t>Audit Events</t>
  </si>
  <si>
    <t>AU-3</t>
  </si>
  <si>
    <t>Content of Audit Records</t>
  </si>
  <si>
    <t>AU-4</t>
  </si>
  <si>
    <t>Audit Storage Capacity</t>
  </si>
  <si>
    <t>AU-5</t>
  </si>
  <si>
    <t>Response to Audit Processing Failures</t>
  </si>
  <si>
    <t>AU-6</t>
  </si>
  <si>
    <t>Audit Review, Analysis, and Reporting</t>
  </si>
  <si>
    <t>AU-8</t>
  </si>
  <si>
    <t>Time Stamps</t>
  </si>
  <si>
    <t>AU-9</t>
  </si>
  <si>
    <t>Protection of Audit Information</t>
  </si>
  <si>
    <t>AU-11</t>
  </si>
  <si>
    <t>Audit Record Retention</t>
  </si>
  <si>
    <t>AU-12</t>
  </si>
  <si>
    <t>Audit Generation</t>
  </si>
  <si>
    <t>Security Assessment and Authorization (CA)</t>
  </si>
  <si>
    <t>CA-1</t>
  </si>
  <si>
    <t>Security Assessment and Authorization Policies and Procedures</t>
  </si>
  <si>
    <t>CA-2</t>
  </si>
  <si>
    <t>Security Assessments</t>
  </si>
  <si>
    <t>Security Assessments | Independent Assessors</t>
  </si>
  <si>
    <t>CA-3</t>
  </si>
  <si>
    <t>System Interconnections</t>
  </si>
  <si>
    <t>CA-5</t>
  </si>
  <si>
    <t>Plan of Action and Milestones</t>
  </si>
  <si>
    <t>CA-6</t>
  </si>
  <si>
    <t>Security Authorization</t>
  </si>
  <si>
    <t>CA-7</t>
  </si>
  <si>
    <t>Continuous Monitoring</t>
  </si>
  <si>
    <t>CA-9</t>
  </si>
  <si>
    <t>Internal System Connections</t>
  </si>
  <si>
    <t>Configuration Management (CM)</t>
  </si>
  <si>
    <t>CM-1</t>
  </si>
  <si>
    <t>Configuration Management Policy and Procedures</t>
  </si>
  <si>
    <t>CM-2</t>
  </si>
  <si>
    <t>Baseline Configuration</t>
  </si>
  <si>
    <t>CM-4</t>
  </si>
  <si>
    <t>Security Impact Analysis</t>
  </si>
  <si>
    <t>CM-6</t>
  </si>
  <si>
    <t>Configuration Settings</t>
  </si>
  <si>
    <t>CM-7</t>
  </si>
  <si>
    <t>Least Functionality</t>
  </si>
  <si>
    <t>CM-8</t>
  </si>
  <si>
    <t>Information System Component Inventory</t>
  </si>
  <si>
    <t>CM-10</t>
  </si>
  <si>
    <t>Software Usage Restrictions</t>
  </si>
  <si>
    <t>CM-11</t>
  </si>
  <si>
    <t>User-Installed Software</t>
  </si>
  <si>
    <t>Contingency Planning (CP)</t>
  </si>
  <si>
    <t>CP-1</t>
  </si>
  <si>
    <t>Contingency Planning Policy and Procedures</t>
  </si>
  <si>
    <t>CP-2</t>
  </si>
  <si>
    <t>Contingency Plan</t>
  </si>
  <si>
    <t>CP-3</t>
  </si>
  <si>
    <t>Contingency Training</t>
  </si>
  <si>
    <t>CP-4</t>
  </si>
  <si>
    <t>Contingency Plan Testing</t>
  </si>
  <si>
    <t>CP-9</t>
  </si>
  <si>
    <t>Information System Backup</t>
  </si>
  <si>
    <t>CP-10</t>
  </si>
  <si>
    <t>Information System Recovery and Reconstitution</t>
  </si>
  <si>
    <t>Identification and Authentication (IA)</t>
  </si>
  <si>
    <t>IA-1</t>
  </si>
  <si>
    <t>Identification and Authentication Policy and Procedures</t>
  </si>
  <si>
    <t>IA-2</t>
  </si>
  <si>
    <t>Identification and Authentication (Organizational Users)</t>
  </si>
  <si>
    <t>Identification and Authentication (Organizational Users) | Network Access to Privileged Accounts</t>
  </si>
  <si>
    <t>Identification and Authentication (Organizational Users) | Acceptance of PIV Credentials</t>
  </si>
  <si>
    <t>IA-4</t>
  </si>
  <si>
    <t>Identifier Management</t>
  </si>
  <si>
    <t>IA-5</t>
  </si>
  <si>
    <t>Authenticator Management</t>
  </si>
  <si>
    <t>Authenticator Management | Password-Based Authentication</t>
  </si>
  <si>
    <t>Authenticator Management | Hardware Token-Based Authentication</t>
  </si>
  <si>
    <t>IA-6</t>
  </si>
  <si>
    <t>Authenticator Feedback</t>
  </si>
  <si>
    <t>IA-7</t>
  </si>
  <si>
    <t>Cryptographic Module Authentication</t>
  </si>
  <si>
    <t>IA-8</t>
  </si>
  <si>
    <t>Identification and Authentication (Non-Organizational Users)</t>
  </si>
  <si>
    <t>Identification and Authentication (Non-Organizational Users) | Acceptance of PIV Credentials from Other Agencies</t>
  </si>
  <si>
    <t>Identification and Authentication (Non-Organizational Users) | Acceptance of Third-Party Credentials</t>
  </si>
  <si>
    <t>Identification and Authentication (Non-Organizational Users) | Use of FICAM-Approved Products</t>
  </si>
  <si>
    <t>Identification and Authentication (Non-Organizational Users) | Use of FICAM-Issued Profiles</t>
  </si>
  <si>
    <t>Incident Response (IR)</t>
  </si>
  <si>
    <t>IR-1</t>
  </si>
  <si>
    <t>Incident Response Policy and Procedures</t>
  </si>
  <si>
    <t>IR-2</t>
  </si>
  <si>
    <t>Incident Response Training</t>
  </si>
  <si>
    <t>IR-4</t>
  </si>
  <si>
    <t>Incident Handling</t>
  </si>
  <si>
    <t>IR-5</t>
  </si>
  <si>
    <t>Incident Monitoring</t>
  </si>
  <si>
    <t>IR-6</t>
  </si>
  <si>
    <t>Incident Reporting</t>
  </si>
  <si>
    <t>IR-7</t>
  </si>
  <si>
    <t>Incident Response Assistance</t>
  </si>
  <si>
    <t>IR-8</t>
  </si>
  <si>
    <t>Incident Response Plan</t>
  </si>
  <si>
    <t>Maintenance (MA)</t>
  </si>
  <si>
    <t>MA-1</t>
  </si>
  <si>
    <t>System Maintenance Policy and Procedures</t>
  </si>
  <si>
    <t>MA-2</t>
  </si>
  <si>
    <t>Controlled Maintenance</t>
  </si>
  <si>
    <t>MA-4</t>
  </si>
  <si>
    <t>Nonlocal Maintenance</t>
  </si>
  <si>
    <t>MA-5</t>
  </si>
  <si>
    <t>Maintenance Personnel</t>
  </si>
  <si>
    <t>Media Protection (MP)</t>
  </si>
  <si>
    <t>MP-1</t>
  </si>
  <si>
    <t>Media Protection Policy and Procedures</t>
  </si>
  <si>
    <t>MP-2</t>
  </si>
  <si>
    <t>Media Access</t>
  </si>
  <si>
    <t>MP-6</t>
  </si>
  <si>
    <t>Media Sanitization</t>
  </si>
  <si>
    <t>MP-7</t>
  </si>
  <si>
    <t>Media Use</t>
  </si>
  <si>
    <t>Physical and Environmental Protection (PE)</t>
  </si>
  <si>
    <t>PE-1</t>
  </si>
  <si>
    <t>Physical and Environmental Protection Policy and Procedures</t>
  </si>
  <si>
    <t>PE-2</t>
  </si>
  <si>
    <t>Physical Access Authorizations</t>
  </si>
  <si>
    <t>PE-3</t>
  </si>
  <si>
    <t>Physical Access Control</t>
  </si>
  <si>
    <t>PE-6</t>
  </si>
  <si>
    <t>Monitoring Physical Access</t>
  </si>
  <si>
    <t>PE-8</t>
  </si>
  <si>
    <t>Visitor Access Records</t>
  </si>
  <si>
    <t>PE-12</t>
  </si>
  <si>
    <t>Emergency Lighting</t>
  </si>
  <si>
    <t>PE-13</t>
  </si>
  <si>
    <t>Fire Protection</t>
  </si>
  <si>
    <t>PE-14</t>
  </si>
  <si>
    <t>Temperature and Humidity Controls</t>
  </si>
  <si>
    <t>PE-15</t>
  </si>
  <si>
    <t>Water Damage Protection</t>
  </si>
  <si>
    <t>PE-16</t>
  </si>
  <si>
    <t>Delivery and Removal</t>
  </si>
  <si>
    <t>Planning (PL)</t>
  </si>
  <si>
    <t>PL-1</t>
  </si>
  <si>
    <t>Security Planning Policy and Procedures</t>
  </si>
  <si>
    <t>PL-2</t>
  </si>
  <si>
    <t>System Security Plan</t>
  </si>
  <si>
    <t>PL-4</t>
  </si>
  <si>
    <t>Rules of Behavior</t>
  </si>
  <si>
    <t>Personnel Security (PS)</t>
  </si>
  <si>
    <t>PS-1</t>
  </si>
  <si>
    <t>Personnel Security Policy and Procedures</t>
  </si>
  <si>
    <t>PS-2</t>
  </si>
  <si>
    <t>Position Risk Designation</t>
  </si>
  <si>
    <t>PS-3</t>
  </si>
  <si>
    <t>Personnel Screening</t>
  </si>
  <si>
    <t>PS-4</t>
  </si>
  <si>
    <t>Personnel Termination</t>
  </si>
  <si>
    <t>PS-5</t>
  </si>
  <si>
    <t>Personnel Transfer</t>
  </si>
  <si>
    <t>PS-6</t>
  </si>
  <si>
    <t>Access Agreements</t>
  </si>
  <si>
    <t>PS-7</t>
  </si>
  <si>
    <t>Third-Party Personnel Security</t>
  </si>
  <si>
    <t>PS-8</t>
  </si>
  <si>
    <t>Personnel Sanctions</t>
  </si>
  <si>
    <t>Risk Assessment (RA)</t>
  </si>
  <si>
    <t>RA-1</t>
  </si>
  <si>
    <t>Risk Assessment Policy and Procedures</t>
  </si>
  <si>
    <t>RA-2</t>
  </si>
  <si>
    <t>Security Categorization</t>
  </si>
  <si>
    <t>RA-3</t>
  </si>
  <si>
    <t>Risk Assessment</t>
  </si>
  <si>
    <t>RA-5</t>
  </si>
  <si>
    <t>Vulnerability Scanning</t>
  </si>
  <si>
    <t>System and Services Acquisition (SA)</t>
  </si>
  <si>
    <t>SA-1</t>
  </si>
  <si>
    <t>System and Services Acquisition Policy and Procedures</t>
  </si>
  <si>
    <t>SA-2</t>
  </si>
  <si>
    <t>Allocation of Resources</t>
  </si>
  <si>
    <t>SA-3</t>
  </si>
  <si>
    <t>System Development Life Cycle</t>
  </si>
  <si>
    <t>SA-4</t>
  </si>
  <si>
    <t>Acquisition Process</t>
  </si>
  <si>
    <t>Acquisition Process | Use of Approved PIV Products</t>
  </si>
  <si>
    <t>SA-5</t>
  </si>
  <si>
    <t>Information System Documentation</t>
  </si>
  <si>
    <t>SA-9</t>
  </si>
  <si>
    <t>External Information System Services</t>
  </si>
  <si>
    <t>System and Communications Protection (SC)</t>
  </si>
  <si>
    <t>SC-1</t>
  </si>
  <si>
    <t>System and Communications Protection Policy and Procedures</t>
  </si>
  <si>
    <t>SC-5</t>
  </si>
  <si>
    <t>Denial of Service Protection</t>
  </si>
  <si>
    <t>SC-7</t>
  </si>
  <si>
    <t>Boundary Protection</t>
  </si>
  <si>
    <t>SC-12</t>
  </si>
  <si>
    <t>Cryptographic Key Establishment and Management</t>
  </si>
  <si>
    <t>SC-13</t>
  </si>
  <si>
    <t>Cryptographic Protection</t>
  </si>
  <si>
    <t>SC-15</t>
  </si>
  <si>
    <t>Collaborative Computing Devices</t>
  </si>
  <si>
    <t>SC-20</t>
  </si>
  <si>
    <t>Secure Name / Address Resolution Service (Authoritative Source)</t>
  </si>
  <si>
    <t>SC-21</t>
  </si>
  <si>
    <t>Secure Name / Address Resolution Service (Recursive or Caching Resolver)</t>
  </si>
  <si>
    <t>SC-22</t>
  </si>
  <si>
    <t>Architecture and Provisioning for Name / Address Resolution Service</t>
  </si>
  <si>
    <t>SC-39</t>
  </si>
  <si>
    <t>Process Isolation</t>
  </si>
  <si>
    <t>System and Information Integrity (SI)</t>
  </si>
  <si>
    <t>SI-1</t>
  </si>
  <si>
    <t>System and Information Integrity Policy and Procedures</t>
  </si>
  <si>
    <t>SI-2</t>
  </si>
  <si>
    <t>Flaw Remediation</t>
  </si>
  <si>
    <t>SI-3</t>
  </si>
  <si>
    <t>Malicious Code Protection</t>
  </si>
  <si>
    <t>SI-4</t>
  </si>
  <si>
    <t>Information System Monitoring</t>
  </si>
  <si>
    <t>SI-5</t>
  </si>
  <si>
    <t>Security Alerts, Advisories, and Directives</t>
  </si>
  <si>
    <t>SI-12</t>
  </si>
  <si>
    <t>Information Handling and Retention</t>
  </si>
  <si>
    <t>Total Controls</t>
  </si>
  <si>
    <t>Implemented</t>
  </si>
  <si>
    <t>Planned</t>
  </si>
  <si>
    <t>Alternative Implementation</t>
  </si>
  <si>
    <t>Not Applicable</t>
  </si>
  <si>
    <t>Satisfied</t>
  </si>
  <si>
    <t>Percent Satisfied</t>
  </si>
  <si>
    <t>Count</t>
  </si>
  <si>
    <t>Percentage</t>
  </si>
  <si>
    <t>Control Name</t>
  </si>
  <si>
    <t>Categorization Level</t>
  </si>
  <si>
    <t>Audit and Accountability Summary</t>
  </si>
  <si>
    <t>Awareness and Training Summary</t>
  </si>
  <si>
    <t>Access Control Summary</t>
  </si>
  <si>
    <t>Combined Summary</t>
  </si>
  <si>
    <t>Security Assessment and Authorization Summary</t>
  </si>
  <si>
    <t>Configuration Management Summary</t>
  </si>
  <si>
    <t>Contingency Planning Summary</t>
  </si>
  <si>
    <t>Identification and Authentication Summary</t>
  </si>
  <si>
    <t>Maintenance Control Summary</t>
  </si>
  <si>
    <t>System and Information Integrity Summary</t>
  </si>
  <si>
    <t>System and Communications Protection Summary</t>
  </si>
  <si>
    <t>System and Services Acquisition Summary</t>
  </si>
  <si>
    <t>Risk Assessment Summary</t>
  </si>
  <si>
    <t>Personnel Security Summary</t>
  </si>
  <si>
    <t>Planning Summary</t>
  </si>
  <si>
    <t>Media Protection Summary</t>
  </si>
  <si>
    <t>Assessment Results (Current)</t>
  </si>
  <si>
    <t>Assessment Results (Prior)</t>
  </si>
  <si>
    <t>Incident Response Summary</t>
  </si>
  <si>
    <t>Control ID</t>
  </si>
  <si>
    <t>High</t>
  </si>
  <si>
    <t>Moderate</t>
  </si>
  <si>
    <t>AC</t>
  </si>
  <si>
    <t>Total</t>
  </si>
  <si>
    <t>Control Family</t>
  </si>
  <si>
    <t>AT</t>
  </si>
  <si>
    <t>SC</t>
  </si>
  <si>
    <t>RA</t>
  </si>
  <si>
    <t>AU</t>
  </si>
  <si>
    <t>CA</t>
  </si>
  <si>
    <t>CM</t>
  </si>
  <si>
    <t>CP</t>
  </si>
  <si>
    <t>IA</t>
  </si>
  <si>
    <t>IR</t>
  </si>
  <si>
    <t>MP</t>
  </si>
  <si>
    <t>PE</t>
  </si>
  <si>
    <t>PS</t>
  </si>
  <si>
    <t>SA</t>
  </si>
  <si>
    <t>SI</t>
  </si>
  <si>
    <t>MA</t>
  </si>
  <si>
    <t>PL</t>
  </si>
  <si>
    <t>AT-1.a.1.1</t>
  </si>
  <si>
    <t>Security awareness and training policy and procedures; other relevant documents or records</t>
  </si>
  <si>
    <t>Organizational personnel with security awareness and training responsibilities; organizational personnel with information security responsibilities</t>
  </si>
  <si>
    <t>AT-1.a.1.2</t>
  </si>
  <si>
    <t>AT-1.a.1.3</t>
  </si>
  <si>
    <t>AT-1.a.2.1</t>
  </si>
  <si>
    <t>AT-1.a.2.2</t>
  </si>
  <si>
    <t>AT-1.a.2.3</t>
  </si>
  <si>
    <t>AT-1.b.1.1</t>
  </si>
  <si>
    <t>AT-1.b.1.2</t>
  </si>
  <si>
    <t>AT-1.b.2.1</t>
  </si>
  <si>
    <t>AT-1.b.2.2</t>
  </si>
  <si>
    <t>AT-2.a</t>
  </si>
  <si>
    <t>AT-2.b</t>
  </si>
  <si>
    <t>AT-2.c.1</t>
  </si>
  <si>
    <t>AT-2.c.2</t>
  </si>
  <si>
    <t>Security awareness and training policy; procedures addressing security awareness training implementation; appropriate codes of federal regulations; security awareness training curriculum; security awareness training materials; security plan; training records; other relevant documents or records</t>
  </si>
  <si>
    <t>Organizational personnel with responsibilities for security awareness training; organizational personnel with information security responsibilities; organizational personnel comprising the general information system user community</t>
  </si>
  <si>
    <t>Automated mechanisms managing security awareness training</t>
  </si>
  <si>
    <t>AT-3.a</t>
  </si>
  <si>
    <t>AT-3.b</t>
  </si>
  <si>
    <t>AT-3.c.1</t>
  </si>
  <si>
    <t>AT-3.c.2</t>
  </si>
  <si>
    <t>Security awareness and training policy; procedures addressing security training implementation; codes of federal regulations; security training curriculum; security training materials; security plan; training records; other relevant documents or records</t>
  </si>
  <si>
    <t>Organizational personnel with responsibilities for role-based security training; organizational personnel with assigned information system security roles and responsibilities</t>
  </si>
  <si>
    <t>Automated mechanisms managing role-based security training</t>
  </si>
  <si>
    <t>AT-4.a.1</t>
  </si>
  <si>
    <t>AT-4.a.2</t>
  </si>
  <si>
    <t>AT-4.b.1</t>
  </si>
  <si>
    <t>AT-4.b.2</t>
  </si>
  <si>
    <t>Security awareness and training policy; procedures addressing security training records; security awareness and training records; security plan; other relevant documents or records</t>
  </si>
  <si>
    <t>Organizational personnel with security training record retention responsibilities</t>
  </si>
  <si>
    <t>Automated mechanisms supporting management of security training records</t>
  </si>
  <si>
    <t>CA-2 (1)</t>
  </si>
  <si>
    <t>IA-2 (1)</t>
  </si>
  <si>
    <t>IA-2 (12)</t>
  </si>
  <si>
    <t>IA-5 (1)</t>
  </si>
  <si>
    <t>IA-5 (11)</t>
  </si>
  <si>
    <t>IA-8 (1)</t>
  </si>
  <si>
    <t>IA-8 (2)</t>
  </si>
  <si>
    <t>IA-8 (3)</t>
  </si>
  <si>
    <t>IA-8 (4)</t>
  </si>
  <si>
    <t>SA-4 (10)</t>
  </si>
  <si>
    <t>AC-2.b</t>
  </si>
  <si>
    <t>AC-2.c</t>
  </si>
  <si>
    <t>AC-2.d</t>
  </si>
  <si>
    <t>AC-2.g</t>
  </si>
  <si>
    <t>AC-2.k</t>
  </si>
  <si>
    <t>Automated mechanisms implementing access control policy</t>
  </si>
  <si>
    <t>Automated mechanisms implementing access control policy for unsuccessful logon attempts</t>
  </si>
  <si>
    <t>Automated mechanisms implementing system use notification</t>
  </si>
  <si>
    <t>AC-8.a.1</t>
  </si>
  <si>
    <t>AC-8.a.2</t>
  </si>
  <si>
    <t>AC-8.b</t>
  </si>
  <si>
    <t>AC-8.c.2</t>
  </si>
  <si>
    <t>AC-8.c.3</t>
  </si>
  <si>
    <t>AC-14.b</t>
  </si>
  <si>
    <t>Remote access management capability for the information system</t>
  </si>
  <si>
    <t>AC-17.b</t>
  </si>
  <si>
    <t>AC-18.a</t>
  </si>
  <si>
    <t>Wireless access management capability for the information system</t>
  </si>
  <si>
    <t>AC-18.b</t>
  </si>
  <si>
    <t>AC-19.a</t>
  </si>
  <si>
    <t>Access control capability authorizing mobile device connections to organizational information systems</t>
  </si>
  <si>
    <t>AC-19.b</t>
  </si>
  <si>
    <t>AC-20.a</t>
  </si>
  <si>
    <t>Automated mechanisms implementing terms and conditions on use of external information systems</t>
  </si>
  <si>
    <t>AC-20.b</t>
  </si>
  <si>
    <t>AC-22.a</t>
  </si>
  <si>
    <t>Automated mechanisms implementing management of publicly accessible content</t>
  </si>
  <si>
    <t>AC-22.b</t>
  </si>
  <si>
    <t>AC-22.c</t>
  </si>
  <si>
    <t>Determine if the organization:
- disseminates the procedures to organization-defined personnel or roles</t>
  </si>
  <si>
    <t>PS-1.a.1.1</t>
  </si>
  <si>
    <t>Personnel security policy and procedures; other relevant documents or records</t>
  </si>
  <si>
    <t>Organizational personnel with personnel security responsibilities; organizational personnel with information security responsibilities</t>
  </si>
  <si>
    <t>PS-1.a.1.2</t>
  </si>
  <si>
    <t>PS-1.a.1.3</t>
  </si>
  <si>
    <t>PS-1.a.2.1</t>
  </si>
  <si>
    <t>PS-1.a.2.2</t>
  </si>
  <si>
    <t>PS-1.a.2.3</t>
  </si>
  <si>
    <t>PS-1.b.1.1</t>
  </si>
  <si>
    <t>PS-1.b.1.2</t>
  </si>
  <si>
    <t>PS-1.b.2.1</t>
  </si>
  <si>
    <t>PS-1.b.2.2</t>
  </si>
  <si>
    <t>PS-2.a</t>
  </si>
  <si>
    <t>Personnel security policy; procedures addressing position categorization; appropriate codes of federal regulations; list of risk designations for organizational positions; security plan; records of position risk designation reviews and updates; other relevant documents or records</t>
  </si>
  <si>
    <t>PS-2.b</t>
  </si>
  <si>
    <t>PS-2.c.1</t>
  </si>
  <si>
    <t>PS-2.c.2</t>
  </si>
  <si>
    <t>Organizational processes for assigning, reviewing, and updating position risk designations; organizational processes for establishing screening criteria</t>
  </si>
  <si>
    <t>PS-3.a</t>
  </si>
  <si>
    <t>Personnel security policy; procedures addressing personnel screening; records of screened personnel; security plan; other relevant documents or records</t>
  </si>
  <si>
    <t>PS-3.b.1</t>
  </si>
  <si>
    <t>PS-3.b.2</t>
  </si>
  <si>
    <t>PS-3.b.3</t>
  </si>
  <si>
    <t>Organizational processes for personnel screening</t>
  </si>
  <si>
    <t>PS-4.a.1</t>
  </si>
  <si>
    <t>Personnel security policy; procedures addressing personnel termination; records of personnel termination actions; list of information system accounts; records of terminated or revoked authenticators/credentials; records of exit interviews; other relevant documents or records</t>
  </si>
  <si>
    <t>PS-4.a.2</t>
  </si>
  <si>
    <t>Organizational personnel with personnel security responsibilities; organizational personnel with account management responsibilities; system/network administrators; organizational personnel with information security responsibilities</t>
  </si>
  <si>
    <t>Organizational processes for personnel termination; automated mechanisms supporting and/or implementing personnel termination notifications; automated mechanisms for disabling information system access/revoking authenticators</t>
  </si>
  <si>
    <t>PS-4.b</t>
  </si>
  <si>
    <t>PS-4.c.1</t>
  </si>
  <si>
    <t>PS-4.c.2</t>
  </si>
  <si>
    <t>PS-4.d</t>
  </si>
  <si>
    <t>PS-4.e</t>
  </si>
  <si>
    <t>PS-4.f.1</t>
  </si>
  <si>
    <t>PS-4.f.2</t>
  </si>
  <si>
    <t>PS-4.f.3</t>
  </si>
  <si>
    <t>PS-5.a.1</t>
  </si>
  <si>
    <t>Determine if the organization:
when individuals are reassigned or transferred to other positions within the organization, reviews and confirms ongoing operational need for current:
 - logical access authorizations to information systems</t>
  </si>
  <si>
    <t>Personnel security policy; procedures addressing personnel transfer; security plan; records of personnel transfer actions; list of information system and facility access authorizations; other relevant documents or records</t>
  </si>
  <si>
    <t>Organizational personnel with personnel security responsibilities organizational personnel with account management responsibilities; system/network administrators; organizational personnel with information security responsibilities</t>
  </si>
  <si>
    <t>PS-5.a.2</t>
  </si>
  <si>
    <t>Determine if the organization:
when individuals are reassigned or transferred to other positions within the organization, reviews and confirms ongoing operational need for current:
 - physical access authorizations to information systems and facilities</t>
  </si>
  <si>
    <t>PS-5.b.1</t>
  </si>
  <si>
    <t>PS-5.b.2</t>
  </si>
  <si>
    <t>PS-5.b.3</t>
  </si>
  <si>
    <t>Organizational processes for personnel transfer; automated mechanisms supporting and/or implementing personnel transfer notifications; automated mechanisms for disabling information system access/revoking authenticators</t>
  </si>
  <si>
    <t>PS-5.c</t>
  </si>
  <si>
    <t>PS-5.d.1</t>
  </si>
  <si>
    <t>PS-5.d.2</t>
  </si>
  <si>
    <t>PS-5.d.3</t>
  </si>
  <si>
    <t>PS-6.a</t>
  </si>
  <si>
    <t>Personnel security policy; procedures addressing access agreements for organizational information and information systems; security plan; access agreements; records of access agreement reviews and updates; other relevant documents or records</t>
  </si>
  <si>
    <t>Organizational personnel with personnel security responsibilities; organizational personnel who have signed/resigned access agreements; organizational personnel with information security responsibilities</t>
  </si>
  <si>
    <t>PS-6.b.1</t>
  </si>
  <si>
    <t>PS-6.b.2</t>
  </si>
  <si>
    <t>PS-6.c.1</t>
  </si>
  <si>
    <t>Organizational processes for access agreements; automated mechanisms supporting access agreements</t>
  </si>
  <si>
    <t>PS-6.c.2.1</t>
  </si>
  <si>
    <t>PS-6.c.2.2</t>
  </si>
  <si>
    <t>PS-7.a</t>
  </si>
  <si>
    <t>Personnel security policy; procedures addressing third-party personnel security; list of personnel security requirements; acquisition documents; service-level agreements; compliance monitoring process; other relevant documents or records</t>
  </si>
  <si>
    <t>Organizational personnel with personnel security responsibilities; third-party providers; system/network administrators; organizational personnel with account management responsibilities; organizational personnel with information security responsibilities</t>
  </si>
  <si>
    <t>PS-7.b</t>
  </si>
  <si>
    <t>PS-7.c</t>
  </si>
  <si>
    <t>PS-7.d.1</t>
  </si>
  <si>
    <t>PS-7.d.2</t>
  </si>
  <si>
    <t>PS-7.d.3</t>
  </si>
  <si>
    <t>PS-7.e</t>
  </si>
  <si>
    <t>Organizational processes for managing and monitoring third-party personnel security; automated mechanisms supporting and/or implementing monitoring of provider compliance</t>
  </si>
  <si>
    <t>PS-8.a</t>
  </si>
  <si>
    <t>Personnel security policy; procedures addressing personnel sanctions; rules of behavior; records of formal sanctions; other relevant documents or records</t>
  </si>
  <si>
    <t>Organizational processes for managing personnel sanctions; automated mechanisms supporting and/or implementing notifications</t>
  </si>
  <si>
    <t>PS-8.b.1</t>
  </si>
  <si>
    <t>PS-8.b.2</t>
  </si>
  <si>
    <t>PS-8.b.3</t>
  </si>
  <si>
    <t>RA-1.a.1.1</t>
  </si>
  <si>
    <t>Risk assessment policy and procedures; other relevant documents or records</t>
  </si>
  <si>
    <t>Organizational personnel with risk assessment responsibilities; organizational personnel with information security responsibilities</t>
  </si>
  <si>
    <t>RA-1.a.1.2</t>
  </si>
  <si>
    <t>Determine if the organization:
 - defines personnel or roles to whom the risk assessment policy is to be disseminated</t>
  </si>
  <si>
    <t>RA-1.a.1.3</t>
  </si>
  <si>
    <t>Determine if the organization:
 - disseminates the risk assessment policy to organization-defined personnel or roles</t>
  </si>
  <si>
    <t>RA-1.a.2.1</t>
  </si>
  <si>
    <t>Determine if the organization:
 - develops and documents procedures to facilitate the implementation of the risk assessment policy and associated risk assessment controls</t>
  </si>
  <si>
    <t>RA-1.a.2.2</t>
  </si>
  <si>
    <t>Determine if the organization:
 - defines personnel or roles to whom the procedures are to be disseminated</t>
  </si>
  <si>
    <t>RA-1.a.2.3</t>
  </si>
  <si>
    <t>Determine if the organization:
 - disseminates the procedures to organization-defined personnel or roles</t>
  </si>
  <si>
    <t>RA-1.b.1.1</t>
  </si>
  <si>
    <t>Determine if the organization: 
 - defines the frequency to review and update the current risk assessment policy</t>
  </si>
  <si>
    <t>RA-1.b.1.2</t>
  </si>
  <si>
    <t>Determine if the organization: 
 - reviews and updates the current risk assessment policy with the organization-defined frequency</t>
  </si>
  <si>
    <t>RA-1.b.2.1</t>
  </si>
  <si>
    <t>Determine if the organization: 
 - defines the frequency to review and update the current risk assessment procedures</t>
  </si>
  <si>
    <t>RA-1.b.2.2</t>
  </si>
  <si>
    <t>Determine if the organization: 
 - reviews and updates the current risk assessment procedures with the organization-defined frequency</t>
  </si>
  <si>
    <t>RA-2.a</t>
  </si>
  <si>
    <t>Determine if the organization:
 - categorizes information and the information system in accordance with applicable federal laws, Executive Orders, directives, policies, regulations, standards, and guidance</t>
  </si>
  <si>
    <t>Risk assessment policy; security planning policy and procedures; procedures addressing security categorization of organizational information and information systems; security plan; security categorization documentation; other relevant documents or records</t>
  </si>
  <si>
    <t>Organizational personnel with security categorization and risk assessment responsibilities; organizational personnel with information security responsibilities</t>
  </si>
  <si>
    <t>Organizational processes for security categorization</t>
  </si>
  <si>
    <t>RA-2.b</t>
  </si>
  <si>
    <t>Determine if the organization:
 - documents the security categorization results (including supporting rationale) in the security plan for the information system</t>
  </si>
  <si>
    <t>RA-2.c</t>
  </si>
  <si>
    <t>Determine if the organization:
 - ensures the authorizing official or authorizing official designated representative reviews and approves the security categorization decision</t>
  </si>
  <si>
    <t>RA-3.a.1</t>
  </si>
  <si>
    <t>Determine if the organization:
 - conducts an assessment of risk, including the likelihood and magnitude of harm, from the unauthorized access, use, disclosure, disruption, modification, or destruction of:
   - the information system</t>
  </si>
  <si>
    <t>Risk assessment policy; security planning policy and procedures; procedures addressing organizational assessments of risk; security plan; risk assessment; risk assessment results; risk assessment reviews; risk assessment updates; other relevant documents or records</t>
  </si>
  <si>
    <t>Organizational processes for risk assessment; automated mechanisms supporting and/or for conducting, documenting, reviewing, disseminating, and updating the risk assessment</t>
  </si>
  <si>
    <t>RA-3.a.2</t>
  </si>
  <si>
    <t>Determine if the organization:
 - conducts an assessment of risk, including the likelihood and magnitude of harm, from the unauthorized access, use, disclosure, disruption, modification, or destruction of:
   - the information the system processes, stores, or transmits</t>
  </si>
  <si>
    <t>RA-3.b.1</t>
  </si>
  <si>
    <t>Determine if the organization:
 - defines a document in which risk assessment results are to be documented (if not documented in the security plan or risk assessment report)</t>
  </si>
  <si>
    <t>RA-3.b.2</t>
  </si>
  <si>
    <t>Determine if the organization:
 - documents risk assessment results in one of the following:
 - the security plan;
 - the risk assessment report; or
 - the organization-defined document</t>
  </si>
  <si>
    <t>RA-3.c.1</t>
  </si>
  <si>
    <t>Determine if the organization:
 - defines the frequency to review risk assessment results</t>
  </si>
  <si>
    <t>RA-3.c.2</t>
  </si>
  <si>
    <t>Determine if the organization:
 - reviews risk assessment results with the organization-defined frequency</t>
  </si>
  <si>
    <t>RA-3.d.1</t>
  </si>
  <si>
    <t>Determine if the organization:
 - defines personnel or roles to whom risk assessment results are to be disseminated</t>
  </si>
  <si>
    <t>RA-3.d.2</t>
  </si>
  <si>
    <t>Determine if the organization:
 - disseminates risk assessment results to organization-defined personnel or roles</t>
  </si>
  <si>
    <t>RA-3.e.1</t>
  </si>
  <si>
    <t>Determine if the organization:
 - defines the frequency to update the risk assessment</t>
  </si>
  <si>
    <t>RA-3.e.2</t>
  </si>
  <si>
    <t>Determine if the organization:
 - updates the risk assessment:
    - with the organization-defined frequency;
    - whenever there are significant changes to the information system or environment of operation (including the identification of new threats and vulnerabilities); and
    - whenever there are other conditions that may impact the security state of the system</t>
  </si>
  <si>
    <t>RA-5.a.1</t>
  </si>
  <si>
    <t>Determine if the organization:
 - defines the frequency for conducting vulnerability scans on the information system and hosted applications; and/or
 - defines the process for conducting random vulnerability scans on the information system and hosted applications</t>
  </si>
  <si>
    <t>Risk assessment policy; procedures addressing vulnerability scanning; risk assessment; security plan; security assessment report; vulnerability scanning tools and associated configuration documentation; vulnerability scanning results; patch and vulnerability management records; other relevant documents or records</t>
  </si>
  <si>
    <t>RA-5.a.2</t>
  </si>
  <si>
    <t>Determine if the organization:
 - in accordance with the organization-defined frequency and/or organization-defined process for conducting random scans, scans for vulnerabilities in:
   - the information system;
   - hosted applications</t>
  </si>
  <si>
    <t>Organizational personnel with risk assessment, security control assessment and vulnerability scanning responsibilities; organizational personnel with vulnerability scan analysis responsibilities; organizational personnel with vulnerability remediation responsibilities; organizational personnel with information security responsibilities; system/network administrators</t>
  </si>
  <si>
    <t>Organizational processes for vulnerability scanning, analysis, remediation, and information sharing; automated mechanisms supporting and/or implementing vulnerability scanning, analysis, remediation, and information sharing</t>
  </si>
  <si>
    <t>RA-5.a.3</t>
  </si>
  <si>
    <t>Determine if the organization:
 - when new vulnerabilities potentially affecting the system/applications are identified and reported, scans for vulnerabilities in:
   - the information system;
   - hosted applications</t>
  </si>
  <si>
    <t>RA-5.b.1</t>
  </si>
  <si>
    <t xml:space="preserve">Determine if the organization:
 - employs vulnerability scanning tools and techniques that facilitate interoperability among tools and automate parts of the vulnerability management process by using standards for:
   - enumerating platforms
   - enumerating software flaws
   - enumerating improper configurations
</t>
  </si>
  <si>
    <t>RA-5.b.2</t>
  </si>
  <si>
    <t xml:space="preserve">Determine if the organization:
 - employs vulnerability scanning tools and techniques that facilitate interoperability among tools and automate parts of the vulnerability management process by using standards for:
   - formatting checklists
   - formatting test procedures
</t>
  </si>
  <si>
    <t>RA-5.b.3</t>
  </si>
  <si>
    <t xml:space="preserve">Determine if the organization:
 - employs vulnerability scanning tools and techniques that facilitate interoperability among tools and automate parts of the vulnerability management process by using standards for:
   - measuring vulnerability impact
</t>
  </si>
  <si>
    <t>RA-5.c.1</t>
  </si>
  <si>
    <t>Determine if the organization:
 - analyzes vulnerability scan reports</t>
  </si>
  <si>
    <t>RA-5.c.2</t>
  </si>
  <si>
    <t>Determine if the organization:
 - analyzes results from security control assessments</t>
  </si>
  <si>
    <t>RA-5.d.1</t>
  </si>
  <si>
    <t>Determine if the organization:
 - defines response times to remediate legitimate vulnerabilities in accordance with an organizational assessment of risk</t>
  </si>
  <si>
    <t>RA-5.d.2</t>
  </si>
  <si>
    <t>Determine if the organization:
 - remediates legitimate vulnerabilities within the organization-defined response times in accordance with an organizational assessment of risk</t>
  </si>
  <si>
    <t>RA-5.e.1</t>
  </si>
  <si>
    <t>Determine if the organization:
 - defines personnel or roles with whom information obtained from the vulnerability scanning process and security control assessments is to be shared</t>
  </si>
  <si>
    <t>RA-5.e.2</t>
  </si>
  <si>
    <t>Determine if the organization:
 - shares information obtained from the vulnerability scanning process with organization-defined personnel or roles to help eliminate similar vulnerabilities in other information systems (i.e., systemic weaknesses or deficiencies)</t>
  </si>
  <si>
    <t>RA-5.e.3</t>
  </si>
  <si>
    <t>Determine if the organization:
 - shares information obtained from security control assessments with organization-defined personnel or roles to help eliminate similar vulnerabilities in other information systems (i.e., systemic weaknesses or deficiencies)</t>
  </si>
  <si>
    <t>SC-1.a.1.1</t>
  </si>
  <si>
    <t>System and communications protection policy and procedures; other relevant documents or records</t>
  </si>
  <si>
    <t>Organizational personnel with system and communications protection responsibilities; organizational personnel with information security responsibilities</t>
  </si>
  <si>
    <t>SC-1.a.1.2</t>
  </si>
  <si>
    <t>Determine if the organization:
 - defines personnel or roles to whom the system and communications protection policy is to be disseminated</t>
  </si>
  <si>
    <t>SC-1.a.1.3</t>
  </si>
  <si>
    <t>Determine if the organization:
 - disseminates the system and communications protection policy to organization-defined personnel or roles</t>
  </si>
  <si>
    <t>SC-1.a.2.1</t>
  </si>
  <si>
    <t>Determine if the organization:
 - develops and documents procedures to facilitate the implementation of the system and communications protection policy and associated system and communications protection controls</t>
  </si>
  <si>
    <t>SC-1.a.2.2</t>
  </si>
  <si>
    <t>SC-1.a.2.3</t>
  </si>
  <si>
    <t>SC-1.b.1.1</t>
  </si>
  <si>
    <t>Determine if the organization:
 - defines the frequency to review and update the current system and communications protection policy</t>
  </si>
  <si>
    <t>SC-1.b.1.2</t>
  </si>
  <si>
    <t>Determine if the organization:
 - reviews and updates the current system and communications protection policy with the organization-defined frequency</t>
  </si>
  <si>
    <t>SC-1.b.2.1</t>
  </si>
  <si>
    <t>Determine if the organization:
 - defines the frequency to review and update the current system and communications protection procedures</t>
  </si>
  <si>
    <t>SC-1.b.2.2</t>
  </si>
  <si>
    <t>Determine if the organization:
 - reviews and updates the current system and communications protection procedures with the organization-defined frequency</t>
  </si>
  <si>
    <t>SC-5.1</t>
  </si>
  <si>
    <t>Determine if the organization:
 - defines types of denial of service attacks or reference to source of such information for the information system to protect against or limit the effects</t>
  </si>
  <si>
    <t>System and communications protection policy; procedures addressing denial of service protection; information system design documentation; security plan; list of denial of services attacks requiring employment of security safeguards to protect against or limit effects of such attacks; list of security safeguards protecting against or limiting the effects of denial of service attacks; information system configuration settings and associated documentation; information system audit records; other relevant documents or records</t>
  </si>
  <si>
    <t>SC-5.2</t>
  </si>
  <si>
    <t>Determine if the organization: 
 - defines security safeguards to be employed by the information system to protect against or limit the effects of organization-defined types of denial of service attacks</t>
  </si>
  <si>
    <t>SC-5.3</t>
  </si>
  <si>
    <t>Determine if the information system:
 - protects against or limits the effects of the organization-defined denial or service attacks (or reference to source for such information) by employing organization-defined security safeguards</t>
  </si>
  <si>
    <t>System/network administrators; organizational personnel with information security responsibilities; organizational personnel with incident response responsibilities; system developer</t>
  </si>
  <si>
    <t>Automated mechanisms protecting against or limiting the effects of denial of service attacks</t>
  </si>
  <si>
    <t>SC-7.a.1</t>
  </si>
  <si>
    <t>Determine if the information system:
 - monitors communications at the external boundary of the information system</t>
  </si>
  <si>
    <t>System and communications protection policy; procedures addressing boundary protection; list of key internal boundaries of the information system; information system design documentation; boundary protection hardware and software; information system configuration settings and associated documentation; enterprise security architecture documentation; information system audit records; other relevant documents or records</t>
  </si>
  <si>
    <t>System/network administrators; organizational personnel with information security responsibilities; system developer; organizational personnel with boundary protection responsibilities</t>
  </si>
  <si>
    <t>Automated mechanisms implementing boundary protection capability</t>
  </si>
  <si>
    <t>SC-7.a.2</t>
  </si>
  <si>
    <t>Determine if the information system:
 - monitors communications at key internal boundaries within the system</t>
  </si>
  <si>
    <t>SC-7.a.3</t>
  </si>
  <si>
    <t>Determine if the information system:
 - controls communications at the external boundary of the information system</t>
  </si>
  <si>
    <t>SC-7.a.4</t>
  </si>
  <si>
    <t>Determine if the information system:
 - controls communications at key internal boundaries within the system</t>
  </si>
  <si>
    <t>SC-7.b</t>
  </si>
  <si>
    <t>Determine if the information system:
 - implements subnetworks for publicly accessible system components that are either:
   - physically separated from internal organizational networks; and/or
   - logically separated from internal organizational networks</t>
  </si>
  <si>
    <t>SC-7.c</t>
  </si>
  <si>
    <t>Determine if the information system:
 - connects to external networks or information systems only through managed interfaces consisting of boundary protection devices arranged in accordance with an organizational security architecture</t>
  </si>
  <si>
    <t>SC-12.1</t>
  </si>
  <si>
    <t>Determine if the organization:
 - defines requirements for cryptographic key:
   - generation;
   - distribution;
   - storage;
   - access;
   - destruction</t>
  </si>
  <si>
    <t>System and communications protection policy; procedures addressing cryptographic key establishment and management; information system design documentation; cryptographic mechanisms; information system configuration settings and associated documentation; information system audit records; other relevant documents or records</t>
  </si>
  <si>
    <t>SC-12.2</t>
  </si>
  <si>
    <t>Determine if the organization:
 - establishes and manages cryptographic keys for required cryptography employed within the information system in accordance with organization-defined requirements for key generation, distribution, storage, access, and destruction</t>
  </si>
  <si>
    <t>System/network administrators; organizational personnel with information security responsibilities; organizational personnel with responsibilities for cryptographic key establishment and/or management</t>
  </si>
  <si>
    <t>Automated mechanisms supporting and/or implementing cryptographic key establishment and management</t>
  </si>
  <si>
    <t>SC-13.1</t>
  </si>
  <si>
    <t>Determine if the organization:
 - defines cryptographic uses</t>
  </si>
  <si>
    <t>System and communications protection policy; procedures addressing cryptographic protection; information system design documentation; information system configuration settings and associated documentation; cryptographic module validation certificates; list of FIPS validated cryptographic modules; information system audit records; other relevant documents or records</t>
  </si>
  <si>
    <t>SC-13.2</t>
  </si>
  <si>
    <t>Determine if the organization:
 - defines the type of cryptography required for each use</t>
  </si>
  <si>
    <t>SC-13.3</t>
  </si>
  <si>
    <t>Determine if the information system:
 - implements the organization-defined cryptographic uses and type of cryptography required for each use in accordance with applicable federal laws, Executive Orders, directives, policies, regulations, and standards</t>
  </si>
  <si>
    <t>System/network administrators; organizational personnel with information security responsibilities; system developer; organizational personnel with responsibilities for cryptographic protection</t>
  </si>
  <si>
    <t>Automated mechanisms supporting and/or implementing cryptographic protection</t>
  </si>
  <si>
    <t>SC-15.a.1</t>
  </si>
  <si>
    <t>Determine if the organization:
 - defines exceptions where remote activation of collaborative computing devices is to be allowed</t>
  </si>
  <si>
    <t>System and communications protection policy; procedures addressing collaborative computing; access control policy and procedures; information system design documentation; information system configuration settings and associated documentation; information system audit records; other relevant documents or records</t>
  </si>
  <si>
    <t>SC-15.a.2</t>
  </si>
  <si>
    <t>Determine if the information system:
 - prohibits remote activation of collaborative computing devices, except for organization-defined exceptions where remote activation is to be allowed</t>
  </si>
  <si>
    <t>System/network administrators; organizational personnel with information security responsibilities; system developer; organizational personnel with responsibilities for managing collaborative computing devices</t>
  </si>
  <si>
    <t>Automated mechanisms supporting and/or implementing management of remote activation of collaborative computing devices; automated mechanisms providing an indication of use of collaborative computing devices</t>
  </si>
  <si>
    <t>SC-15.b</t>
  </si>
  <si>
    <t>Determine if the information system:
 - provides an explicit indication of use to users physically present at the devices</t>
  </si>
  <si>
    <t>SC-20.a</t>
  </si>
  <si>
    <t>Determine if the information system:
 - provides additional data origin and integrity verification artifacts along with the authoritative name resolution data the system returns in response to external name/address resolution queries</t>
  </si>
  <si>
    <t>System and communications protection policy; procedures addressing secure name/address resolution service (authoritative source); information system design documentation; information system configuration settings and associated documentation; other relevant documents or records</t>
  </si>
  <si>
    <t>System/network administrators; organizational personnel with information security responsibilities; organizational personnel with responsibilities for managing DNS</t>
  </si>
  <si>
    <t>Automated mechanisms supporting and/or implementing secure name/address resolution service</t>
  </si>
  <si>
    <t>SC-20.b</t>
  </si>
  <si>
    <t>Determine if the information system:
 - provides the means to, when operating as part of a distributed, hierarchical namespace:
   - indicate the security status of child zones; 
   - enable verification of a chain of trust among parent and child domains (if the child supports secure resolution services)</t>
  </si>
  <si>
    <t>SC-21.1</t>
  </si>
  <si>
    <t>Determine if the information system:
 - requests data origin authentication on the name/address resolution responses the system receives from authoritative sources</t>
  </si>
  <si>
    <t>System and communications protection policy; procedures addressing secure name/address resolution service (recursive or caching resolver); information system design documentation; information system configuration settings and associated documentation; information system audit records; other relevant documents or records</t>
  </si>
  <si>
    <t>Automated mechanisms supporting and/or implementing data origin authentication and data integrity verification for name/address resolution services</t>
  </si>
  <si>
    <t>SC-21.2</t>
  </si>
  <si>
    <t>Determine if the information system:
 - requests data integrity verification on the name/address resolution responses the system receives from authoritative sources</t>
  </si>
  <si>
    <t>SC-21.3</t>
  </si>
  <si>
    <t>Determine if the information system:
 - performs data origin authentication on the name/address resolution responses the system receives from authoritative sources</t>
  </si>
  <si>
    <t>SC-21.4</t>
  </si>
  <si>
    <t>Determine if the information system:
 - performs data integrity verification on the name/address resolution responses the system receives from authoritative sources</t>
  </si>
  <si>
    <t>SC-22.1</t>
  </si>
  <si>
    <t>Determine if the information systems that collectively provide name/address resolution service for an organization:
 - implement internal/external role separation</t>
  </si>
  <si>
    <t>System and communications protection policy; procedures addressing architecture and provisioning for name/address resolution service; access control policy and procedures; information system design documentation; assessment results from independent, testing organizations; information system configuration settings and associated documentation; information system audit records; other relevant documents or records</t>
  </si>
  <si>
    <t>Automated mechanisms supporting and/or implementing name/address resolution service for fault tolerance and role separation</t>
  </si>
  <si>
    <t>SC-22.2</t>
  </si>
  <si>
    <t>Determine if the information systems that collectively provide name/address resolution service for an organization:
 - are fault tolerant</t>
  </si>
  <si>
    <t>Determine if the information system:
 - maintains a separate execution domain for each executing process.</t>
  </si>
  <si>
    <t>Information system design documentation; information system architecture; independent verification and validation documentation; testing and evaluation documentation, other relevant documents or records</t>
  </si>
  <si>
    <t>Information system developers/integrators; information system security architect</t>
  </si>
  <si>
    <t>Automated mechanisms supporting and/or implementing separate execution domains for each executing process</t>
  </si>
  <si>
    <t>System and services acquisition policy and procedures; other relevant documents or records</t>
  </si>
  <si>
    <t>Organizational personnel with system and services acquisition responsibilities; organizational personnel with information security responsibilities</t>
  </si>
  <si>
    <t>SA-2.a</t>
  </si>
  <si>
    <t>System and services acquisition policy; procedures addressing the allocation of resources to information security requirements; procedures addressing capital planning and investment control; organizational programming and budgeting documentation; other relevant documents or records</t>
  </si>
  <si>
    <t>Organizational personnel with capital planning, investment control, organizational programming and budgeting responsibilities; organizational personnel responsible for determining information security requirements for information systems/services; organizational personnel with information security responsibilities</t>
  </si>
  <si>
    <t>SA-2.b</t>
  </si>
  <si>
    <t>SA-2.c</t>
  </si>
  <si>
    <t>System and services acquisition policy; procedures addressing the integration of information security into the system development life cycle process; information system development life cycle documentation; information security risk management strategy/program documentation; other relevant documents or records</t>
  </si>
  <si>
    <t>Organizational personnel with information security and system life cycle development responsibilities; organizational personnel with information security risk management responsibilities; organizational personnel with information security responsibilities</t>
  </si>
  <si>
    <t>SA-3.b</t>
  </si>
  <si>
    <t>SA-3.c</t>
  </si>
  <si>
    <t>SA-3.d</t>
  </si>
  <si>
    <t>System and services acquisition policy; procedures addressing the integration of information security requirements, descriptions, and criteria into the acquisition process; acquisition contracts for the information system, system component, or information system service; information system design documentation; other relevant documents or records</t>
  </si>
  <si>
    <t>Organizational personnel with acquisition/contracting responsibilities; organizational personnel with responsibility for determining information system security functional, strength, and assurance requirements; system/network administrators; organizational personnel with information security responsibilities</t>
  </si>
  <si>
    <t>System and services acquisition policy; procedures addressing the integration of information security requirements, descriptions, and criteria into the acquisition process; solicitation documentation; acquisition documentation; acquisition contracts for the information system, system component, or information system service; service-level agreements; other relevant documents or records</t>
  </si>
  <si>
    <t>Organizational personnel with acquisition/contracting responsibilities; organizational personnel with responsibility for determining information system security requirements; organizational personnel with responsibility for ensuring only FIPS 201-approved products are implemented; organizational personnel with information security responsibilities</t>
  </si>
  <si>
    <t>System and services acquisition policy; procedures addressing information system documentation; information system documentation including administrator and user guides; records documenting attempts to obtain unavailable or nonexistent information system documentation; list of actions to be taken in response to documented attempts to obtain information system, system component, or information system service documentation; risk management strategy documentation; other relevant documents or records</t>
  </si>
  <si>
    <t>Organizational personnel with acquisition/contracting responsibilities; organizational personnel with responsibility for determining information system security requirements; system administrators; organizational personnel operating, using, and/or maintaining the information system; information system developers; organizational personnel with information security responsibilities</t>
  </si>
  <si>
    <t>SA-5.d</t>
  </si>
  <si>
    <t>System and services acquisition policy; procedures addressing external information system services; procedures addressing methods and techniques for monitoring security control compliance by external service providers of information system services; acquisition contracts, service-level agreements; organizational security requirements and security specifications for external provider services; security control assessment evidence from external providers of information system services; other relevant documents or records</t>
  </si>
  <si>
    <t>Organizational personnel with system and services acquisition responsibilities; external providers of information system services; organizational personnel with information security responsibilities</t>
  </si>
  <si>
    <t>Planning Policy and Procedures</t>
  </si>
  <si>
    <t>PL-1.a.1.1</t>
  </si>
  <si>
    <t>PL-1.a.1.2</t>
  </si>
  <si>
    <t>PL-1.a.1.3</t>
  </si>
  <si>
    <t>PL-1.a.2.1</t>
  </si>
  <si>
    <t>PL-1.a.2.2</t>
  </si>
  <si>
    <t>PL-1.a.2.3</t>
  </si>
  <si>
    <t>PL-1.b.1.1</t>
  </si>
  <si>
    <t>PL-1.b.1.2</t>
  </si>
  <si>
    <t>PL-1.b.2.1</t>
  </si>
  <si>
    <t>PL-1.b.2.2</t>
  </si>
  <si>
    <t>PL-2.a.1</t>
  </si>
  <si>
    <t>PL-2.a.2</t>
  </si>
  <si>
    <t>PL-2.a.3</t>
  </si>
  <si>
    <t>PL-2.a.4</t>
  </si>
  <si>
    <t>PL-2.a.5</t>
  </si>
  <si>
    <t>PL-2.a.6</t>
  </si>
  <si>
    <t>PL-2.a.7</t>
  </si>
  <si>
    <t>PL-2.a.8</t>
  </si>
  <si>
    <t>PL-2.a.9</t>
  </si>
  <si>
    <t>PL-2.c</t>
  </si>
  <si>
    <t>PL-2.d</t>
  </si>
  <si>
    <t>PL-2.e</t>
  </si>
  <si>
    <t>PL-4.b</t>
  </si>
  <si>
    <t>PL-4.d</t>
  </si>
  <si>
    <t>PE-1.a.1.1</t>
  </si>
  <si>
    <t>PE-1.a.1.2</t>
  </si>
  <si>
    <t>PE-1.a.1.3</t>
  </si>
  <si>
    <t>PE-1.a.2.1</t>
  </si>
  <si>
    <t>PE-1.a.2.2</t>
  </si>
  <si>
    <t>PE-1.a.2.3</t>
  </si>
  <si>
    <t>PE-1.b.1.1</t>
  </si>
  <si>
    <t>PE-1.b.1.2</t>
  </si>
  <si>
    <t>PE-1.b.2.1</t>
  </si>
  <si>
    <t>PE-1.b.2.2</t>
  </si>
  <si>
    <t>PE-2.a.1</t>
  </si>
  <si>
    <t>PE-2.a.2</t>
  </si>
  <si>
    <t>PE-2.a.3</t>
  </si>
  <si>
    <t>PE-2.b</t>
  </si>
  <si>
    <t>PE-2.c.1</t>
  </si>
  <si>
    <t>PE-2.c.2</t>
  </si>
  <si>
    <t>PE-2.d</t>
  </si>
  <si>
    <t>PE-3.a.1</t>
  </si>
  <si>
    <t>PE-3.a.2.1</t>
  </si>
  <si>
    <t>PE-3.b.1</t>
  </si>
  <si>
    <t>PE-3.b.2</t>
  </si>
  <si>
    <t>PE-3.c.1</t>
  </si>
  <si>
    <t>PE-3.c.2</t>
  </si>
  <si>
    <t>PE-3.d.1</t>
  </si>
  <si>
    <t>PE-3.d.2</t>
  </si>
  <si>
    <t>PE-3.e.1</t>
  </si>
  <si>
    <t>PE-3.e.2</t>
  </si>
  <si>
    <t>PE-3.e.3</t>
  </si>
  <si>
    <t>PE-3.f.1</t>
  </si>
  <si>
    <t>PE-3.f.2</t>
  </si>
  <si>
    <t>PE-3.f.3</t>
  </si>
  <si>
    <t>PE-3.g.1</t>
  </si>
  <si>
    <t>PE-3.g.2</t>
  </si>
  <si>
    <t>PE-6.a</t>
  </si>
  <si>
    <t>PE-6.b.1</t>
  </si>
  <si>
    <t>PE-6.b.2</t>
  </si>
  <si>
    <t>PE-6.b.3</t>
  </si>
  <si>
    <t>PE-6.c</t>
  </si>
  <si>
    <t>PE-8.a.1</t>
  </si>
  <si>
    <t>PE-8.a.2</t>
  </si>
  <si>
    <t>PE-8.b.1</t>
  </si>
  <si>
    <t>PE-8.b.2</t>
  </si>
  <si>
    <t>PE-12.1</t>
  </si>
  <si>
    <t>Automated mechanisms supporting and/or implementing emergency lighting capability</t>
  </si>
  <si>
    <t>PE-12.2</t>
  </si>
  <si>
    <t>PE-13.1</t>
  </si>
  <si>
    <t>PE-13.2</t>
  </si>
  <si>
    <t>PE-14.a.1</t>
  </si>
  <si>
    <t>PE-14.a.2</t>
  </si>
  <si>
    <t>PE-14.a.3</t>
  </si>
  <si>
    <t>Automated mechanisms supporting and/or implementing maintenance and monitoring of temperature and humidity levels</t>
  </si>
  <si>
    <t>PE-14.a.4</t>
  </si>
  <si>
    <t>PE-14.b.1</t>
  </si>
  <si>
    <t>PE-14.b.2</t>
  </si>
  <si>
    <t>PE-14.b.3</t>
  </si>
  <si>
    <t>PE-14.b.4</t>
  </si>
  <si>
    <t>PE-16.1</t>
  </si>
  <si>
    <t>PE-16.2</t>
  </si>
  <si>
    <t>PE-16.3</t>
  </si>
  <si>
    <t>PE-16.4</t>
  </si>
  <si>
    <t>PE-16.5</t>
  </si>
  <si>
    <t>PE-16.6</t>
  </si>
  <si>
    <t>PE-16.7</t>
  </si>
  <si>
    <t>PE-16.8</t>
  </si>
  <si>
    <t>PE-16.9</t>
  </si>
  <si>
    <t>MP-7.1</t>
  </si>
  <si>
    <t>MA-1.a.1.1</t>
  </si>
  <si>
    <t>Organizational personnel with maintenance responsibilities; organizational personnel with information security responsibilities</t>
  </si>
  <si>
    <t>MA-1.a.1.2</t>
  </si>
  <si>
    <t>Maintenance policy and procedures; other relevant documents or records</t>
  </si>
  <si>
    <t>MA-1.a.1.3</t>
  </si>
  <si>
    <t>System maintenance policy and procedures; other relevant documents or records</t>
  </si>
  <si>
    <t>Organizational personnel with system maintenance responsibilities; organizational personnel with information security responsibilities</t>
  </si>
  <si>
    <t>MA-1.a.2.1</t>
  </si>
  <si>
    <t>MA-1.a.2.2</t>
  </si>
  <si>
    <t>MA-1.a.2.3</t>
  </si>
  <si>
    <t>MA-1.b.1.1</t>
  </si>
  <si>
    <t>MA-1.b.1.2</t>
  </si>
  <si>
    <t>MA-1.b.2.1</t>
  </si>
  <si>
    <t>MA-1.b.2.2</t>
  </si>
  <si>
    <t>MA-2.a.1</t>
  </si>
  <si>
    <t>MA-2.a.2</t>
  </si>
  <si>
    <t>MA-2.a.3</t>
  </si>
  <si>
    <t>MA-2.a.4</t>
  </si>
  <si>
    <t>MA-2.b.1</t>
  </si>
  <si>
    <t>IR-1.a.1.1</t>
  </si>
  <si>
    <t>IR-1.a.1.2</t>
  </si>
  <si>
    <t>IR-1.a.1.3</t>
  </si>
  <si>
    <t>IR-1.a.2.1</t>
  </si>
  <si>
    <t>IR-1.a.2.2</t>
  </si>
  <si>
    <t>IR-1.a.2.3</t>
  </si>
  <si>
    <t>IR-1.b.1.1</t>
  </si>
  <si>
    <t>IR-1.b.1.2</t>
  </si>
  <si>
    <t>IR-1.b.2.1</t>
  </si>
  <si>
    <t>IR-1.b.2.2</t>
  </si>
  <si>
    <t>IR-2.b</t>
  </si>
  <si>
    <t>IR-2.c.1</t>
  </si>
  <si>
    <t>IR-4.a</t>
  </si>
  <si>
    <t>Incident handling capability for the organization</t>
  </si>
  <si>
    <t>IR-4.b</t>
  </si>
  <si>
    <t>IR-8.a.1</t>
  </si>
  <si>
    <t>Organizational incident response plan and related organizational processes</t>
  </si>
  <si>
    <t>IR-8.a.2</t>
  </si>
  <si>
    <t>IR-8.a.3</t>
  </si>
  <si>
    <t>IR-8.a.4</t>
  </si>
  <si>
    <t>IR-8.a.5</t>
  </si>
  <si>
    <t>IR-8.a.6</t>
  </si>
  <si>
    <t>IR-8.a.7</t>
  </si>
  <si>
    <t>IR-8.d</t>
  </si>
  <si>
    <t>IR-8.f</t>
  </si>
  <si>
    <t>IA-1.a.1.1</t>
  </si>
  <si>
    <t>IA-1.a.1.2</t>
  </si>
  <si>
    <t>IA-1.a.1.3</t>
  </si>
  <si>
    <t>IA-1.a.2.1</t>
  </si>
  <si>
    <t>IA-1.a.2.2</t>
  </si>
  <si>
    <t>IA-1.a.2.3</t>
  </si>
  <si>
    <t>IA-1.b.1.1</t>
  </si>
  <si>
    <t>IA-1.b.1.2</t>
  </si>
  <si>
    <t>IA-1.b.2.1</t>
  </si>
  <si>
    <t>IA-1.b.2.2</t>
  </si>
  <si>
    <t>Automated mechanisms supporting and/or implementing multifactor authentication capability</t>
  </si>
  <si>
    <t>Automated mechanisms supporting and/or implementing identification and authentication capability</t>
  </si>
  <si>
    <t>Automated mechanisms supporting and/or implementing acceptance and verification of PIV credentials</t>
  </si>
  <si>
    <t>IA-4.a.1</t>
  </si>
  <si>
    <t>Automated mechanisms supporting and/or implementing identifier management</t>
  </si>
  <si>
    <t>IA-4.a.2</t>
  </si>
  <si>
    <t>IA-4.b</t>
  </si>
  <si>
    <t>IA-4.c</t>
  </si>
  <si>
    <t>IA-4.d.1</t>
  </si>
  <si>
    <t>IA-4.d.2</t>
  </si>
  <si>
    <t>IA-4.e.1</t>
  </si>
  <si>
    <t>IA-4.e.2</t>
  </si>
  <si>
    <t>IA-5.a</t>
  </si>
  <si>
    <t>Automated mechanisms supporting and/or implementing authenticator management capability</t>
  </si>
  <si>
    <t>IA-5.b</t>
  </si>
  <si>
    <t>IA-5.c</t>
  </si>
  <si>
    <t>IA-5.d.1</t>
  </si>
  <si>
    <t>IA-5.d.2</t>
  </si>
  <si>
    <t>IA-5.d.3</t>
  </si>
  <si>
    <t>IA-5.e</t>
  </si>
  <si>
    <t>IA-5.f.1</t>
  </si>
  <si>
    <t>IA-5.f.2</t>
  </si>
  <si>
    <t>IA-5.f.3</t>
  </si>
  <si>
    <t>IA-5.g.1</t>
  </si>
  <si>
    <t>IA-5.g.2</t>
  </si>
  <si>
    <t>IA-5.h</t>
  </si>
  <si>
    <t>IA-5.i.1</t>
  </si>
  <si>
    <t>IA-5.i.2</t>
  </si>
  <si>
    <t>IA-5.j</t>
  </si>
  <si>
    <t>Automated mechanisms supporting and/or implementing password-based authenticator management capability</t>
  </si>
  <si>
    <t>Automated mechanisms supporting and/or implementing hardware token-based authenticator management capability</t>
  </si>
  <si>
    <t>Automated mechanisms supporting and/or implementing the obscuring of feedback of authentication information during authentication</t>
  </si>
  <si>
    <t>Automated mechanisms supporting and/or implementing cryptographic module authentication</t>
  </si>
  <si>
    <t>Contingency Policy and Procedures</t>
  </si>
  <si>
    <t>CP-1.a.1.1</t>
  </si>
  <si>
    <t>CP-1.a.1.2</t>
  </si>
  <si>
    <t>CP-1.a.1.3</t>
  </si>
  <si>
    <t>CP-1.a.2.2</t>
  </si>
  <si>
    <t>CP-1.a.2.3</t>
  </si>
  <si>
    <t>CP-1.b.1.1</t>
  </si>
  <si>
    <t>CP-1.b.1.2</t>
  </si>
  <si>
    <t>CP-1.b.2.1</t>
  </si>
  <si>
    <t>CP-1.b.2.2</t>
  </si>
  <si>
    <t>Organizational processes for contingency training</t>
  </si>
  <si>
    <t>CP-3.b</t>
  </si>
  <si>
    <t>CP-4.b</t>
  </si>
  <si>
    <t>CP-4.c</t>
  </si>
  <si>
    <t>CP-9.d</t>
  </si>
  <si>
    <t>Information System and Recovery and Reconstitution</t>
  </si>
  <si>
    <t>CM-1.a.1</t>
  </si>
  <si>
    <t>CM-1.a.1.2</t>
  </si>
  <si>
    <t>CM-1.a.2.1</t>
  </si>
  <si>
    <t>CM-1.b.1.1</t>
  </si>
  <si>
    <t>CM-1.b.2.1</t>
  </si>
  <si>
    <t>Organizational processes for security impact analysis</t>
  </si>
  <si>
    <t>CM-6.a.1</t>
  </si>
  <si>
    <t>CM-6.b.1</t>
  </si>
  <si>
    <t>CM-6.c.1</t>
  </si>
  <si>
    <t>CM-6.c.2</t>
  </si>
  <si>
    <t>CM-6.d.1</t>
  </si>
  <si>
    <t>CM-7.b.1</t>
  </si>
  <si>
    <t>CM-8.a.1</t>
  </si>
  <si>
    <t>CM-8.b.1</t>
  </si>
  <si>
    <t>CM-10.a.1</t>
  </si>
  <si>
    <t>CM-10.b.1</t>
  </si>
  <si>
    <t>CM-10.c.1</t>
  </si>
  <si>
    <t>CM-11.a.1</t>
  </si>
  <si>
    <t>CM-11.b.1</t>
  </si>
  <si>
    <t>CM-11.c.1</t>
  </si>
  <si>
    <t>Automated mechanisms supporting security assessment, security assessment plan development, and/or security assessment reporting</t>
  </si>
  <si>
    <t>CA-2.c</t>
  </si>
  <si>
    <t>CA-3.a</t>
  </si>
  <si>
    <t>CA-5.a</t>
  </si>
  <si>
    <t>Automated mechanisms for developing, implementing, and maintaining plan of action and milestones</t>
  </si>
  <si>
    <t>CA-6.a</t>
  </si>
  <si>
    <t>Automated mechanisms that facilitate security authorizations and updates</t>
  </si>
  <si>
    <t>CA-6.b</t>
  </si>
  <si>
    <t>Mechanisms implementing continuous monitoring</t>
  </si>
  <si>
    <t>CA-9.b</t>
  </si>
  <si>
    <t>AU-1.a.1.2</t>
  </si>
  <si>
    <t>AU-1.a.2.1</t>
  </si>
  <si>
    <t>AU-1.b.1.1</t>
  </si>
  <si>
    <t>AU-1.b.2.1</t>
  </si>
  <si>
    <t>AU-2.a.1</t>
  </si>
  <si>
    <t>Automated mechanisms implementing information system auditing</t>
  </si>
  <si>
    <t>AU-2.a.2</t>
  </si>
  <si>
    <t>Automated mechanisms implementing information system auditing of auditable events</t>
  </si>
  <si>
    <t>AU-4.1</t>
  </si>
  <si>
    <t>Audit record storage capacity and related configuration settings</t>
  </si>
  <si>
    <t>AU-4.2</t>
  </si>
  <si>
    <t>AU-5.a.1</t>
  </si>
  <si>
    <t>Automated mechanisms implementing information system response to audit processing failures</t>
  </si>
  <si>
    <t>AU-5.a.2</t>
  </si>
  <si>
    <t>AU-6.a.1</t>
  </si>
  <si>
    <t>AU-6.a.2</t>
  </si>
  <si>
    <t>AU-6.b.1</t>
  </si>
  <si>
    <t>AU-6.b.2</t>
  </si>
  <si>
    <t>Automated mechanisms implementing time stamp generation</t>
  </si>
  <si>
    <t>AU-8.b.1</t>
  </si>
  <si>
    <t>AU-8.b.2</t>
  </si>
  <si>
    <t>AU-8.b.3</t>
  </si>
  <si>
    <t>Automated mechanisms implementing audit information protection</t>
  </si>
  <si>
    <t>AU-12.a.1</t>
  </si>
  <si>
    <t>Automated mechanisms implementing audit record generation capability</t>
  </si>
  <si>
    <t>AU-12.a.2</t>
  </si>
  <si>
    <t>AU-12.b.1</t>
  </si>
  <si>
    <t>AU-12.b.2</t>
  </si>
  <si>
    <t>SI-1.a.1.1</t>
  </si>
  <si>
    <t>SI-1.a.1.2</t>
  </si>
  <si>
    <t>SI-1.a.1.3</t>
  </si>
  <si>
    <t>SI-1.a.2.1</t>
  </si>
  <si>
    <t>SI-1.a.2.2</t>
  </si>
  <si>
    <t>SI-1.a.2.3</t>
  </si>
  <si>
    <t>SI-1.b.1.1</t>
  </si>
  <si>
    <t>SI-1.b.1.2</t>
  </si>
  <si>
    <t>SI-1.b.2.1</t>
  </si>
  <si>
    <t>SI-1.b.2.2</t>
  </si>
  <si>
    <t>SI-2.a.1</t>
  </si>
  <si>
    <t>SI-2.b.1</t>
  </si>
  <si>
    <t>SI-2.b.2</t>
  </si>
  <si>
    <t>SI-2.c.1</t>
  </si>
  <si>
    <t>SI-2.c.2</t>
  </si>
  <si>
    <t>SI-2.c.3</t>
  </si>
  <si>
    <t>SI-2.c.4</t>
  </si>
  <si>
    <t>SI-2.d</t>
  </si>
  <si>
    <t>SI-3.a</t>
  </si>
  <si>
    <t>SI-3.b</t>
  </si>
  <si>
    <t>SI-3.c.1</t>
  </si>
  <si>
    <t>SI-3.c.2</t>
  </si>
  <si>
    <t>SI-3.c.3.1</t>
  </si>
  <si>
    <t>SI-3.c.3.2</t>
  </si>
  <si>
    <t>SI-3.d.1</t>
  </si>
  <si>
    <t>SI-3.d.2</t>
  </si>
  <si>
    <t>SI-4.a.1.1</t>
  </si>
  <si>
    <t>SI-4.a.1.2</t>
  </si>
  <si>
    <t>SI-4.a.2</t>
  </si>
  <si>
    <t>SI-4.b.1</t>
  </si>
  <si>
    <t>SI-4.b.2</t>
  </si>
  <si>
    <t>SI-4.d</t>
  </si>
  <si>
    <t>SI-4.e</t>
  </si>
  <si>
    <t>SI-4.f</t>
  </si>
  <si>
    <t>SI-4.g.1</t>
  </si>
  <si>
    <t>SI-4.g.2</t>
  </si>
  <si>
    <t>SI-4.g.3</t>
  </si>
  <si>
    <t>SI-4.g.4</t>
  </si>
  <si>
    <t>SI-5.a.1</t>
  </si>
  <si>
    <t>SI-5.a.2</t>
  </si>
  <si>
    <t>SI-5.b</t>
  </si>
  <si>
    <t>SI-5.c.1</t>
  </si>
  <si>
    <t>SI-5.c.2</t>
  </si>
  <si>
    <t>SI-5.c.3</t>
  </si>
  <si>
    <t>SI-5.c.4</t>
  </si>
  <si>
    <t>SI-5.d</t>
  </si>
  <si>
    <t>SI-12.1</t>
  </si>
  <si>
    <t>Determine if the organization:
 - develops and documents a configuration management policy that addresses:
   - purpose;
   - scope;
   - roles;
   - responsibilities;
   - management commitment;
   - coordination among organizational entities;
   - compliance</t>
  </si>
  <si>
    <t>CM-1.a.1.3</t>
  </si>
  <si>
    <t>Determine if the organization:
 - disseminates the audit and accountability policy to organization-defined personnel or roles</t>
  </si>
  <si>
    <t>CM-1.a.2.2</t>
  </si>
  <si>
    <t>CM-1.a.2.3</t>
  </si>
  <si>
    <t>Determine if the organization:
 - develops and documents procedures to facilitate the implementation of the audit and accountability policy and associated audit and accountability controls</t>
  </si>
  <si>
    <t>CM-1.b.1.2</t>
  </si>
  <si>
    <t>CM-1.b.2.2</t>
  </si>
  <si>
    <t>CM-2.a.1</t>
  </si>
  <si>
    <t>CM-2.a.2</t>
  </si>
  <si>
    <t>Determine if the organization:
 - maintains, under configuration control, a current baseline configuration of the information system</t>
  </si>
  <si>
    <t>Determine if the organization:
 - develops and documents a current baseline configuration of the information system</t>
  </si>
  <si>
    <t>Determine if the organization:
 - analyzes changes to the information system to determine potential security impacts prior to change implementation</t>
  </si>
  <si>
    <t>CM-4.1</t>
  </si>
  <si>
    <t>Determine if  the organization:
 - defines security configuration checklists to be used to establish and document configuration settings for the information technology products employed</t>
  </si>
  <si>
    <t>CM-6.a.2</t>
  </si>
  <si>
    <t>CM-6.a.3</t>
  </si>
  <si>
    <t>Determine if  the organization:
 - establishes and documents configuration settings for information technology products employed within the information system using organization-defined security configuration checklists</t>
  </si>
  <si>
    <t>Determine if  the organization:
 - ensures the defined security configuration checklists reflect the most restrictive mode consistent with operational requirements</t>
  </si>
  <si>
    <t>Determine if  the organization:
 - implements the configuration settings established/documented in CM-6(a)</t>
  </si>
  <si>
    <t>Determine if the organization:
 - defines information system components for which any deviations from established configuration settings must be:
   - identified
   - documented
   - approved</t>
  </si>
  <si>
    <t>Determines if the organization:
 - defines operational requirements to support:
   - the identification of any deviations from established configuration settings;
   - the documentation of any deviations from established configuration settings;
   - the approval of any deviations from established configuration settings;</t>
  </si>
  <si>
    <t>CM-6.c.3</t>
  </si>
  <si>
    <t>CM-6.c.4</t>
  </si>
  <si>
    <t>Determine if the organization:
 - identifies any deviations from established configuration settings for organization-defined information system components based on organizational-defined operational requirements</t>
  </si>
  <si>
    <t>Determine if the organization:
 - documents any deviations from established configuration settings for organization-defined information system components based on organizational-defined operational requirements</t>
  </si>
  <si>
    <t>CM-6.c.5</t>
  </si>
  <si>
    <t>Determine if the organization:
 - approves any deviations from established configuration settings for organization-defined information system components based on organizational-defined operational requirements</t>
  </si>
  <si>
    <t>Determine if the organization:
 - monitors changes to the configuration settings in accordance with organizational policies and procedures</t>
  </si>
  <si>
    <t>CM-6.d.2</t>
  </si>
  <si>
    <t>Determine if the organization:
 - controls changes to the configuration settings in accordance with organizational policies and procedures</t>
  </si>
  <si>
    <t>Determine if the organization:
 - configures the information system to provide only essential capabilities</t>
  </si>
  <si>
    <t>CM-7.a</t>
  </si>
  <si>
    <t>CM-7.b.2</t>
  </si>
  <si>
    <t>CM-8.a.2</t>
  </si>
  <si>
    <t>Determine if the organization:
 - develops and documents an inventory of information system components that includes all components within the authorization boundary of the information system</t>
  </si>
  <si>
    <t>Determine if the organization:
 - develops and documents an inventory of information system components that accurately reflects the current information system</t>
  </si>
  <si>
    <t>CM-8.a.3</t>
  </si>
  <si>
    <t>Determine if the organization:
 - develops and documents an inventory of information system components that is at the level of granularity deemed necessary for tracking and reporting</t>
  </si>
  <si>
    <t>CM-8.a.4.1</t>
  </si>
  <si>
    <t>CM-8.a.4.2</t>
  </si>
  <si>
    <t>Determine if the organization:
 - defines the information deemed necessary to achieve effective information system component accountability</t>
  </si>
  <si>
    <t>Determine if the organization:
 - develops and documents an inventory of information system components that includes organization-defined information deemed necessary to achieve effective information system component accountability</t>
  </si>
  <si>
    <t>CM-8.b.2</t>
  </si>
  <si>
    <t>Determine if the organization:
 - reviews and updates the information system component inventory with the organization-defined frequency</t>
  </si>
  <si>
    <t>Determine if the organization:
 - defines the frequency to review and update the information system component inventory</t>
  </si>
  <si>
    <t>Determine if the organization:
 - uses software and associated documentation in accordance with contract agreements and copyright laws</t>
  </si>
  <si>
    <t>Determine if the organization:
 - tracks the use of software and associated documentation protected by quantity licenses to control copying and distribution</t>
  </si>
  <si>
    <t>Determine if the organization:
 - controls and documents the use of peer-to-peer file sharing technology to ensure that this capability is not used for the unauthorized distribution, display, performance, or reproduction of copyrighted work</t>
  </si>
  <si>
    <t>Determine if the organization:
 - defines policies to govern the installation of software by users</t>
  </si>
  <si>
    <t>CM-11.a.2</t>
  </si>
  <si>
    <t>Determine if the organization:
 - establishes organization-defined policies governing the installation of software by users</t>
  </si>
  <si>
    <t>CM-11.b.2</t>
  </si>
  <si>
    <t>Determine if the organization:
 - enforces software installation policies through organization-defined methods</t>
  </si>
  <si>
    <t>Determine if the organization:
 - defines methods to enforce software installation policies</t>
  </si>
  <si>
    <t>CM-11.c.2</t>
  </si>
  <si>
    <t>Determine if the organization:
 - defines frequency to monitor policy compliance</t>
  </si>
  <si>
    <t>Determine if the organization:
 - monitors policy compliance at organization-defined frequency</t>
  </si>
  <si>
    <t>Organizational personnel with information security responsibilities; system/network administrators; system developers</t>
  </si>
  <si>
    <t>Organizational personnel with security configuration management responsibilities; organizational personnel with information security responsibilities; system/network administrators</t>
  </si>
  <si>
    <t>Organizational personnel with configuration management responsibilities; organizational personnel with information security responsibilities; system/network administrators</t>
  </si>
  <si>
    <t>Configuration management policy and procedures; other relevant documents or records</t>
  </si>
  <si>
    <t>Configuration management policy; procedures addressing the baseline configuration of the information system; configuration management plan; enterprise architecture documentation; information system design documentation; information system architecture and configuration documentation; information system configuration settings and associated documentation; change control records; other relevant documents or records</t>
  </si>
  <si>
    <t>Organizational processes for managing baseline configurations; automated mechanisms supporting configuration control of the baseline configuration</t>
  </si>
  <si>
    <t>Configuration management policy; procedures addressing security impact analysis for changes to the information system; configuration management plan; security impact analysis documentation; analysis tools and associated outputs; change control records; information system audit records; other relevant documents or records</t>
  </si>
  <si>
    <t>Organizational personnel with responsibility for conducting security impact analysis; organizational personnel with information security responsibilities; system/network administrators</t>
  </si>
  <si>
    <t>Configuration management policy; procedures addressing configuration settings for the information system; configuration management plan; security plan; information system design documentation; information system configuration settings and associated documentation; security configuration checklists; evidence supporting approved deviations from established configuration settings; change control records; information system audit records; other relevant documents or records</t>
  </si>
  <si>
    <t>Organizational processes for managing configuration settings; automated mechanisms that implement, monitor, and/or control information system configuration settings; automated mechanisms that identify and/or document deviations from established configuration settings</t>
  </si>
  <si>
    <t>Configuration management policy; configuration management plan; procedures addressing least functionality in the information system; security plan; information system design documentation; information system configuration settings and associated documentation; security configuration checklists; other relevant documents or records</t>
  </si>
  <si>
    <t>Organizational processes prohibiting or restricting functions, ports, protocols, and/or services; automated mechanisms implementing restrictions or prohibition of functions, ports, protocols, and/or services</t>
  </si>
  <si>
    <t>Determine if the organization:
 - defines prohibited or restricted:
   - functions
   - ports
   - protocols
   - services</t>
  </si>
  <si>
    <t>Determine if the organization:
 - prohibits or restricts the use of organization-defined:
   - functions
   - ports
   - protocols
   - services</t>
  </si>
  <si>
    <t>Configuration management policy; procedures addressing information system component inventory; configuration management plan; security plan; information system inventory records; inventory reviews and update records; other relevant documents or records</t>
  </si>
  <si>
    <t>Organizational personnel with responsibilities for information system component inventory; organizational personnel with information security responsibilities; system/network administrators</t>
  </si>
  <si>
    <t>Organizational processes for developing and documenting an inventory of information system components; automated mechanisms supporting and/or implementing the information system component inventory</t>
  </si>
  <si>
    <t>Configuration management policy; procedures addressing software usage restrictions; configuration management plan; security plan; software contract agreements and copyright laws; site license documentation; list of software usage restrictions; software license tracking reports; other relevant documents or records</t>
  </si>
  <si>
    <t>Organizational personnel with information security responsibilities; system/network administrators; organizational personnel operating, using, and/or maintaining the information system; organizational personnel with software license management responsibilities</t>
  </si>
  <si>
    <t>Organizational process for tracking the use of software protected by quantity licenses; organization process for controlling/documenting the use of peer-to-peer file sharing technology; automated mechanisms implementing software license tracking; automated mechanisms implementing and controlling the use of peer-to-peer files sharing technology</t>
  </si>
  <si>
    <t>Configuration management policy; procedures addressing user installed software; configuration management plan; security plan; information system design documentation; information system configuration settings and associated documentation; list of rules governing user installed software; information system monitoring records; information system audit records; other relevant documents or records; continuous monitoring strategy</t>
  </si>
  <si>
    <t>Organizational personnel with responsibilities for governing user-installed software; organizational personnel operating, using, and/or maintaining the information system; organizational personnel monitoring compliance with user-installed software policy; organizational personnel with information security responsibilities; system/network administrators</t>
  </si>
  <si>
    <t>Organizational processes governing user-installed software on the information system; automated mechanisms enforcing rules/methods for governing the installation of software by users; automated mechanisms monitoring policy compliance</t>
  </si>
  <si>
    <t xml:space="preserve">Determine if the organization:
 - develops and documents an security awareness and training policy that addresses:
   - purpose;
   - scope;
   - roles;
   - responsibilities;
   - management commitment;
   - coordination among organizational entities;
   - compliance
</t>
  </si>
  <si>
    <t xml:space="preserve">Determine if the organization:
 - disseminates the security awareness and training policy to organization-defined personnel or roles
</t>
  </si>
  <si>
    <t>Determine if the organization:
 - develops and documents procedures to facilitate the implementation of the security awareness and training policy and associated awareness and training controls</t>
  </si>
  <si>
    <t>Determine if the organization: 
 - defines the frequency to review and update the current security awareness and training policy</t>
  </si>
  <si>
    <t>Determine if the organization: 
 - reviews and updates the current security awareness and training policy with the organization-defined frequency</t>
  </si>
  <si>
    <t>Determine if the organization: 
 - defines the frequency to review and update the current security awareness and training procedures</t>
  </si>
  <si>
    <t>Determine if the organization: 
 - reviews and updates the current security awareness and training procedures with the organization-defined frequency</t>
  </si>
  <si>
    <t>Determine if the organization: 
 - provides basic security awareness training to information system users (including managers, senior executives, and contractors) as part of initial training for new users</t>
  </si>
  <si>
    <t>Determine if the organization: 
 - provides basic security awareness training to information system users (including managers, senior executives, and contractors) when required by information system changes</t>
  </si>
  <si>
    <t>Determine if the organization: 
 - defines the frequency to provide refresher security awareness training thereafter to information system users (including managers, senior executives, and contractors)</t>
  </si>
  <si>
    <t>Determine if the organization: 
 - provides refresher security awareness training to information users (including managers, senior executives, and contractors) with the organization-defined frequency</t>
  </si>
  <si>
    <t>Determine if the organization:
 - provides role-based security training to personnel with assigned security roles and responsibilities before authorizing access to the information system or performing assigned duties</t>
  </si>
  <si>
    <t>Determine if the organization:
 - provides role-based security training to personnel with assigned security roles and responsibilities when required by information system changes</t>
  </si>
  <si>
    <t>Determine if the organization:
 - defines the frequency to provide refresher role-based security training thereafter to personnel with assigned security roles and responsibilities</t>
  </si>
  <si>
    <t>Determine if the organization:
 - provides refresher role-based security training to personnel with assigned security roles and responsibilities with the organization-defined frequency</t>
  </si>
  <si>
    <t>Determine if the organization:
 - documents individual information system security training activities including:
   - basic security awareness training;
   - specific role-based information system security training</t>
  </si>
  <si>
    <t>Determine if the organization:
 - monitors individual information system security training activities including:
   - basic security awareness training;
   - specific role-based information system security training</t>
  </si>
  <si>
    <t>Determine if the organization:
 - defines a time period to retain individual training records</t>
  </si>
  <si>
    <t>Determine if the organization:
 - retains individual training records for the organization-defined time period</t>
  </si>
  <si>
    <t xml:space="preserve">Determine if the organization:
 - develops and documents an personnel security policy that addresses:
   - purpose;
   - scope;
   - roles;
   - responsibilities;
   - management commitment;
   - coordination among organizational entities;
   - compliance
</t>
  </si>
  <si>
    <t>Determine if the organization:
 - defines personnel or roles to whom the personnel security policy is to be disseminated</t>
  </si>
  <si>
    <t>Determine if the organization:
 - disseminates the personnel security policy to organization-defined personnel or roles</t>
  </si>
  <si>
    <t>Determine if the organization:
 - develops and documents procedures to facilitate the implementation of the personnel security policy and associated personnel security controls</t>
  </si>
  <si>
    <t>Determine if the organization: 
 - defines the frequency to review and update the current personnel security policy</t>
  </si>
  <si>
    <t>Determine if the organization: 
 - reviews and updates the current personnel security policy with the organization-defined frequency</t>
  </si>
  <si>
    <t>Determine if the organization: 
 - defines the frequency to review and update the current personnel security procedures</t>
  </si>
  <si>
    <t>Determine if the organization: 
 - reviews and updates the current personnel security procedures with the organization-defined frequency</t>
  </si>
  <si>
    <t>Determine if the organization: 
 - assigns a risk designation to all organizational positions</t>
  </si>
  <si>
    <t>Determine if the organization: 
 - establishes screening criteria for individuals filling those positions</t>
  </si>
  <si>
    <t>Determine if the organization: 
 - defines the frequency to review and update position risk designations</t>
  </si>
  <si>
    <t>Determine if the organization: 
 - reviews and updates position risk designations with the organization-defined frequency</t>
  </si>
  <si>
    <t>Determine if the organization:
 - screens individuals prior to authorizing access to the information system</t>
  </si>
  <si>
    <t>Determine if the organization:
 - defines conditions requiring re-screening</t>
  </si>
  <si>
    <t>Determine if the organization:
 - defines the frequency of re-screening where it is so indicated</t>
  </si>
  <si>
    <t>Determine if the organization:
 - re-screens individuals in accordance with organization-defined conditions requiring re-screening and, where re-screening is so indicated, with the organization-defined frequency of such re-screening</t>
  </si>
  <si>
    <t>Determine if the organization, upon termination of individual employment,:
 - defines a time period within which to disable information system access</t>
  </si>
  <si>
    <t>Determine if the organization, upon termination of individual employment,:
 - disables information system access within the organization-defined time period</t>
  </si>
  <si>
    <t>Determine if the organization, upon termination of individual employment,:
 - terminates/revokes any authenticators/credentials associated with the individual</t>
  </si>
  <si>
    <t>Determine if the organization, upon termination of individual employment,:
 - defines information security topics to be discussed when conducting exit interviews</t>
  </si>
  <si>
    <t>Determine if the organization, upon termination of individual employment,:
 - conducts exit interviews that include a discussion of organization-defined information security topics</t>
  </si>
  <si>
    <t>Determine if the organization, upon termination of individual employment,:
 - retrieves all security-related organizational information system-related property</t>
  </si>
  <si>
    <t>Determine if the organization, upon termination of individual employment,:
 - retains access to organizational information and information systems formerly controlled by the terminated individual</t>
  </si>
  <si>
    <t>Determine if the organization, upon termination of individual employment,:
 - defines personnel or roles to be notified of the termination</t>
  </si>
  <si>
    <t>Determine if the organization, upon termination of individual employment,:
 - defines the time period within which to notify organization-defined personnel or roles</t>
  </si>
  <si>
    <t>Determine if the organization, upon termination of individual employment,:
 - notifies organization-defined personnel or roles within the organization-defined time period</t>
  </si>
  <si>
    <t>Determine if the organization:
 - defines transfer or reassignment actions to be initiated following transfer or reassignment</t>
  </si>
  <si>
    <t>Determine if the organization:
 - defines the time period within which transfer or reassignment actions must occur following transfer or reassignment</t>
  </si>
  <si>
    <t>Determine if the organization:
 - initiates organization-defined transfer or reassignment actions within the organization-defined time period following transfer or reassignment</t>
  </si>
  <si>
    <t>Determine if the organization:
 - modifies access authorization as needed to correspond with any changes in operational need due to reassignment or transfer</t>
  </si>
  <si>
    <t>Determine if the organization:
 - defines personnel or roles to be notified when individuals are reassigned or transferred to other positions within the organization</t>
  </si>
  <si>
    <t>Determine if the organization:
 - defines the time period within which to notify organization-defined personnel or roles when individuals are reassigned or transferred to other positions within the organization</t>
  </si>
  <si>
    <t>Determine if the organization:
 - notifies organization-defined personnel or roles within the organization-defined time period when individuals are reassigned or transferred to other positions within the organization</t>
  </si>
  <si>
    <t>Determine if the organization:
 - develops and documents access agreements for organizational information systems</t>
  </si>
  <si>
    <t>Determine if the organization:
 - defines the frequency to review and update the access agreements</t>
  </si>
  <si>
    <t>Determine if the organization:
 - reviews and updates the access agreements with the organization-defined frequency</t>
  </si>
  <si>
    <t>Determine if the organization:
 - ensures that individuals requiring access to organizational information and information systems sign appropriate access agreements prior to being granted access</t>
  </si>
  <si>
    <t>Determine if the organization:
 - defines the frequency to re-sign access agreements to maintain access to organizational information systems when access agreements have been updated</t>
  </si>
  <si>
    <t>Determine if the organization:
 - ensures that individuals requiring access to organizational information and information systems re-sign access agreements to maintain access to organizational information systems when access agreements have been updated or with the organization-defined frequency</t>
  </si>
  <si>
    <t>Determine if the organization:
 - establishes personnel security requirements, including security roles and responsibilities, for third-party providers</t>
  </si>
  <si>
    <t>Determine if the organization:
 - requires third-party providers to comply with personnel security policies and procedures established by the organization</t>
  </si>
  <si>
    <t>Determine if the organization:
 - documents personnel security requirements</t>
  </si>
  <si>
    <t>Determine if the organization:
 - defines personnel or roles to be notified of any personnel transfers or terminations of third-party personnel who possess organizational credentials and/or badges, or who have information system privileges</t>
  </si>
  <si>
    <t>Determine if the organization:
 - defines the time period within which third-party providers are required to notify organization-defined personnel or roles of any personnel transfers or terminations of third-party personnel who possess organizational credentials and/or badges, or who have information system privileges</t>
  </si>
  <si>
    <t>Determine if the organization:
 - requires third-party providers to notify organization-defined personnel or roles within the organization-defined time period of any personnel transfers or terminations of third-party personnel who possess organizational credentials and/or badges, or who have information system privileges</t>
  </si>
  <si>
    <t>Determine if the organization:
 - monitors provider compliance</t>
  </si>
  <si>
    <t>Determine if the organization:
 - employs a formal sanctions process for individuals failing to comply with established information security policies and procedures</t>
  </si>
  <si>
    <t>Determine if the organization:
 - defines personnel or roles to be notified when a formal employee sanctions process is initiated</t>
  </si>
  <si>
    <t>Determine if the organization:
 - defines the time period within which organization-defined personnel or roles must be notified when a formal employee sanctions process is initiated</t>
  </si>
  <si>
    <t>Determine if the organization:
 - notifies organization-defined personnel or roles within the organization-defined time period when a formal employee sanctions process is initiated, identifying the individual sanctioned and the reason for the sanction</t>
  </si>
  <si>
    <t xml:space="preserve">Determine if the organization:
 - develops and documents a risk assessment policy that addresses:
   - purpose;
   - scope;
   - roles;
   - responsibilities;
   - management commitment;
   - coordination among organizational entities;
   - compliance
</t>
  </si>
  <si>
    <t xml:space="preserve">Determine if the organization:
 - develops and documents a system and communications protection policy that addresses:
   - purpose;
   - scope;
   - roles;
   - responsibilities;
   - management commitment;
   - coordination among organizational entities;
   - compliance
</t>
  </si>
  <si>
    <t xml:space="preserve">Determine if the organization:
 - develops and documents a planning policy that addresses:
   - purpose;
   - scope;
   - roles;
   - responsibilities;
   - management commitment;
   - coordination among organizational entities;
   - compliance
</t>
  </si>
  <si>
    <t>Planning policy and procedures; other relevant documents or records</t>
  </si>
  <si>
    <t>Organizational personnel with planning responsibilities; organizational personnel with information security responsibilities</t>
  </si>
  <si>
    <t xml:space="preserve">Determine if the organization:
 - defines personnel or roles to whom the planning policy is to be disseminated
</t>
  </si>
  <si>
    <t xml:space="preserve">Determine if the organization:
 - disseminates the planning policy to organization-defined personnel or roles
</t>
  </si>
  <si>
    <t>Determine if the organization:
 - develops and documents procedures to facilitate the implementation of the planning policy and associated awareness and training controls</t>
  </si>
  <si>
    <t>Determine if the organization: 
 - defines the frequency to review and update the current planning policy</t>
  </si>
  <si>
    <t>Determine if the organization: 
 - reviews and updates the current planning policy with the organization-defined frequency</t>
  </si>
  <si>
    <t>Determine if the organization: 
 - defines the frequency to review and update the current planning procedures</t>
  </si>
  <si>
    <t>Determine if the organization: 
 - reviews and updates the current planning procedures with the organization-defined frequency</t>
  </si>
  <si>
    <t xml:space="preserve">Determine if the organization:
 - develops a security plan for the information system that:
   -  is consistent with the organization’s enterprise architecture
</t>
  </si>
  <si>
    <t>Security planning policy; procedures addressing security plan development and implementation; procedures addressing security plan reviews and updates; enterprise architecture documentation; security plan for the information system; records of security plan reviews and updates; other relevant documents or records</t>
  </si>
  <si>
    <t>Organizational personnel with security planning and plan implementation responsibilities; organizational personnel with information security responsibilities</t>
  </si>
  <si>
    <t xml:space="preserve">Determine if the organization:
 - develops a security plan for the information system that:
   -  explicitly defines the authorization boundary for the system
</t>
  </si>
  <si>
    <t xml:space="preserve">Determine if the organization:
 - develops a security plan for the information system that:
   -  describes the operational context of the information system in terms of missions and business processes
</t>
  </si>
  <si>
    <t xml:space="preserve">Determine if the organization:
 - develops a security plan for the information system that:
   -  provides the security categorization of the information system including supporting rationale
</t>
  </si>
  <si>
    <t xml:space="preserve">Determine if the organization:
 - develops a security plan for the information system that:
   -  describes the operational environment for the information system and relationships with or connections to other information systems
</t>
  </si>
  <si>
    <t xml:space="preserve">Determine if the organization:
 - develops a security plan for the information system that:
   -  provides an overview of the security requirements for the system;
</t>
  </si>
  <si>
    <t xml:space="preserve">Determine if the organization:
 - develops a security plan for the information system that:
   -  identifies any relevant overlays, if applicable
</t>
  </si>
  <si>
    <t xml:space="preserve">Determine if the organization:
 - develops a security plan for the information system that:
   -  describes the security controls in place or planned for meeting those requirements including a rationale for the tailoring decisions
</t>
  </si>
  <si>
    <t>Organizational processes for security plan development/review/update/approval; automated mechanisms supporting the information system security plan</t>
  </si>
  <si>
    <t xml:space="preserve">Determine if the organization:
 - develops a security plan for the information system that:
   -  is reviewed and approved by the authorizing official or designated representative prior to plan implementation;
</t>
  </si>
  <si>
    <t>PL-2.b.1</t>
  </si>
  <si>
    <t>Determine if the organization:
 - defines personnel or roles to whom copies of the security plan are to be distributed and subsequent changes to the plan are to be communicated</t>
  </si>
  <si>
    <t>PL-2.b.2</t>
  </si>
  <si>
    <t>Determine if the organization:
 - distributes copies of the security plan and communicates subsequent changes to the plan to organization-defined personnel or roles</t>
  </si>
  <si>
    <t>PL.2.c.1</t>
  </si>
  <si>
    <t>Determine if the organization:
 - defines the frequency to review the security plan for the information system</t>
  </si>
  <si>
    <t>Determine if the organization:
 - reviews the security plan for the information system with the organization-defined frequency</t>
  </si>
  <si>
    <t>Determine if the organization:
 - updates the plan to address:
   - changes to the information system/environment of operation;
   - problems identified during plan implementation;
   - problems identified during security control assessments</t>
  </si>
  <si>
    <t>Determine if the organization:
 - protects the security plan from unauthorized:
   - disclosure;
   - modification</t>
  </si>
  <si>
    <t>PL-4.a.1</t>
  </si>
  <si>
    <t>Determine if the organization:
 - establishes, for individuals requiring access to the information system, the rules that describe their responsibilities and expected behavior with regard to information and information system usage</t>
  </si>
  <si>
    <t>Security planning policy; procedures addressing rules of behavior for information system users; rules of behavior; signed acknowledgements; records for rules of behavior reviews and updates; other relevant documents or records</t>
  </si>
  <si>
    <t>PL-4.a.2</t>
  </si>
  <si>
    <t>Determine if the organization:
 - makes readily available to individuals requiring access to the information system, the rules that describe their responsibilities and expected behavior with regard to information and information system usage</t>
  </si>
  <si>
    <t>Organizational personnel with responsibility for establishing, reviewing, and updating rules of behavior; organizational personnel who are authorized users of the information system and have signed and resigned rules of behavior; organizational personnel with information security responsibilities</t>
  </si>
  <si>
    <t>Organizational processes for establishing, reviewing, disseminating, and updating rules of behavior; automated mechanisms supporting and/or implementing the establishment, review, dissemination, and update of rules of behavior</t>
  </si>
  <si>
    <t>Determine if the organization:
 - receives a signed acknowledgement from such individuals, indicating that they have read, understand, and agree to abide by the rules of behavior, before authorizing access to information and the information system</t>
  </si>
  <si>
    <t>PL-4.c.1</t>
  </si>
  <si>
    <t>Determine if the organization:
 - defines the frequency to review and update the rules of behavior</t>
  </si>
  <si>
    <t>PL-4.c.2</t>
  </si>
  <si>
    <t>Determine if the organization:
 - reviews and updates the rules of behavior with the organization-defined frequency</t>
  </si>
  <si>
    <t>Determine if the organization:
 - requires individuals who have signed a previous version of the rules of behavior to read and resign when the rules of behavior are revised/updated</t>
  </si>
  <si>
    <t>SA-1.a.1.1</t>
  </si>
  <si>
    <t xml:space="preserve">Determine if the organization:
 - develops and documents a system and services acquisition policy that addresses:
   - purpose;
   - scope;
   - roles;
   - responsibilities;
   - management commitment;
   - coordination among organizational entities;
   - compliance
</t>
  </si>
  <si>
    <t>SA-1.a.1.2</t>
  </si>
  <si>
    <t>Determine if the organization:
 - defines personnel or roles to whom the system and services acquisition policy is to be disseminated</t>
  </si>
  <si>
    <t>SA-1.a.1.3</t>
  </si>
  <si>
    <t>Determine if the organization:
 - disseminates the system and services acquisition policy to organization-defined personnel or roles</t>
  </si>
  <si>
    <t>SA-1.a.2.1</t>
  </si>
  <si>
    <t>Determine if the organization:
 - develops and documents procedures to facilitate the implementation of the system and services acquisition policy and associated system and services acquisition controls</t>
  </si>
  <si>
    <t>SA-1.a.2.2</t>
  </si>
  <si>
    <t>SA-1.a.2.3</t>
  </si>
  <si>
    <t>SA-1.b.1.1</t>
  </si>
  <si>
    <t>Determine if the organization: 
 - defines the frequency to review and update the current system and services acquisition policy</t>
  </si>
  <si>
    <t>SA-1.b.1.2</t>
  </si>
  <si>
    <t>Determine if the organization: 
 - reviews and updates the current system and services acquisition policy with the organization-defined frequency</t>
  </si>
  <si>
    <t>SA-1.b.2.1</t>
  </si>
  <si>
    <t>Determine if the organization: 
 - defines the frequency to review and update the current system and services acquisition procedures</t>
  </si>
  <si>
    <t>SA-1.b.2.2</t>
  </si>
  <si>
    <t>Determine if the organization: 
 - reviews and updates the current system and services acquisition procedures with the organization-defined frequency</t>
  </si>
  <si>
    <t>Determine if the organization:
 - determines information security requirements for the information system or information system service in mission/business process planning</t>
  </si>
  <si>
    <t>Organizational processes for determining information security requirements; organizational processes for capital planning, programming, and budgeting; automated mechanisms supporting and/or implementing organizational capital planning, programming, and budgeting</t>
  </si>
  <si>
    <t>Determine if the organization:
 - establishes a discrete line item for information security in organizational programming and budgeting documentation</t>
  </si>
  <si>
    <t>SA-3.a.1</t>
  </si>
  <si>
    <t>Determine if the organization:
 - defines a system development life cycle that incorporates information security considerations to be used to manage the information system</t>
  </si>
  <si>
    <t>SA-3.a.2</t>
  </si>
  <si>
    <t>Determine if the organization:
 - manages the information system using the organization-defined system development life cycle</t>
  </si>
  <si>
    <t>Organizational processes for defining and documenting the SDLC; organizational processes for identifying SDLC roles and responsibilities; organizational process for integrating information security risk management into the SDLC; automated mechanisms supporting and/or implementing the SDLC</t>
  </si>
  <si>
    <t>Determine if the organization:
 - defines and documents information security roles and responsibilities throughout the system development life cycle</t>
  </si>
  <si>
    <t>Determine if the organization:
 - identifies individuals having information security roles and responsibilities</t>
  </si>
  <si>
    <t>Determine if the organization:
 - integrates the organizational information security risk management process into system development life cycle activities</t>
  </si>
  <si>
    <t>Organizational processes for determining information system security functional, strength, and assurance requirements; organizational processes for developing acquisition contracts; automated mechanisms supporting and/or implementing acquisitions and inclusion of security requirements in contracts</t>
  </si>
  <si>
    <t>Organizational processes for selecting and employing FIPS 201-approved products</t>
  </si>
  <si>
    <t>SA-5.a</t>
  </si>
  <si>
    <t>Organizational processes for obtaining, protecting, and distributing information system administrator and user documentation</t>
  </si>
  <si>
    <t>SA-5.b</t>
  </si>
  <si>
    <t>SA-5.c.1</t>
  </si>
  <si>
    <t>Determine if the organization:
 - defines actions to be taken after documented attempts to obtain information system, system component, or information system service documentation when such documentation is either unavailable or nonexistent</t>
  </si>
  <si>
    <t>SA-5.c.2</t>
  </si>
  <si>
    <t>Determine if the organization:
 - documents attempts to obtain information system, system component, or information system service documentation when such documentation is either unavailable or nonexistent</t>
  </si>
  <si>
    <t>SA-5.c.3</t>
  </si>
  <si>
    <t>Determine if the organization:
 - takes organization-defined actions in response</t>
  </si>
  <si>
    <t>Determine if the organization:
 - protects documentation as required, in accordance with the risk management strategy</t>
  </si>
  <si>
    <t>SA-5.e.1</t>
  </si>
  <si>
    <t>Determine if the organization:
 - defines personnel or roles to whom documentation is to be distributed</t>
  </si>
  <si>
    <t>SA-5.e.2</t>
  </si>
  <si>
    <t>Determine if the organization:
 - distributes documentation to organization-defined personnel or roles</t>
  </si>
  <si>
    <t>SA-9.a.1</t>
  </si>
  <si>
    <t>Determine if the organization:
 - defines security controls to be employed by providers of external information system services</t>
  </si>
  <si>
    <t>SA-9.a.2</t>
  </si>
  <si>
    <t>Determine if the organization:
 - requires that providers of external information system services comply with organizational information security requirements</t>
  </si>
  <si>
    <t>Organizational processes for monitoring security control compliance by external service providers on an ongoing basis; automated mechanisms for monitoring security control compliance by external service providers on an ongoing basis</t>
  </si>
  <si>
    <t>SA-9.a.3</t>
  </si>
  <si>
    <t>Determine if the organization:
 - requires that providers of external information system services employ organization-defined security controls in accordance with applicable federal laws, Executive Orders, directives, policies, regulations, standards, and guidance</t>
  </si>
  <si>
    <t>SA-9.b.1</t>
  </si>
  <si>
    <t>Determine if the organization:
 - defines and documents government oversight with regard to external information system services</t>
  </si>
  <si>
    <t>SA-9.b.2</t>
  </si>
  <si>
    <t>Determine if the organization:
 - defines and documents user roles and responsibilities with regard to external information system services</t>
  </si>
  <si>
    <t>SA-9.c.1</t>
  </si>
  <si>
    <t>Determine if the organization:
 - defines processes, methods, and techniques to be employed to monitor security control compliance by external service providers</t>
  </si>
  <si>
    <t>SA-9.c.2</t>
  </si>
  <si>
    <t>Determine if the organization:
 - employs organization-defined processes, methods, and techniques to monitor security control compliance by external service providers on an ongoing basis</t>
  </si>
  <si>
    <t>Security Assessment and Authorization Policy and Procedures</t>
  </si>
  <si>
    <t>CA-1.a.1.1</t>
  </si>
  <si>
    <t xml:space="preserve">Determine if the organization:
 - develops and documents a security assessment and authorization policy that addresses:
   - purpose;
   - scope;
   - roles;
   - responsibilities;
   - management commitment;
   - coordination among organizational entities;
   - compliance
</t>
  </si>
  <si>
    <t>Security assessment and authorization policy and procedures; other relevant documents or records</t>
  </si>
  <si>
    <t>Organizational personnel with security assessment and authorization responsibilities; organizational personnel with information security responsibilities</t>
  </si>
  <si>
    <t>CA-1.a.1.2</t>
  </si>
  <si>
    <t>CA-1.a.1.3</t>
  </si>
  <si>
    <t>Determine if the organization:
 - disseminates the security assessment and authorization policy to organization-defined personnel or roles</t>
  </si>
  <si>
    <t>CA-1.a.2.1</t>
  </si>
  <si>
    <t>Determine if the organization:
 - develops and documents procedures to facilitate the implementation of the security assessment and authorization policy and associated assessment and authorization controls</t>
  </si>
  <si>
    <t>CA-1.a.2.2</t>
  </si>
  <si>
    <t>CA-1.a.2.3</t>
  </si>
  <si>
    <t>CA-1.b.1.1</t>
  </si>
  <si>
    <t>Determine if the organization: 
 - defines the frequency to review and update the current security assessment and authorization policy</t>
  </si>
  <si>
    <t>CA-1.b.1.2</t>
  </si>
  <si>
    <t>Determine if the organization: 
 - reviews and updates the current security assessment and authorization policy with the organization-defined frequency</t>
  </si>
  <si>
    <t>CA-1.b.2.1</t>
  </si>
  <si>
    <t>Determine if the organization: 
 - defines the frequency to review and update the current security assessment and authorization procedures</t>
  </si>
  <si>
    <t>CA-1.b.2.2</t>
  </si>
  <si>
    <t>Determine if the organization: 
 - reviews and updates the current security assessment and authorization procedures with the organization-defined frequency</t>
  </si>
  <si>
    <t>CA-2.a</t>
  </si>
  <si>
    <t>Security assessment and authorization policy; procedures addressing security assessment planning; procedures addressing security assessments; security assessment plan; other relevant documents or records</t>
  </si>
  <si>
    <t>Organizational personnel with security assessment responsibilities; organizational personnel with information security responsibilities</t>
  </si>
  <si>
    <t>CA-2.b.1</t>
  </si>
  <si>
    <t>Determine if the organization:
 - defines the frequency to assess the security controls in the information system and its environment of operation</t>
  </si>
  <si>
    <t>CA-2.b.2</t>
  </si>
  <si>
    <t>Determine if the organization:
 - assesses the security controls in the information system with the organization-defined frequency to determine the extent to which the controls are implemented correctly, operating as intended, and producing the desired outcome with respect to meeting established security requirements</t>
  </si>
  <si>
    <t>Determine if the organization:
 - produces a security assessment report that documents the results of the assessment</t>
  </si>
  <si>
    <t>CA-2.d.1</t>
  </si>
  <si>
    <t>Determine if the organization:
 - defines individuals or roles to whom the results of the security control assessment are to be provided</t>
  </si>
  <si>
    <t>CA-2.d.2</t>
  </si>
  <si>
    <t>Determine if the organization:
 - provides the results of the security control assessment to organization-defined individuals or roles</t>
  </si>
  <si>
    <t>CA-2(1).1</t>
  </si>
  <si>
    <t>Determine if the organization:
 - defines the level of independence to be employed to conduct security control assessments</t>
  </si>
  <si>
    <t>Security assessment and authorization policy; procedures addressing security assessments; security authorization package (including security plan, security assessment plan, security assessment report, plan of action and milestones, authorization statement); other relevant documents or records</t>
  </si>
  <si>
    <t>CA-2(1).2</t>
  </si>
  <si>
    <t>Determine if the organization:
 - employs assessors or assessment teams with the organization-defined level of independence to conduct security control assessments</t>
  </si>
  <si>
    <t>Determine if the organization:
 - authorizes connections from the information system to other information systems through the use of Interconnection Security Agreements</t>
  </si>
  <si>
    <t>Access control policy; procedures addressing information system connections; system and communications protection policy; information system Interconnection Security Agreements; security plan; information system design documentation; information system configuration settings and associated documentation; other relevant documents or records</t>
  </si>
  <si>
    <t>Organizational personnel with responsibility for developing, implementing, or approving information system interconnection agreements; organizational personnel with information security responsibilities; personnel managing the system(s) to which the Interconnection Security Agreement applies</t>
  </si>
  <si>
    <t>CA-3.b</t>
  </si>
  <si>
    <t>CA-3.c.1</t>
  </si>
  <si>
    <t>Determine if the organization:
 - defines the frequency to review and update Interconnection Security Agreements</t>
  </si>
  <si>
    <t>CA-3.c.2</t>
  </si>
  <si>
    <t>Determine if the organization:
 - reviews and updates Interconnection Security Agreements with the organization-defined frequency</t>
  </si>
  <si>
    <t>Security assessment and authorization policy; procedures addressing plan of action and milestones; security plan; security assessment plan; security assessment report; security assessment evidence; plan of action and milestones; other relevant documents or records</t>
  </si>
  <si>
    <t>Organizational personnel with plan of action and milestones development and implementation responsibilities; organizational personnel with information security responsibilities</t>
  </si>
  <si>
    <t>CA-5.b.1</t>
  </si>
  <si>
    <t>Determine if the organization:
 - defines the frequency to update the existing plan of action and milestones</t>
  </si>
  <si>
    <t>CA-5.b.2</t>
  </si>
  <si>
    <t>Determine if the organization:
 - assigns a senior-level executive or manager as the authorizing official for the information system</t>
  </si>
  <si>
    <t>Security assessment and authorization policy; procedures addressing security authorization; security authorization package (including security plan; security assessment report; plan of action and milestones; authorization statement); other relevant documents or records</t>
  </si>
  <si>
    <t>Organizational personnel with security authorization responsibilities; organizational personnel with information security responsibilities</t>
  </si>
  <si>
    <t>Determine if the organization:
 - ensures that the authorizing official authorizes the information system for processing before commencing operations</t>
  </si>
  <si>
    <t>CA-6.c.1</t>
  </si>
  <si>
    <t>Determine if the organization:
 - defines the frequency to update the security authorization</t>
  </si>
  <si>
    <t>CA-6.c.2</t>
  </si>
  <si>
    <t>Determine if the organization:
 - updates the security authorization with the organization-defined frequency</t>
  </si>
  <si>
    <t>CA-7.a.1</t>
  </si>
  <si>
    <t>Determine if the organization:
 - develops a continuous monitoring strategy that defines metrics to be monitored</t>
  </si>
  <si>
    <t>Security assessment and authorization policy; procedures addressing continuous monitoring of information system security controls; procedures addressing configuration management; security plan; security assessment report; plan of action and milestones; information system monitoring records; configuration management records, security impact analyses; status reports; other relevant documents or records</t>
  </si>
  <si>
    <t>CA-7.a.2</t>
  </si>
  <si>
    <t>Determine if the organization:
 - develops a continuous monitoring strategy that includes monitoring of organization-defined metrics</t>
  </si>
  <si>
    <t>CA-7.a.3</t>
  </si>
  <si>
    <t>Determine if the organization:
 - implements a continuous monitoring program that includes monitoring of organization-defined metrics in accordance with the organizational continuous monitoring strategy</t>
  </si>
  <si>
    <t>Organizational personnel with continuous monitoring responsibilities; organizational personnel with information security responsibilities; system/network administrators</t>
  </si>
  <si>
    <t>CA-7.b.1</t>
  </si>
  <si>
    <t>Determine if the organization:
 - develops a continuous monitoring strategy that defines frequencies for monitoring</t>
  </si>
  <si>
    <t>CA-7.b.2</t>
  </si>
  <si>
    <t>Determine if the organization:
 - defines frequencies for assessments supporting monitoring</t>
  </si>
  <si>
    <t>CA-7.b.3</t>
  </si>
  <si>
    <t>Determine if the organization:
 - develops a continuous monitoring strategy that includes establishment of the organization-defined frequencies for monitoring and for assessments supporting monitoring</t>
  </si>
  <si>
    <t>CA-7.b.4</t>
  </si>
  <si>
    <t>Determine if the organization:
 - implements a continuous monitoring program that includes establishment of organization-defined frequencies for monitoring and for assessments supporting such monitoring in accordance with the organizational continuous monitoring strategy</t>
  </si>
  <si>
    <t>CA-7.c.1</t>
  </si>
  <si>
    <t>Determine if the organization:
 - develops a continuous monitoring strategy that includes ongoing security control assessments</t>
  </si>
  <si>
    <t>CA-7.c.2</t>
  </si>
  <si>
    <t>Determine if the organization:
 - implements a continuous monitoring program that includes ongoing security control assessments in accordance with the organizational continuous monitoring strategy</t>
  </si>
  <si>
    <t>CA-7.d.1</t>
  </si>
  <si>
    <t>Determine if the organization:
 - develops a continuous monitoring strategy that includes ongoing security status monitoring of organization-defined metrics</t>
  </si>
  <si>
    <t>CA-7.d.2</t>
  </si>
  <si>
    <t>Determine if the organization:
 - implements a continuous monitoring program that includes ongoing security status monitoring of organization-defined metrics in accordance with the organizational continuous monitoring strategy</t>
  </si>
  <si>
    <t>CA-7.e.1</t>
  </si>
  <si>
    <t>Determine if the organization:
 - develops a continuous monitoring strategy that includes correlation and analysis of security-related information generated by assessments and monitoring</t>
  </si>
  <si>
    <t>CA-7.e.2</t>
  </si>
  <si>
    <t>Determine if the organization:
 - implements a continuous monitoring program that includes correlation and analysis of security-related information generated by assessments and monitoring in accordance with the organizational continuous monitoring strategy</t>
  </si>
  <si>
    <t>CA-7.f.1</t>
  </si>
  <si>
    <t>Determine if the organization:
 - develops a continuous monitoring strategy that includes response actions to address results of the analysis of security-related information</t>
  </si>
  <si>
    <t>CA-7.f.2</t>
  </si>
  <si>
    <t>Determine if the organization:
 - implements a continuous monitoring program that includes response actions to address results of the analysis of security-related information in accordance with the organizational continuous monitoring strategy</t>
  </si>
  <si>
    <t>CA-7.g.1</t>
  </si>
  <si>
    <t>Determine if the organization:
 - develops a continuous monitoring strategy that defines the personnel or roles to whom the security status of the organization and information system are to be reported</t>
  </si>
  <si>
    <t>CA-7.g.2</t>
  </si>
  <si>
    <t>Determine if the organization:
 - develops a continuous monitoring strategy that defines the frequency to report the security status of the organization and information system to organization-defined personnel or roles</t>
  </si>
  <si>
    <t>CA-7.g.3</t>
  </si>
  <si>
    <t>Determine if the organization:
 - develops a continuous monitoring strategy that includes reporting the security status of the organization or information system to organizational-defined personnel or roles with the organization-defined frequency</t>
  </si>
  <si>
    <t>CA-7.g.4</t>
  </si>
  <si>
    <t>Determine if the organization:
 - implements a continuous monitoring program that includes reporting the security status of the organization and information system to organization-defined personnel or roles with the organization-defined frequency in accordance with the organizational continuous monitoring strategy</t>
  </si>
  <si>
    <t>CA-9.a.1</t>
  </si>
  <si>
    <t>Determine if the organization:
 - defines information system components or classes of components to be authorized as internal connections to the information system</t>
  </si>
  <si>
    <t>Access control policy; procedures addressing information system connections; system and communications protection policy; security plan; information system design documentation; information system configuration settings and associated documentation; list of components or classes of components authorized as internal system connections; security assessment report; information system audit records; other relevant documents or records</t>
  </si>
  <si>
    <t>Organizational personnel with responsibility for developing, implementing, or authorizing internal system connections; organizational personnel with information security responsibilities</t>
  </si>
  <si>
    <t>CA-9.a.2</t>
  </si>
  <si>
    <t>Determine if the organization:
 - authorizes internal connections of organization-defined information system components or classes of components to the information system</t>
  </si>
  <si>
    <t xml:space="preserve">Determine if the organization:
 - develops and documents a system and information integrity policy that addresses:
   - purpose;
   - scope;
   - roles;
   - responsibilities;
   - management commitment;
   - coordination among organizational entities;
   - compliance
</t>
  </si>
  <si>
    <t>System and information integrity policy and procedures; other relevant documents or records</t>
  </si>
  <si>
    <t>Organizational personnel with system and information integrity responsibilities; organizational personnel with information security responsibilities</t>
  </si>
  <si>
    <t>Determine if the organization:
 - defines personnel or roles to whom the system and information integrity policy is to be disseminated</t>
  </si>
  <si>
    <t>Determine if the organization:
 - disseminates the system and information integrity policy to organization-defined personnel or roles</t>
  </si>
  <si>
    <t>Determine if the organization:
 - develops and documents procedures to facilitate the implementation of the system and information integrity policy and associated system and information integrity controls</t>
  </si>
  <si>
    <t>Determine if the organization: 
 - defines the frequency to review and update the current system and information integrity policy</t>
  </si>
  <si>
    <t>Determine if the organization: 
 - reviews and updates the current system and information integrity policy with the organization-defined frequency</t>
  </si>
  <si>
    <t>Determine if the organization: 
 - defines the frequency to review and update the current system and information integrity procedures</t>
  </si>
  <si>
    <t>Determine if the organization: 
 - reviews and updates the current system and information integrity procedures with the organization-defined frequency</t>
  </si>
  <si>
    <t>Determine if the organization:
 - identifies information system flaws</t>
  </si>
  <si>
    <t>System and information integrity policy; procedures addressing flaw remediation; procedures addressing configuration management; list of flaws and vulnerabilities potentially affecting the information system; list of recent security flaw remediation actions performed on the information system (e.g., list of installed patches, service packs, hot fixes, and other software updates to correct information system flaws); test results from the installation of software and firmware updates to correct information system flaws; installation/change control records for security-relevant software and firmware updates; other relevant documents or records</t>
  </si>
  <si>
    <t>System/network administrators; organizational personnel with information security responsibilities; organizational personnel installing, configuring, and/or maintaining the information system; organizational personnel with responsibility for flaw remediation; organizational personnel with configuration management responsibility</t>
  </si>
  <si>
    <t>Organizational processes for identifying, reporting, and correcting information system flaws; organizational process for installing software and firmware updates; automated mechanisms supporting and/or implementing reporting, and correcting information system flaws; automated mechanisms supporting and/or implementing testing software and firmware updates</t>
  </si>
  <si>
    <t>SI-2.a.2</t>
  </si>
  <si>
    <t>Determine if the organization:
 - reports information system flaws</t>
  </si>
  <si>
    <t>SI-2.a.3</t>
  </si>
  <si>
    <t>Determine if the organization:
 - corrects information system flaws</t>
  </si>
  <si>
    <t>Determine if the organization:
 - tests software updates related to flaw remediation for effectiveness and potential side effects before installation</t>
  </si>
  <si>
    <t>Determine if the organization:
 - tests firmware updates related to flaw remediation for effectiveness and potential side effects before installation</t>
  </si>
  <si>
    <t>Determine if the organization:
 - defines the time period within which to install security-relevant software updates after the release of the updates;</t>
  </si>
  <si>
    <t>Determine if the organization:
 - defines the time period within which to install security-relevant firmware updates after the release of the updates</t>
  </si>
  <si>
    <t>Determine if the organization:
 - installs software updates within the organization-defined time period of the release of the updates</t>
  </si>
  <si>
    <t>Determine if the organization:
 - installs firmware updates within the organization-defined time period of the release of the updates</t>
  </si>
  <si>
    <t>System and information integrity policy; configuration management policy and procedures; procedures addressing malicious code protection; malicious code protection mechanisms; records of malicious code protection updates; information system design documentation; information system configuration settings and associated documentation; scan results from malicious code protection mechanisms; record of actions initiated by malicious code protection mechanisms in response to malicious code detection; information system audit records; other relevant documents or records</t>
  </si>
  <si>
    <t>System/network administrators; organizational personnel with information security responsibilities; organizational personnel installing, configuring, and/or maintaining the information system; organizational personnel with responsibility for malicious code protection; organizational personnel with configuration management responsibility</t>
  </si>
  <si>
    <t>Organizational processes for employing, updating, and configuring malicious code protection mechanisms; organizational process for addressing false positives and resulting potential impact; automated mechanisms supporting and/or implementing employing, updating, and configuring malicious code protection mechanisms; automated mechanisms supporting and/or implementing malicious code scanning and subsequent actions</t>
  </si>
  <si>
    <t>Determine if the organization:
 - updates malicious code protection mechanisms whenever new releases are available in accordance with organizational configuration management policy and procedures (as identified in CM-1)</t>
  </si>
  <si>
    <t>Determine if the organization:
 - defines a frequency for malicious code protection mechanisms to perform periodic scans of the information system</t>
  </si>
  <si>
    <t>Determine if the organization:
 - defines action to be initiated by malicious protection mechanisms in response to malicious code detection</t>
  </si>
  <si>
    <t>Determine if the organization:
 - configures malicious code protection mechanisms to:
   - perform periodic scans of the information system with the organization-defined frequency;
   - perform real-time scans of files from external sources at endpoint and/or network entry/exit points as the files are downloaded, opened, or executed in accordance with organizational security policy</t>
  </si>
  <si>
    <t>Determine if the organization:
 - addresses the receipt of false positives during malicious code detection and eradication</t>
  </si>
  <si>
    <t>Determine if the organization:
 - addresses the resulting potential impact on the availability of the information system</t>
  </si>
  <si>
    <t>Determine if the organization:
 - defines monitoring objectives to detect attacks and indicators of potential attacks on the information system</t>
  </si>
  <si>
    <t>Continuous monitoring strategy; system and information integrity policy; procedures addressing information system monitoring tools and techniques; facility diagram/layout; information system design documentation; information system monitoring tools and techniques documentation; locations within information system where monitoring devices are deployed; information system configuration settings and associated documentation; other relevant documents or records</t>
  </si>
  <si>
    <t>System/network administrators; organizational personnel with information security responsibilities; organizational personnel installing, configuring, and/or maintaining the information system; organizational personnel with responsibility monitoring the information system</t>
  </si>
  <si>
    <t>Organizational processes for information system monitoring; automated mechanisms supporting and/or implementing information system monitoring capability</t>
  </si>
  <si>
    <t>Determine if the organization:
 - defines techniques and methods to identify unauthorized use of the information system</t>
  </si>
  <si>
    <t xml:space="preserve">Determine if the organization:
 - identifies unauthorized use of the information system through organization-defined techniques and methods
</t>
  </si>
  <si>
    <t>SI-4.c</t>
  </si>
  <si>
    <t>Determine if the organization:
 -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t>
  </si>
  <si>
    <t>Determine if the organization:
 - obtains legal opinion with regard to information system monitoring activities in accordance with applicable federal laws, Executive Orders, directives, policies, or regulations</t>
  </si>
  <si>
    <t>Determine if the organization:
 - defines personnel or roles to whom information system monitoring information is to be provided</t>
  </si>
  <si>
    <t>Determine if the organization:
 - defines information system monitoring information to be provided to organization-defined personnel or roles</t>
  </si>
  <si>
    <t>Determine if the organization:
 - defines a frequency to provide organization-defined information system monitoring to organization-defined personnel or roles</t>
  </si>
  <si>
    <t>Determine if the organization:
 - provides organization-defined information system monitoring information to organization-defined personnel or roles one or more of the following:
   - as needed; and/or
   - with the organization-defined frequency</t>
  </si>
  <si>
    <t>Determine if the organization:
 - defines external organizations from whom information system security alerts, advisories and directives are to be received</t>
  </si>
  <si>
    <t>System and information integrity policy; procedures addressing security alerts, advisories, and directives; records of security alerts and advisories; other relevant documents or records</t>
  </si>
  <si>
    <t>Organizational personnel with security alert and advisory responsibilities; organizational personnel implementing, operating, maintaining, and using the information system; organizational personnel, organizational elements, and/or external organizations to whom alerts, advisories, and directives are to be disseminated; system/network administrators; organizational personnel with information security responsibilities</t>
  </si>
  <si>
    <t>Organizational processes for defining, receiving, generating, disseminating, and complying with security alerts, advisories, and directives; automated mechanisms supporting and/or implementing definition, receipt, generation, and dissemination of security alerts, advisories, and directives; automated mechanisms supporting and/or implementing security directives</t>
  </si>
  <si>
    <t>Determine if the organization:
 - receives information system security alerts, advisories, and directives from organization-defined external organizations on an ongoing basis</t>
  </si>
  <si>
    <t>Determine if the organization:
 - generates internal security alerts, advisories, and directives as deemed necessary</t>
  </si>
  <si>
    <t>Determine if the organization:
 - defines personnel or roles to whom security alerts, advisories, and directives are to be provided</t>
  </si>
  <si>
    <t>Determine if the organization:
 - defines elements within the organization to whom security alerts, advisories, and directives are to be provided</t>
  </si>
  <si>
    <t>Determine if the organization:
 - defines external organizations to whom security alerts, advisories, and directives are to be provided</t>
  </si>
  <si>
    <t>Determine if the organization:
 - disseminates security alerts, advisories, and directives to one or more of the following:
   - organization-defined personnel or roles
   - organization-defined elements within the organization; and/or
   - organization-defined external organizations</t>
  </si>
  <si>
    <t>Determine if the organization:
 - implements security directives in accordance with established time frames; or
 - notifies the issuing organization of the degree of noncompliance</t>
  </si>
  <si>
    <t>Determine if the organization, in accordance with applicable federal laws, Executive Orders, directives, policies, regulations, standards, and operational requirements:
 - handles information within the information system;
 - handles output from the information system;
 - retains information within the information system;
 - retains output from the information system</t>
  </si>
  <si>
    <t>System and information integrity policy; federal laws, Executive Orders, directives, policies, regulations, standards, and operational requirements applicable to information handling and retention; media protection policy and procedures; procedures addressing information system output handling and retention; information retention records, other relevant documents or records</t>
  </si>
  <si>
    <t>Organizational personnel with responsibility for information handling and retention; organizational personnel with information security responsibilities/network administrators</t>
  </si>
  <si>
    <t>Organizational processes for information handling and retention; automated mechanisms supporting and/or implementing information handling and retention</t>
  </si>
  <si>
    <t>Determine if the organization:
 - incorporates flaw remediation into the organizational configuration management process</t>
  </si>
  <si>
    <t>Determine if the organization:
 - employs malicious code protection mechanisms to detect and eradicate malicious code at information system:
   - entry points
   - exit points</t>
  </si>
  <si>
    <t>Determine if the organization:
 - configures malicious code protection mechanisms to do one or more of the following:
   - block malicious code in response to malicious code detection;
   - quarantine malicious code in response to malicious code detection;
   - send alert to administrator in response to malicious code detection; and/or
   - initiate organization-defined action in response to malicious code detection</t>
  </si>
  <si>
    <t>Determine if the organization:
 - monitors the information system to detect, in accordance with organization-defined monitoring objectives:
   - attacks
   - indicators of potential attacks</t>
  </si>
  <si>
    <t>Determine if the organization:
 - monitors the information system to detect unauthorized:
   - local connections
   - network connections
   - remote connections</t>
  </si>
  <si>
    <t>Determine if the organization:
 - deploys monitoring devices:
   - strategically within the information system to collect organization-determined essential information
   - at ad hoc locations within the system to track specific types of transactions of interest to the organization</t>
  </si>
  <si>
    <t>Determine if the organization:
 - protects information obtained from intrusion-monitoring tools from unauthorized:
   - access
   - modification
   - deletion</t>
  </si>
  <si>
    <t>Determine if the organization:
 - develops a security assessment plan that describes the scope of the assessment including:
   - security controls and control enhancements under assessment
   - assessment procedures to be used to determine security control effectiveness
   - assessment environment
   - assessment team
   - assessment roles and responsibilities</t>
  </si>
  <si>
    <t>Determine if the organization:
 - documents, for each interconnection:
   - the interface characteristics
   - the security requirements
   - the nature of the information communicated</t>
  </si>
  <si>
    <t>Determine if the organization:
 - develops a plan of action and milestones for the information system to:
   - document the organization’s planned remedial actions to correct weaknesses or deficiencies noted during the assessment of the security controls
   - reduce or eliminate known vulnerabilities in the system</t>
  </si>
  <si>
    <t>Determine if the organization:
 - updates the existing plan of action and milestones with the organization-defined frequency based on the findings from:
   - security controls assessments
   - security impact analyses
   - continuous monitoring activities</t>
  </si>
  <si>
    <t>Determine if the organization:
 - documents, for each internal connection:
   - the interface characteristics
   - the security requirements
   - the nature of the information communicated</t>
  </si>
  <si>
    <t>Determine if the organization:
 - to protect the information system or information system service as part of its capital planning and investment control process:
   - determines the resources required
   - documents the resources required
   - allocates the resources required</t>
  </si>
  <si>
    <t>SA-4.1</t>
  </si>
  <si>
    <t>Determine if the organization:
 - includes the following requirements, descriptions, and criteria, explicitly or by reference, in the acquisition contracts for the information system, system component, or information system service in accordance with applicable federal laws, Executive Orders, directives, policies, regulations, standards, guidelines, and organizational mission/business needs:
    - security functional requirements;
    - security strength requirements;
    - security assurance requirements;
    - security-related documentation requirements;
    - requirements for protecting security-related documentation;
   - description of:
     - the information system development environment;
     - the environment in which the system is intended to operate;
   - acceptance criteria</t>
  </si>
  <si>
    <t>SA-4(10).1</t>
  </si>
  <si>
    <t>Determine if the organization:
 - employs only information technology products on the FIPS 201-approved products list for Personal Identity Verification (PIV) capability implemented within organizational information systems</t>
  </si>
  <si>
    <t>Determine if the organization:
 - obtains administrator documentation for the information system, system component, or information system service that describes:
   - secure configuration of the system, system component, or service
   - secure installation of the system, system component, or service
   - secure operation of the system, system component, or service
   - effective use of the security features/mechanisms
   - effective maintenance of the security features/mechanisms
   - known vulnerabilities regarding configuration and use of administrative (i.e., privileged) functions</t>
  </si>
  <si>
    <t>Determine if the organization:
 - obtains user documentation for the information system, system component, or information system service that describes:
   - user-accessible security functions/mechanisms
   - how to effectively use those functions/mechanisms
   - methods for user interaction, which enables individuals to use the system, component, or service in a more secure manner
   - user responsibilities in maintaining the security of the system, component, or service</t>
  </si>
  <si>
    <t>Determine if the organization: 
 - disseminates the system maintenance policy to organization-defined personnel or roles</t>
  </si>
  <si>
    <t>Determine if the organization:
 - develops and documents procedures to facilitate the implementation of the maintenance policy and associated system maintenance controls</t>
  </si>
  <si>
    <t>Determine if the organization: 
 - defines the frequency to review and update the current maintenance policy</t>
  </si>
  <si>
    <t>Determine if the organization: 
 - reviews and updates the current maintenance policy with the organization-defined frequency</t>
  </si>
  <si>
    <t>Determine if the organization: 
 - defines the frequency to review and update the current maintenance procedures</t>
  </si>
  <si>
    <t>Determine if the organization: 
 - reviews and updates the current maintenance procedures with the organization-defined frequency</t>
  </si>
  <si>
    <t>Determine if the organization:
 - approves all maintenance activities, whether performed on site or remotely and whether the equipment is serviced on site or removed to another location</t>
  </si>
  <si>
    <t>MA-2.b.2</t>
  </si>
  <si>
    <t>Determine if the organization:
 - monitors all maintenance activities, whether performed on site or remotely and whether the equipment is serviced on site or removed to another location</t>
  </si>
  <si>
    <t>MA-2.c.1</t>
  </si>
  <si>
    <t>Determine if the organization:
 - defines personnel or roles required to explicitly approve the removal of the information system or system components from organizational facilities for off-site maintenance or repairs</t>
  </si>
  <si>
    <t>MA-2.c.2</t>
  </si>
  <si>
    <t>Determine if the organization:
 - requires that organization-defined personnel or roles explicitly approve the removal of the information system or system components from organizational facilities for off-site maintenance or repairs</t>
  </si>
  <si>
    <t>MA-2.d</t>
  </si>
  <si>
    <t>Determine if the organization:
 - sanitizes equipment to remove all information from associated media prior to removal from organizational facilities for off-site maintenance or repairs</t>
  </si>
  <si>
    <t>MA-2.e</t>
  </si>
  <si>
    <t>Determine if the organization:
 - checks all potentially impacted security controls to verify that the controls are still functioning properly following maintenance or repair actions</t>
  </si>
  <si>
    <t>MA-2.f.1</t>
  </si>
  <si>
    <t>MA-2.f.2</t>
  </si>
  <si>
    <t>Determine if the organization:
 - defines maintenance-related information to be included in organizational maintenance records</t>
  </si>
  <si>
    <t>Determine if the organization:
 - includes organization-defined maintenance-related information in organizational maintenance records</t>
  </si>
  <si>
    <t>Organizational personnel with information system maintenance responsibilities; organizational personnel with information security responsibilities; system/network administrators</t>
  </si>
  <si>
    <t>Information system maintenance policy; procedures addressing controlled information system maintenance; maintenance records; manufacturer/vendor maintenance specifications; equipment sanitization records; media sanitization records; other relevant documents or records</t>
  </si>
  <si>
    <t>Organizational personnel with information system maintenance responsibilities; organizational personnel with information security responsibilities; organizational personnel responsible for media sanitization; system/network administrators</t>
  </si>
  <si>
    <t>Organizational processes for scheduling, performing, documenting, reviewing, approving, and monitoring maintenance and repairs for the information system; organizational processes for sanitizing information system components; automated mechanisms supporting and/or implementing controlled maintenance; automated mechanisms implementing sanitization of information system components</t>
  </si>
  <si>
    <t>Organizational personnel with information system maintenance responsibilities; organizational personnel with information security responsibilities</t>
  </si>
  <si>
    <t xml:space="preserve">Determine if the organization: 
 - approves nonlocal maintenance and diagnostic activities
</t>
  </si>
  <si>
    <t>Information system maintenance policy; procedures addressing nonlocal information system maintenance; security plan; information system design documentation; information system configuration settings and associated documentation; maintenance records; diagnostic records; other relevant documents or records</t>
  </si>
  <si>
    <t>Organizational processes for managing nonlocal maintenance; automated mechanisms implementing, supporting, and/or managing nonlocal maintenance; automated mechanisms for strong authentication of nonlocal maintenance diagnostic sessions; automated mechanisms for terminating nonlocal maintenance sessions and network connections</t>
  </si>
  <si>
    <t>MA-4.b</t>
  </si>
  <si>
    <t>MA-4.a.1</t>
  </si>
  <si>
    <t xml:space="preserve">Determine if the organization: 
 - allows the use of nonlocal maintenance and diagnostic tools only: 
   - as consistent with organizational policy
   - as documented in the security plan for the information system
</t>
  </si>
  <si>
    <t>MA-4.c</t>
  </si>
  <si>
    <t xml:space="preserve">Determine if the organization: 
 - employs strong authenticators in the establishment of nonlocal maintenance and diagnostic sessions
</t>
  </si>
  <si>
    <t>MA-4.d</t>
  </si>
  <si>
    <t xml:space="preserve">Determine if the organization: 
 - maintains records for nonlocal maintenance and diagnostic activities
</t>
  </si>
  <si>
    <t>MA-4.e.1</t>
  </si>
  <si>
    <t>MA-4.e.2</t>
  </si>
  <si>
    <t xml:space="preserve">Determine if the organization: 
 - terminates sessions when nonlocal maintenance or diagnostics is completed
</t>
  </si>
  <si>
    <t xml:space="preserve">Determine if the organization: 
 - terminates network connections when nonlocal maintenance or diagnostics is completed
</t>
  </si>
  <si>
    <t xml:space="preserve">Determine if the organization: 
 - establishes a process for maintenance personnel authorization
</t>
  </si>
  <si>
    <t>Information system maintenance policy; procedures addressing maintenance personnel; service provider contracts; service-level agreements; list of authorized personnel; maintenance records; access control records; other relevant documents or records</t>
  </si>
  <si>
    <t>Organizational processes for authorizing and managing maintenance personnel; automated mechanisms supporting and/or implementing authorization of maintenance personnel</t>
  </si>
  <si>
    <t xml:space="preserve">Determine if the organization: 
 - maintains a list of authorized maintenance organizations or personnel
</t>
  </si>
  <si>
    <t>MA-5.a.2</t>
  </si>
  <si>
    <t>MA-5.a.1</t>
  </si>
  <si>
    <t>MA-5.b</t>
  </si>
  <si>
    <t>MA-5.c</t>
  </si>
  <si>
    <t xml:space="preserve">Determine if the organization: 
 - ensures that non-escorted personnel performing maintenance on the information system have required access authorizations
</t>
  </si>
  <si>
    <t xml:space="preserve">Determine if the organization: 
 - designates organizational personnel with required access authorizations and technical competence to supervise the maintenance activities of personnel who do not possess the required access authorizations
</t>
  </si>
  <si>
    <t xml:space="preserve">Determine if the organization: 
 - monitors nonlocal maintenance and diagnostic activities
</t>
  </si>
  <si>
    <t>Maintenance Policy and Procedures</t>
  </si>
  <si>
    <t>MP-1.b.2.2</t>
  </si>
  <si>
    <t>MP-1.a.1.1</t>
  </si>
  <si>
    <t>MP-1.a.1.2</t>
  </si>
  <si>
    <t>MP-1.a.1.3</t>
  </si>
  <si>
    <t>MP-1.a.2.1</t>
  </si>
  <si>
    <t>MP-1.a.2.2</t>
  </si>
  <si>
    <t>MP-1.a.2.3</t>
  </si>
  <si>
    <t>MP-1.b.1.1</t>
  </si>
  <si>
    <t>MP-1.b.1.2</t>
  </si>
  <si>
    <t>MP-1.b.2.1</t>
  </si>
  <si>
    <t xml:space="preserve">Determine if the organization:
 - develops and documents a media protection policy that addresses:
   -purpose;
   -scope;
   -roles;
   -responsibilities;
   -management commitment;
   -coordination among organizational entities;
   -compliance
</t>
  </si>
  <si>
    <t xml:space="preserve">Determine if the organization:
 - develops and documents an system maintenance policy that addresses:
   -purpose;
   -scope;
   -roles;
   -responsibilities;
   -management commitment;
   -coordination among organizational entities;
   -compliance
</t>
  </si>
  <si>
    <t>Determine if the organization: 
 - disseminates the media protection policy to organization-defined personnel or roles</t>
  </si>
  <si>
    <t>Determine if the organization:
 - develops and documents procedures to facilitate the implementation of the media protection and associated media protection controls</t>
  </si>
  <si>
    <t>Determine if the organization: 
 - defines the frequency to review and update the current media protection policy</t>
  </si>
  <si>
    <t>Determine if the organization: 
 - reviews and updates the current media protection policy with the organization-defined frequency</t>
  </si>
  <si>
    <t>Determine if the organization: 
 - defines the frequency to review and update the current media protection procedures</t>
  </si>
  <si>
    <t>Determine if the organization: 
 - reviews and updates the current media protection procedures with the organization-defined frequency</t>
  </si>
  <si>
    <t>Media protection policy and procedures; other relevant documents or records</t>
  </si>
  <si>
    <t>Organizational personnel with media protection responsibilities; organizational personnel with information security responsibilities</t>
  </si>
  <si>
    <t xml:space="preserve">Determine if the organization: 
 - defines types of digital and/or non-digital media requiring restricted access
</t>
  </si>
  <si>
    <t>MP-2.1</t>
  </si>
  <si>
    <t>MP-2.2</t>
  </si>
  <si>
    <t>MP-2.3</t>
  </si>
  <si>
    <t xml:space="preserve">Determine if the organization: 
 - defines personnel or roles authorized to access organization-defined types of digital and/or non-digital media
</t>
  </si>
  <si>
    <t xml:space="preserve">Determine if the organization: 
 - restricts access to organization-defined types of digital and/or non-digital media to organization-defined personnel or roles
</t>
  </si>
  <si>
    <t>Information system media protection policy; procedures addressing media access restrictions; access control policy and procedures; physical and environmental protection policy and procedures; media storage facilities; access control records; other relevant documents or records</t>
  </si>
  <si>
    <t>Organizational personnel with information system media protection responsibilities; organizational personnel with information security responsibilities; system/network administrators</t>
  </si>
  <si>
    <t>Organizational processes for restricting information media; automated mechanisms supporting and/or implementing media access restrictions</t>
  </si>
  <si>
    <t xml:space="preserve">Determine if the organization:
 - defines personnel or roles to whom the maintenance policy are to be disseminated
</t>
  </si>
  <si>
    <t>Determine if the organization:
 - defines personnel or roles to whom the media protection policy are to be disseminated</t>
  </si>
  <si>
    <t>Determine if the organization:
 - defines personnel or roles to whom the security assessment and authorization policy is to be disseminated</t>
  </si>
  <si>
    <t>Determine if the organization:
 - defines personnel or roles to whom the security awareness and training policy are to be disseminated</t>
  </si>
  <si>
    <t xml:space="preserve">Determine if the organization: 
 - defines information system media to be sanitized prior to:
   - disposal
   - release out of organizational controls; or
   - release for reuse
</t>
  </si>
  <si>
    <t>MP-6.a.1</t>
  </si>
  <si>
    <t>Information system media protection policy; procedures addressing media sanitization and disposal; applicable federal standards and policies addressing media sanitization; media sanitization records; audit records; information system design documentation; information system configuration settings and associated documentation; other relevant documents or records</t>
  </si>
  <si>
    <t>Organizational personnel with media sanitization responsibilities; organizational personnel with information security responsibilities; system/network administrators</t>
  </si>
  <si>
    <t>Organizational processes for media sanitization; automated mechanisms supporting and/or implementing media sanitization</t>
  </si>
  <si>
    <t>MP-6.a.2</t>
  </si>
  <si>
    <t xml:space="preserve">Determine if the organization: 
 - defines sanitization techniques or procedures to be used for sanitizing organization-defined information system media prior to:
   - disposal
   - release out of organizational controls; or
   - release for reuse
</t>
  </si>
  <si>
    <t>MP-6.a.3</t>
  </si>
  <si>
    <t xml:space="preserve">Determine if the organization: 
 - sanitizes organization-defined information system media prior to disposal, release out of organizational control, or release for reuse using organization-defined sanitization techniques or procedures in accordance with applicable federal and organizational standards and policies
</t>
  </si>
  <si>
    <t>MP-6.b</t>
  </si>
  <si>
    <t xml:space="preserve">Determine if the organization: 
 - employs sanitization mechanisms with strength and integrity commensurate with the security category or classification of the information
</t>
  </si>
  <si>
    <t xml:space="preserve">Determine if the organization: 
 - defines types of information system media to be:
   - restricted on information systems or system components; or
   - prohibited from use on information systems or system components
</t>
  </si>
  <si>
    <t>Information system media protection policy; system use policy; procedures addressing media usage restrictions; security plan; rules of behavior; information system design documentation; information system configuration settings and associated documentation; audit records; other relevant documents or records</t>
  </si>
  <si>
    <t>Organizational personnel with information system media use responsibilities; organizational personnel with information security responsibilities; system/network administrators</t>
  </si>
  <si>
    <t>Organizational processes for media use; automated mechanisms restricting or prohibiting use of information system media on information systems or system components</t>
  </si>
  <si>
    <t>MP-7.2</t>
  </si>
  <si>
    <t xml:space="preserve">Determine if the organization: 
 - defines information systems or system components on which the use of organization-defined types of information system media is to be one of the following:
   - restricted; or
   - prohibited
</t>
  </si>
  <si>
    <t>MP-7.3</t>
  </si>
  <si>
    <t xml:space="preserve">Determine if the organization: 
 - defines security safeguards to be employed to restrict or prohibit the use of organization-defined types of information system media on organization-defined information systems or system components
</t>
  </si>
  <si>
    <t xml:space="preserve">Determine if the organization: 
 - restricts or prohibits the use of organization-defined information system media on organization-defined information systems or system components using organization-defined security safeguards
</t>
  </si>
  <si>
    <t>MP-7.4</t>
  </si>
  <si>
    <t xml:space="preserve">Determine if the organization:
 - develops and documents an access control policy that addresses:
   - purpose;
   - scope;
   - roles;
   - responsibilities;
   - management commitment;
   - coordination among organizational entities;
   - compliance
</t>
  </si>
  <si>
    <t>Access control policy and procedures; other relevant documents or records</t>
  </si>
  <si>
    <t>Organizational personnel with access control responsibilities; organizational personnel with information security responsibilities</t>
  </si>
  <si>
    <t xml:space="preserve">Determine if the organization:
 - defines personnel or roles to whom the access control policy are to be disseminated
</t>
  </si>
  <si>
    <t>Determine if the organization:
 - disseminates the access control policy to organization-defined personnel or roles</t>
  </si>
  <si>
    <t>Determine if the organization:
 - develops and documents procedures to facilitate the implementation of the access control policy and associated access control controls</t>
  </si>
  <si>
    <t>Determine if the organization: 
 - defines the frequency to review and update the current access control policy</t>
  </si>
  <si>
    <t>Determine if the organization: 
 - reviews and updates the current access control policy with the organization-defined frequency</t>
  </si>
  <si>
    <t>Determine if the organization: 
 - defines the frequency to review and update the current access control procedures</t>
  </si>
  <si>
    <t>Determine if the organization: 
 - reviews and updates the current access control procedures with the organization-defined frequency</t>
  </si>
  <si>
    <t>AC-2.a.1</t>
  </si>
  <si>
    <t>Determine if the organization:
 - defines information system account types to be identified and selected to support organizational missions/business functions</t>
  </si>
  <si>
    <t>Access control policy; procedures addressing account management; security plan; information system design documentation; information system configuration settings and associated documentation; list of active system accounts along with the name of the individual associated with each account; list of conditions for group and role membership; notifications or records of recently transferred, separated, or terminated employees; list of recently disabled information system accounts along with the name of the individual associated with each account; access authorization records; account management compliance reviews; information system monitoring records; information system audit records; other relevant documents or records</t>
  </si>
  <si>
    <t>AC-2.a.2</t>
  </si>
  <si>
    <t>Determine if the organization:
 - identifies and selects organization-defined information system account types to support organizational missions/business functions</t>
  </si>
  <si>
    <t>Organizational personnel with account management responsibilities; system/network administrators; organizational personnel with information security responsibilities</t>
  </si>
  <si>
    <t>Determine if the organization:
 - assigns account managers for information system accounts</t>
  </si>
  <si>
    <t>Determine if the organization:
 - establishes conditions for group and role membership</t>
  </si>
  <si>
    <t>AC-2.e.1</t>
  </si>
  <si>
    <t>Determine if the organization:
 - defines personnel or roles required to approve requests to create information system accounts</t>
  </si>
  <si>
    <t>AC-2.e.2</t>
  </si>
  <si>
    <t>Determine if the organization:
 - requires approvals by organization-defined personnel or roles for requests to create information system accounts</t>
  </si>
  <si>
    <t>Organizational processes for account management on the information system; automated mechanisms for implementing account management</t>
  </si>
  <si>
    <t>AC-2.f.1</t>
  </si>
  <si>
    <t>AC-2.f.2</t>
  </si>
  <si>
    <t>Determine if the organization:
 - monitors the use of information system accounts</t>
  </si>
  <si>
    <t>AC-2.h</t>
  </si>
  <si>
    <t>AC-2.i</t>
  </si>
  <si>
    <t>AC-2.j.1</t>
  </si>
  <si>
    <t>Determine if the organization:
 - defines the frequency to review accounts for compliance with account management requirements</t>
  </si>
  <si>
    <t>AC-2.j.2</t>
  </si>
  <si>
    <t>Determine if the organization:
 - reviews accounts for compliance with account management requirements with the organization-defined frequency</t>
  </si>
  <si>
    <t>Determine if the organization:
 - establishes a process for reissuing shared/group account credentials (if deployed) when individuals are removed from the group</t>
  </si>
  <si>
    <t>Access control policy; procedures addressing access enforcement; information system design documentation; information system configuration settings and associated documentation; list of approved authorizations (user privileges); information system audit records; other relevant documents or records</t>
  </si>
  <si>
    <t>Organizational personnel with access enforcement responsibilities; system/network administrators; organizational personnel with information security responsibilities; system developers</t>
  </si>
  <si>
    <t>System/network administrators; organizational personnel with information security responsibilities; system developers</t>
  </si>
  <si>
    <t>Unsuccessful Login Attempts</t>
  </si>
  <si>
    <t>AC-7.a.1</t>
  </si>
  <si>
    <t>Access control policy; procedures addressing unsuccessful logon attempts; security plan; information system design documentation; information system configuration settings and associated documentation; information system audit records; other relevant documents or records</t>
  </si>
  <si>
    <t>AC-7.a.2</t>
  </si>
  <si>
    <t>AC-7.a.3</t>
  </si>
  <si>
    <t>Organizational personnel with information security responsibilities; system developers; system/network administrators</t>
  </si>
  <si>
    <t>AC-7.b.1</t>
  </si>
  <si>
    <t>AC-7.b.2</t>
  </si>
  <si>
    <t>Access control policy; privacy and security policies, procedures addressing system use notification; documented approval of information system use notification messages or banners; information system audit records; user acknowledgements of notification message or banner; information system design documentation; information system configuration settings and associated documentation; information system use notification messages; other relevant documents or records</t>
  </si>
  <si>
    <t>System/network administrators; organizational personnel with information security responsibilities; organizational personnel with responsibility for providing legal advice; system developers</t>
  </si>
  <si>
    <t>AC-8.c.1.1</t>
  </si>
  <si>
    <t>AC-8.c.1.2</t>
  </si>
  <si>
    <t>Permitted Actions without Identification or Authorization</t>
  </si>
  <si>
    <t>AC-14.a.1</t>
  </si>
  <si>
    <t>Determine if the organization:
 - defines user actions that can be performed on the information system without identification or authentication consistent with organizational missions/business functions</t>
  </si>
  <si>
    <t>Access control policy; procedures addressing permitted actions without identification or authentication; information system configuration settings and associated documentation; security plan; list of user actions that can be performed without identification or authentication; information system audit records; other relevant documents or records</t>
  </si>
  <si>
    <t>AC-14.a.2</t>
  </si>
  <si>
    <t>Determine if the organization:
 - identifies organization-defined user actions that can be performed on the information system without identification or authentication consistent with organizational missions/business functions</t>
  </si>
  <si>
    <t>Determine if the organization:
 - documents and provides supporting rationale in the security plan for the information system, user actions not requiring identification or authentication</t>
  </si>
  <si>
    <t>AC-17.a.1</t>
  </si>
  <si>
    <t>Determine if the organization:
 - identifies the types of remote access allowed to the information system</t>
  </si>
  <si>
    <t>Access control policy; procedures addressing remote access implementation and usage (including restrictions); configuration management plan; security plan; information system configuration settings and associated documentation; remote access authorizations; information system audit records; other relevant documents or records</t>
  </si>
  <si>
    <t>Organizational personnel with responsibilities for managing remote access connections; system/network administrators; organizational personnel with information security responsibilities</t>
  </si>
  <si>
    <t>AC-17.a.2</t>
  </si>
  <si>
    <t>AC-17.a.3</t>
  </si>
  <si>
    <t>Determine if the organization:
 - authorizes remote access to the information system prior to allowing such connections</t>
  </si>
  <si>
    <t>Access control policy; procedures addressing wireless access implementation and usage (including restrictions); configuration management plan; security plan; information system design documentation; information system configuration settings and associated documentation; wireless access authorizations; information system audit records; other relevant documents or records</t>
  </si>
  <si>
    <t>Organizational personnel with responsibilities for managing wireless access connections; organizational personnel with information security responsibilities</t>
  </si>
  <si>
    <t>Determine if the organization:
 - authorizes wireless access to the information system prior to allowing such connections</t>
  </si>
  <si>
    <t>Access Control for Mobile Devices</t>
  </si>
  <si>
    <t>Access control policy; procedures addressing access control for mobile device usage (including restrictions); configuration management plan; security plan; information system design documentation; information system configuration settings and associated documentation; authorizations for mobile device connections to organizational information systems; information system audit records; other relevant documents or records</t>
  </si>
  <si>
    <t>Organizational personnel using mobile devices to access organizational information systems; system/network administrators; organizational personnel with information security responsibilities</t>
  </si>
  <si>
    <t>Determine if the organization:
 - authorizes the connection of mobile devices to organizational information systems</t>
  </si>
  <si>
    <t>Access control policy; procedures addressing the use of external information systems; external information systems terms and conditions; list of types of applications accessible from external information systems; maximum security categorization for information processed, stored, or transmitted on external information systems; information system configuration settings and associated documentation; other relevant documents or records</t>
  </si>
  <si>
    <t>Organizational personnel with responsibilities for defining terms and conditions for use of external information systems to access organizational systems; system/network administrators; organizational personnel with information security responsibilities</t>
  </si>
  <si>
    <t>Determine if the organization:
 - designates individuals authorized to post information onto a publicly accessible information system</t>
  </si>
  <si>
    <t>Access control policy; procedures addressing publicly accessible content; list of users authorized to post publicly accessible content on organizational information systems; training materials and/or records; records of publicly accessible information reviews; records of response to nonpublic information on public websites; system audit logs; security awareness training records; other relevant documents or records</t>
  </si>
  <si>
    <t>Organizational personnel with responsibilities for managing publicly accessible information posted on organizational information systems; organizational personnel with information security responsibilities</t>
  </si>
  <si>
    <t>Determine if the organization:
 - trains authorized individuals to ensure that publicly accessible information does not contain nonpublic information</t>
  </si>
  <si>
    <t>Determine if the organization:
 - reviews the proposed content of information prior to posting onto the publicly accessible information system to ensure that nonpublic information is not included</t>
  </si>
  <si>
    <t>AC-22.d.1</t>
  </si>
  <si>
    <t>Determine if the organization:
 - defines the frequency to review the content on the publicly accessible information system for nonpublic information</t>
  </si>
  <si>
    <t>AC-22.d.2</t>
  </si>
  <si>
    <t>Determine if the organization:
 - reviews the content on the publicly accessible information system for nonpublic information with the organization-defined frequency</t>
  </si>
  <si>
    <t>AC-22.d.3</t>
  </si>
  <si>
    <t>Determine if the organization:
 - removes nonpublic information from the publicly accessible information system, if discovered</t>
  </si>
  <si>
    <t>Determine if the organization:
 - specifies for each account (as required):
   - authorized users of the information system
   - group and role membership
   - access authorizations (i.e., privileges)
   - other attributes</t>
  </si>
  <si>
    <t>Determine if the organization:
 - defines procedures or conditions to:
   - create information system accounts
   - enable information system accounts
   - modify information system accounts
   - disable information system accounts
   - remove information system accounts</t>
  </si>
  <si>
    <t>Determine if the organization:
 - in accordance with organization-defined procedures or conditions:
   - creates information system accounts
   - enables information system accounts
   - modifies information system accounts
   - disables information system accounts
   - removes information system accounts</t>
  </si>
  <si>
    <t>Determine if the organization:
 - notifies account managers:
   - when accounts are no longer required
   - when users are terminated or transferred
   - when individual information system usage or need to know changes</t>
  </si>
  <si>
    <t>Determine if the organization:
 - authorizes access to the information system based:
   - a valid access authorization
   - intended system usage
   - other attributes as required by the organization or associated missions/business functions</t>
  </si>
  <si>
    <t>Determine if the information system:
 - enforces approved authorizations for logical access to information and system resources in accordance with applicable access control policies</t>
  </si>
  <si>
    <t>Determine if the organization:
 - defines the number of consecutive invalid logon attempts allowed to the information system by a user during an organization-defined time period</t>
  </si>
  <si>
    <t>Determine if the organization:
 - defines the time period allowed by a user of the information system for an organization-defined number of consecutive invalid logon attempts</t>
  </si>
  <si>
    <t>Determine if the information system:
 - enforces a limit of organization-defined number of consecutive invalid logon attempts by a user during an organization-defined time period</t>
  </si>
  <si>
    <t>Determine if the organization:
 - defines account/node lockout time period or logon delay algorithm to be automatically enforced by the information system when the maximum number of unsuccessful logon attempts is exceeded</t>
  </si>
  <si>
    <t>Determine if the information system:
 - when the maximum number of unsuccessful logon attempts is exceeded, automatically:
   - locks the account/node for the organization-defined time period;
   - locks the account/node until released by an administrator; or
   - delays next logon prompt according to the organization-defined delay algorithm</t>
  </si>
  <si>
    <t>Determine if the organization:
 - defines a system use notification message or banner to be displayed by the information system to users before granting access to the system</t>
  </si>
  <si>
    <t>Determine if the information system:
 - displays to users the organization-defined system use notification message or banner before granting access to the information system that provides privacy and security notices consistent with applicable federal laws, Executive Orders, directives, policies, regulations, standards, and guidance, and states that:
   - users are accessing a U.S. Government information system
   - information system usage may be monitored, recorded, and subject to audit
   - unauthorized use of the information system is prohibited and subject to criminal and civil penalties
   - use of the information system indicates consent to monitoring and recording</t>
  </si>
  <si>
    <t>Determine if the information system:
 - retains the notification message or banner on the screen until users acknowledge the usage conditions and take explicit actions to log on to or further access the information system</t>
  </si>
  <si>
    <t>Determine if for publicly accessible systems:
 - the organization defines conditions for system use to be displayed by the information system before granting further access</t>
  </si>
  <si>
    <t>Determine if for publicly accessible systems:
 - the information system displays organization-defined conditions before granting further access</t>
  </si>
  <si>
    <t>Determine if the organization:
 - establishes for each type of remote access allowed:
   - usage restrictions
   - configuration/connection requirements
   - implementation guidance</t>
  </si>
  <si>
    <t>Determine if the organization:
 - documents for each type of remote access allowed:
   - usage restrictions
   - configuration/connection requirements
   - implementation guidance</t>
  </si>
  <si>
    <t>Determine if the organization:
 - establishes for wireless access:
   - usage restrictions
   - configuration/connection requirement
   - implementation guidance</t>
  </si>
  <si>
    <t>Determine if the organization:
 - establishes for organization-controlled mobile devices:
   - usage restrictions
   - configuration/connection requirement
   - implementation guidance</t>
  </si>
  <si>
    <t>Determine if the organization:
 - establishes terms and conditions, consistent with any trust relationships established with other organizations owning, operating, and/or maintaining external information systems, allowing authorized individuals to:
   - access the information system from the external information systems</t>
  </si>
  <si>
    <t>Determine if the organization:
 - establishes terms and conditions, consistent with any trust relationships established with other organizations owning, operating, and/or maintaining external information systems, allowing authorized individuals to:
   - process, store, or transmit organization-controlled information using external information systems</t>
  </si>
  <si>
    <t>AU-1.a.1.1</t>
  </si>
  <si>
    <t xml:space="preserve">Determine if the organization:
 - develops and documents an audit and accountability policy that addresses:
   - purpose;
   - scope;
   - roles;
   - responsibilities;
   - management commitment;
   - coordination among organizational entities;
   - compliance
</t>
  </si>
  <si>
    <t>Audit and accountability policy and procedures; other relevant documents or records</t>
  </si>
  <si>
    <t>Organizational personnel with audit and accountability responsibilities; organizational personnel with information security responsibilities</t>
  </si>
  <si>
    <t>Determine if the organization:
 - defines personnel or roles to whom the audit and accountability policy are to be disseminated</t>
  </si>
  <si>
    <t>AU-1.a.1.3</t>
  </si>
  <si>
    <t>AU-1.a.2.2</t>
  </si>
  <si>
    <t>Determine if the organization:
 - defines personnel or roles to whom the procedures are to be disseminate</t>
  </si>
  <si>
    <t>AU-1.a.2.3</t>
  </si>
  <si>
    <t>Determine if the organization: 
 - defines the frequency to review and update the current audit and accountability policy</t>
  </si>
  <si>
    <t>AU-1.b.1.2</t>
  </si>
  <si>
    <t>Determine if the organization: 
 - reviews and updates the current audit and accountability policy with the organization-defined frequency</t>
  </si>
  <si>
    <t>Determine if the organization: 
 - defines the frequency to review and update the current audit and accountability procedures</t>
  </si>
  <si>
    <t>AU-1.b.2.2</t>
  </si>
  <si>
    <t>Determine if the organization: 
 - reviews and updates the current audit and accountability procedures in accordance with the organization-defined frequency</t>
  </si>
  <si>
    <t>Determine if the organization:
 - defines the auditable events that the information system must be capable of auditing</t>
  </si>
  <si>
    <t>Audit and accountability policy; procedures addressing auditable events; security plan; information system design documentation; information system configuration settings and associated documentation; information system audit records; information system auditable events; other relevant documents or records</t>
  </si>
  <si>
    <t>Determine if the organization:
 - determines that the information system is capable of auditing organization-defined auditable events</t>
  </si>
  <si>
    <t>Organizational personnel with audit and accountability responsibilities; organizational personnel with information security responsibilities; system/network administrators</t>
  </si>
  <si>
    <t>AU-2.b</t>
  </si>
  <si>
    <t>Determine if the organization:
 - coordinates the security audit function with other organizational entities requiring audit-related information to enhance mutual support and to help guide the selection of auditable events</t>
  </si>
  <si>
    <t>AU-2.c</t>
  </si>
  <si>
    <t>Determine if the organization:
 - provides a rationale for why the auditable events are deemed to be adequate to support after-the-fact investigations of security incidents</t>
  </si>
  <si>
    <t>AU-2.d.1</t>
  </si>
  <si>
    <t>Determine if the organization:
 - defines the subset of auditable events defined in AU-2a that are to be audited within the information system</t>
  </si>
  <si>
    <t>AU-2.d.2</t>
  </si>
  <si>
    <t>Determine if the organization:
 - determines that the subset of auditable events defined in AU-2a are to be audited within the information system</t>
  </si>
  <si>
    <t>AU-2.d.3</t>
  </si>
  <si>
    <t>Determine if the organization:
 - determines the frequency of (or situation requiring) auditing for each identified event</t>
  </si>
  <si>
    <t>Audit and accountability policy; procedures addressing content of audit records; information system design documentation; information system configuration settings and associated documentation; list of organization-defined auditable events; information system audit records; information system incident reports; other relevant documents or records</t>
  </si>
  <si>
    <t>Organizational personnel with audit and accountability responsibilities; organizational personnel with information security responsibilities; system/network administrators; system developers</t>
  </si>
  <si>
    <t>Determine if the organization:
 - defines audit record storage requirements</t>
  </si>
  <si>
    <t>Audit and accountability policy; procedures addressing audit storage capacity; information system design documentation; information system configuration settings and associated documentation; audit record storage requirements; audit record storage capability for information system components; information system audit records; other relevant documents or records</t>
  </si>
  <si>
    <t>Determine if the organization:
 - allocates audit record storage capacity in accordance with the organization-defined audit record storage requirements</t>
  </si>
  <si>
    <t>Audit and accountability policy; procedures addressing response to audit processing failures; information system design documentation; security plan; information system configuration settings and associated documentation; list of personnel to be notified in case of an audit processing failure; information system audit records; other relevant documents or records</t>
  </si>
  <si>
    <t>AU-5.b.1</t>
  </si>
  <si>
    <t>AU-5.b.2</t>
  </si>
  <si>
    <t>Determine if the organization:
 - defines the types of inappropriate or unusual activity to look for when information system audit records are reviewed and analyzed</t>
  </si>
  <si>
    <t>Audit and accountability policy; procedures addressing audit review, analysis, and reporting; reports of audit findings; records of actions taken in response to reviews/analyses of audit records; other relevant documents or records</t>
  </si>
  <si>
    <t>Determine if the organization:
 - defines the frequency to review and analyze information system audit records for indications of organization-defined inappropriate or unusual activity</t>
  </si>
  <si>
    <t>AU-6.a.3</t>
  </si>
  <si>
    <t>Determine if the organization:
 - reviews and analyzes information system audit records for indications of organization-defined inappropriate or unusual activity with the organization-defined frequency</t>
  </si>
  <si>
    <t>Organizational personnel with audit review, analysis, and reporting responsibilities; organizational personnel with information security responsibilities</t>
  </si>
  <si>
    <t>Determine if the organization:
 - defines personnel or roles to whom findings resulting from reviews and analysis of information system audit records are to be reported</t>
  </si>
  <si>
    <t>Determine if the organization:
 - reports findings to organization-defined personnel or roles</t>
  </si>
  <si>
    <t>AU-8.a</t>
  </si>
  <si>
    <t>Audit and accountability policy; procedures addressing time stamp generation; information system design documentation; information system configuration settings and associated documentation; information system audit records; other relevant documents or records</t>
  </si>
  <si>
    <t>AU-9.1</t>
  </si>
  <si>
    <t>Audit and accountability policy; access control policy and procedures; procedures addressing protection of audit information; information system design documentation; information system configuration settings and associated documentation, information system audit records; audit tools; other relevant documents or records</t>
  </si>
  <si>
    <t>AU-9.2</t>
  </si>
  <si>
    <t>AU-11.1</t>
  </si>
  <si>
    <t>Determine if the organization:
 - defines a time period to retain audit records that is consistent with records retention policy</t>
  </si>
  <si>
    <t>Audit and accountability policy; audit record retention policy and procedures; security plan; organization-defined retention period for audit records; audit record archives; audit logs; audit records; other relevant documents or records</t>
  </si>
  <si>
    <t>AU-11.2</t>
  </si>
  <si>
    <t>Organizational personnel with audit record retention responsibilities; organizational personnel with information security responsibilities; system/network administrators</t>
  </si>
  <si>
    <t>Audit and accountability policy; procedures addressing audit record generation; security plan; information system design documentation; information system configuration settings and associated documentation; list of auditable events; information system audit records; other relevant documents or records</t>
  </si>
  <si>
    <t>Organizational personnel with audit record generation responsibilities; organizational personnel with information security responsibilities; system/network administrators; system developers</t>
  </si>
  <si>
    <t>AU-12.c</t>
  </si>
  <si>
    <t>Determine if the information system:
 - generates audit records containing information that establishes:
   - what type of event occurred
   - when the event occurred
   - where the event occurred
   - the source of the event
   - the outcome of the event
   - the identity of any individuals or subjects associated with the event</t>
  </si>
  <si>
    <t>Determine if the organization:
 - defines the personnel or roles to be alerted in the event of an audit processing failure</t>
  </si>
  <si>
    <t>Determine if the information system:
 - alerts the organization-defined personnel or roles in the event of an audit processing failure</t>
  </si>
  <si>
    <t>Determine if the organization:
 - defines additional actions to be taken (e.g., shutdown information system, overwrite oldest audit records, stop generating audit records) in the event of an audit processing failure</t>
  </si>
  <si>
    <t>Determine if the information system:
 - takes the additional organization-defined actions in the event of an audit processing failure</t>
  </si>
  <si>
    <t>Determine if the information system:
 - uses internal system clocks to generate time stamps for audit records</t>
  </si>
  <si>
    <t>Determine if the information system:
 - records time stamps for audit records that can be mapped to Coordinated Universal Time (UTC) or Greenwich Mean Time (GMT)</t>
  </si>
  <si>
    <t>Determine if the organization:
 - defines the granularity of time measurement to be met when recording time stamps for audit records</t>
  </si>
  <si>
    <t>Determine if the organization:
 - records time stamps for audit records that meet the organization-defined granularity of time measurement</t>
  </si>
  <si>
    <t>Determine if the information system:
 - protects audit information from unauthorized:
   - access
   - modification
   - deletion</t>
  </si>
  <si>
    <t>Determine if the information system:
 - protects audit tools from unauthorized:
   - access
   - modification
   - deletion</t>
  </si>
  <si>
    <t>Determine if the organization:
 - retains audit records for the organization-defined time period consistent with records retention policy to:
   - provide support for after-the-fact investigations of security incidents
   - meet regulatory and organizational information retention requirements</t>
  </si>
  <si>
    <t>Determine if the organization:
 - defines the information system components which are to provide audit record generation capability for the auditable events defined in AU-2a</t>
  </si>
  <si>
    <t>Determine if the information system:
 - provides audit record generation capability, for the auditable events defined in AU-2a, at organization-defined information system components</t>
  </si>
  <si>
    <t>Determine if the organization:
 - defines the personnel or roles allowed to select which auditable events are to be audited by specific components of the information system</t>
  </si>
  <si>
    <t>Determine if the information system:
 - allows the organization-defined personnel or roles to select which auditable events are to be audited by specific components of the system</t>
  </si>
  <si>
    <t>Determine if the information system:
 - generates audit records for the events defined in AU-2d with the content in defined in AU-3</t>
  </si>
  <si>
    <t>Determine if the organization:
 - develops and documents a physical and environmental protection policy that addresses:
  - purpose;
  - scope;
  - roles;
  - responsibilities;
  - management commitment;
  - coordination among organizational entities;
  - compliance</t>
  </si>
  <si>
    <t>Physical and environmental protection policy and procedures; other relevant documents or records</t>
  </si>
  <si>
    <t>Organizational personnel with physical and environmental protection responsibilities; organizational personnel with information security responsibilities</t>
  </si>
  <si>
    <t>Determine if the organization:
 - defines  personnel or roles to whom the physical and environmental protection policy is to be disseminated</t>
  </si>
  <si>
    <t>Determine if the organization:
 - disseminates the physical and environmental protection  policy to organization-defined personnel or roles</t>
  </si>
  <si>
    <t>Determine if the organization:
 - develops and documents procedures to facilitate the implementation of the physical and environmental protection  policy and associated physical and environmental protection controls</t>
  </si>
  <si>
    <t>Determine if the organization:
 - defines the frequency to review and update the current physical and environmental protection policy</t>
  </si>
  <si>
    <t>Determine if the organization:
 - reviews and updates the current physical and environmental protection policy with the organization-defined frequency</t>
  </si>
  <si>
    <t>Determine if the organization:
 - defines the frequency to review and update the current physical and environmental protection procedures</t>
  </si>
  <si>
    <t>Determine if the organization:
 - reviews and updates the current physical and environmental protection procedures with the organization-defined frequency</t>
  </si>
  <si>
    <t>Determine if the organization:
 - develops a list of individuals with authorized access to the facility where the information system resides</t>
  </si>
  <si>
    <t>Physical and environmental protection policy; procedures addressing physical access authorizations; security plan; authorized personnel access list; authorization credentials; physical access list reviews; physical access termination records and associated documentation; other relevant documents or records</t>
  </si>
  <si>
    <t>Organizational personnel with physical access authorization responsibilities; organizational personnel with physical access to information system facility; organizational personnel with information security responsibilities</t>
  </si>
  <si>
    <t>Determine if the organization:
 - approves a list of individuals with authorized access to the facility where the information system resides</t>
  </si>
  <si>
    <t>Organizational processes for physical access authorizations; automated mechanisms supporting and/or implementing physical access authorizations</t>
  </si>
  <si>
    <t>Determine if the organization:
 - maintains a list of individuals with authorized access to the facility where the information system resides</t>
  </si>
  <si>
    <t>Determine if the organization:
 - issues authorization credentials for facility access</t>
  </si>
  <si>
    <t>Determine if the organization:
 - defines the frequency to review the access list detailing authorized facility access by individuals</t>
  </si>
  <si>
    <t>Determine if the organization:
 - reviews the access list detailing authorized facility access by individuals with the organization-defined frequency</t>
  </si>
  <si>
    <t>Determine if the organization:
 - removes individuals from the facility access list when access is no longer required</t>
  </si>
  <si>
    <t>Determine if the organization:
 - defines entry/exit points to the facility where the information system resides</t>
  </si>
  <si>
    <t>Physical and environmental protection policy; procedures addressing physical access control; security plan; physical access control logs or records; inventory records of physical access control devices; information system entry and exit points; records of key and lock combination changes; storage locations for physical access control devices; physical access control devices; list of security safeguards controlling access to designated publicly accessible areas within facility; other relevant documents or records</t>
  </si>
  <si>
    <t>Determine if the organization:
 - enforces physical access authorizations at organization-defined entry/exit points to the facility where the information system resides by:
   - verifying individual access authorizations before granting access to the facility</t>
  </si>
  <si>
    <t>Organizational personnel with physical access control responsibilities; organizational personnel with information security responsibilities</t>
  </si>
  <si>
    <t>Organizational processes for physical access control; automated mechanisms supporting and/or implementing physical access control; physical access control devices</t>
  </si>
  <si>
    <t>PE-3.a.2.2</t>
  </si>
  <si>
    <t>Determine if the organization:
 - enforces physical access authorizations at organization-defined entry/exit points to the facility where the information system resides by:
   - defining physical access control systems/devices to be employed to control ingress/egress to the facility where the information system resides;
   - using one or more of the following ways to control ingress/egress to the facility:
     - organization-defined physical access control systems/devices; and/or
     - guards</t>
  </si>
  <si>
    <t>Determine if the organization:
 - defines entry/exit points for which physical access audit logs are to be maintained</t>
  </si>
  <si>
    <t>Determine if the organization:
 - maintains physical access audit logs for organization-defined entry/exit points</t>
  </si>
  <si>
    <t>Determine if the organization:
 - defines security safeguards to be employed to control access to areas within the facility officially designated as publicly accessible</t>
  </si>
  <si>
    <t>Determine if the organization:
 - provides organization-defined security safeguards to control access to areas within the facility officially designated as publicly accessible</t>
  </si>
  <si>
    <t>Determine if the organization:
 - secures keys</t>
  </si>
  <si>
    <t>Determine if the organization:
 - secures combinations</t>
  </si>
  <si>
    <t>Determine if the organization:
 - secures other physical access devices</t>
  </si>
  <si>
    <t>Determine if the organization:
 - defines physical access devices to be inventoried</t>
  </si>
  <si>
    <t>Determine if the organization:
 - defines the frequency to inventory organization-defined physical access devices</t>
  </si>
  <si>
    <t>Determine if the organization:
 - inventories the organization-defined physical access devices with the organization-defined frequency</t>
  </si>
  <si>
    <t>Determine if the organization:
 - defines the frequency to change combinations and keys</t>
  </si>
  <si>
    <t>Determine if the organization:
 - monitors physical access to the facility where the information system resides to detect and respond to physical security incidents</t>
  </si>
  <si>
    <t>Physical and environmental protection policy; procedures addressing physical access monitoring; security plan; physical access logs or records; physical access monitoring records; physical access log reviews; other relevant documents or records</t>
  </si>
  <si>
    <t>Organizational personnel with physical access monitoring responsibilities; organizational personnel with incident response responsibilities; organizational personnel with information security responsibilities</t>
  </si>
  <si>
    <t>Organizational processes for monitoring physical access; automated mechanisms supporting and/or implementing physical access monitoring; automated mechanisms supporting and/or implementing reviewing of physical access logs</t>
  </si>
  <si>
    <t>Determine if the organization:
 - defines the frequency to review physical access logs</t>
  </si>
  <si>
    <t>Determine if the organization:
 - defines events or potential indication of events requiring physical access logs to be reviewed</t>
  </si>
  <si>
    <t>Determine if the organization:
 - reviews physical access logs with the organization-defined frequency and upon occurrence of organization-defined events or potential indications of events</t>
  </si>
  <si>
    <t>Determine if the organization:
 - coordinates results of reviews and investigations with the organizational incident response capability</t>
  </si>
  <si>
    <t>Determine if the organization:
 - defines the time period to maintain visitor access records to the facility where the information system resides</t>
  </si>
  <si>
    <t>Physical and environmental protection policy; procedures addressing visitor access records; security plan; visitor access control logs or records; visitor access record or log reviews; other relevant documents or records</t>
  </si>
  <si>
    <t>Determine if the organization:
 - maintains visitor access records to the facility where the information system resides for the organization-defined time period</t>
  </si>
  <si>
    <t>Organizational personnel with visitor access records responsibilities; organizational personnel with information security responsibilities</t>
  </si>
  <si>
    <t>Organizational processes for maintaining and reviewing visitor access records; automated mechanisms supporting and/or implementing maintenance and review of visitor access records</t>
  </si>
  <si>
    <t>Determine if the organization:
 - defines the frequency to review visitor access records</t>
  </si>
  <si>
    <t>Determine if the organization:
 - reviews visitor access records with the organization-defined frequency</t>
  </si>
  <si>
    <t>Physical and environmental protection policy; procedures addressing emergency lighting; emergency lighting documentation; emergency lighting test records; emergency exits and evacuation routes; other relevant documents or records</t>
  </si>
  <si>
    <t>Organizational personnel with responsibility for emergency lighting and/or planning; organizational personnel with information security responsibilities</t>
  </si>
  <si>
    <t>Determine if the organization:
 - employs fire suppression and detection devices/systems for the information system that are supported by an independent energy source</t>
  </si>
  <si>
    <t>Physical and environmental protection policy; procedures addressing fire protection; fire suppression and detection devices/systems; fire suppression and detection devices/systems documentation; test records of fire suppression and detection devices/systems; other relevant documents or records</t>
  </si>
  <si>
    <t>Organizational personnel with responsibilities for fire detection and suppression devices/systems; organizational personnel with information security responsibilities</t>
  </si>
  <si>
    <t>Automated mechanisms supporting and/or implementing fire suppression/detection devices/systems</t>
  </si>
  <si>
    <t>Determine if the organization:
 - maintains fire suppression and detection devices/systems for the information system that are supported by an independent energy source</t>
  </si>
  <si>
    <t>Determine if the organization:
 - defines acceptable temperature levels to be maintained within the facility where the information system resides</t>
  </si>
  <si>
    <t>Physical and environmental protection policy; procedures addressing temperature and humidity control; security plan; temperature and humidity controls; facility housing the information system; temperature and humidity controls documentation; temperature and humidity records; other relevant documents or records</t>
  </si>
  <si>
    <t>Determine if the organization:
 - defines acceptable humidity levels to be maintained within the facility where the information system resides</t>
  </si>
  <si>
    <t>Determine if the organization:
 - maintains temperature levels within the facility where the information system resides at the organization-defined levels</t>
  </si>
  <si>
    <t>Organizational personnel with responsibilities for information system environmental controls; organizational personnel with information security responsibilities</t>
  </si>
  <si>
    <t>Determine if the organization:
 - maintains humidity levels within the facility where the information system resides at the organization-defined levels</t>
  </si>
  <si>
    <t>Determine if the organization:
 - defines the frequency to monitor temperature levels</t>
  </si>
  <si>
    <t>Determine if the organization:
 - defines the frequency to monitor humidity levels</t>
  </si>
  <si>
    <t>Determine if the organization:
 - monitors temperature levels with the organization-defined frequency</t>
  </si>
  <si>
    <t>Determine if the organization:
 - monitors humidity levels with the organization-defined frequency</t>
  </si>
  <si>
    <t>Physical and environmental protection policy; procedures addressing water damage protection; facility housing the information system; master shutoff valves; list of key personnel with knowledge of location and activation procedures for master shutoff valves for the plumbing system; master shutoff valve documentation; other relevant documents or records</t>
  </si>
  <si>
    <t>Master water-shutoff valves; organizational process for activating master water-shutoff</t>
  </si>
  <si>
    <t>Determine if the organization:
 - defines types of information system components to be authorized, monitored, and controlled as such components are entering and exiting the facility</t>
  </si>
  <si>
    <t>Physical and environmental protection policy; procedures addressing delivery and removal of information system components from the facility; security plan; facility housing the information system; records of items entering and exiting the facility; other relevant documents or records</t>
  </si>
  <si>
    <t>Determine if the organization:
 - authorizes organization-defined information system components entering the facility</t>
  </si>
  <si>
    <t>Organizational personnel with responsibilities for controlling information system components entering and exiting the facility; organizational personnel with information security responsibilities</t>
  </si>
  <si>
    <t>Organizational process for authorizing, monitoring, and controlling information system-related items entering and exiting the facility; automated mechanisms supporting and/or implementing authorizing, monitoring, and controlling information system-related items entering and exiting the facility</t>
  </si>
  <si>
    <t>Determine if the organization:
 - monitors organization-defined information system components entering the facility</t>
  </si>
  <si>
    <t>Determine if the organization:
 - controls organization-defined information system components entering the facility</t>
  </si>
  <si>
    <t>Determine if the organization:
 - authorizes organization-defined information system components exiting the facility</t>
  </si>
  <si>
    <t>Determine if the organization:
 - monitors organization-defined information system components exiting the facility</t>
  </si>
  <si>
    <t>Determine if the organization:
 - controls organization-defined information system components exiting the facility</t>
  </si>
  <si>
    <t>Determine if the organization:
 - maintains records of information system components entering the facility</t>
  </si>
  <si>
    <t>Determine if the organization:
 - maintains records of information system components exiting the facility</t>
  </si>
  <si>
    <t xml:space="preserve">Determine if the organization:
 - develops and documents a contingency planning policy that addresses:
  - purpose;
  - scope;
  - roles;
  - responsibilities;
  - management commitment;
  - coordination among organizational entities;
  - compliance
</t>
  </si>
  <si>
    <t>Contingency planning policy and procedures; other relevant documents or records</t>
  </si>
  <si>
    <t xml:space="preserve">Determine if the organization:
 - defines personnel or roles to whom the contingency planning policy are to be disseminated
</t>
  </si>
  <si>
    <t xml:space="preserve">Determine if the organization:
 - disseminates the contingency planning policy to organization-defined personnel or roles
</t>
  </si>
  <si>
    <t>Organizational personnel with contingency planning responsibilities; organizational personnel with information security responsibilities</t>
  </si>
  <si>
    <t>CP-1.a.2.1</t>
  </si>
  <si>
    <t>Determine if the organization:
 - develops and documents procedures to facilitate the implementation of the  contingency planning policy and associated awareness and training controls</t>
  </si>
  <si>
    <t>Determine if the organization: 
 - defines the frequency to review and update the current contingency planning policy</t>
  </si>
  <si>
    <t>Determine if the organization: 
 - reviews and updates the current contingency planning policy with the organization-defined frequency</t>
  </si>
  <si>
    <t>Determine if the organization: 
 - defines the frequency to review and update the current contingency planning procedures</t>
  </si>
  <si>
    <t>Determine if the organization: 
 - reviews and updates the current contingency planning procedures with the organization-defined frequency</t>
  </si>
  <si>
    <t>CP-2.a.1</t>
  </si>
  <si>
    <t>Determine if the organization:
 - develops a contingency plan for the information system that identifies essential missions and business functions and associated contingency requirements</t>
  </si>
  <si>
    <t>Contingency planning policy; procedures addressing contingency operations for the information system; contingency plan; security plan; evidence of contingency plan reviews and updates; other relevant documents or records</t>
  </si>
  <si>
    <t>CP-2.a.2</t>
  </si>
  <si>
    <t>CP-2.a.3</t>
  </si>
  <si>
    <t>CP-2.a.4</t>
  </si>
  <si>
    <t>CP-2.a.5</t>
  </si>
  <si>
    <t>CP-2.a.6.1</t>
  </si>
  <si>
    <t>CP-2.a.6.2</t>
  </si>
  <si>
    <t>CP-2.b.1</t>
  </si>
  <si>
    <t>Determine if the organization:
 - defines key contingency personnel (identified by name and/or by role) and organizational elements to whom copies of the contingency plan are to be distributed</t>
  </si>
  <si>
    <t>CP-2.b.2</t>
  </si>
  <si>
    <t>Determine if the organization:
 - distributes copies of the contingency plan to organization-defined key contingency personnel and organizational elements</t>
  </si>
  <si>
    <t>Organizational personnel with contingency planning and plan implementation responsibilities; organizational personnel with incident handling responsibilities; organizational personnel with information security responsibilities</t>
  </si>
  <si>
    <t>CP-2.c</t>
  </si>
  <si>
    <t>CP-2.d.1</t>
  </si>
  <si>
    <t>Determine if the organization:
 - defines a frequency to review the contingency plan for the information system</t>
  </si>
  <si>
    <t>CP-2.d.2</t>
  </si>
  <si>
    <t>Determine if the organization:
 - reviews the contingency plan with the organization-defined frequency</t>
  </si>
  <si>
    <t>CP-2.e.1</t>
  </si>
  <si>
    <t>Organizational processes for contingency plan development, review, update, and protection; automated mechanisms for developing, reviewing, updating and/or protecting the contingency plan</t>
  </si>
  <si>
    <t>CP-2.e.2</t>
  </si>
  <si>
    <t>CP-2.f.1</t>
  </si>
  <si>
    <t>Determine if the organization:
 - defines key contingency personnel (identified by name and/or by role) and organizational elements to whom contingency plan changes are to be communicated</t>
  </si>
  <si>
    <t>CP-2.f.2</t>
  </si>
  <si>
    <t>Determine if the organization:
 - communicates contingency plan changes to organization-defined key contingency personnel and organizational elements</t>
  </si>
  <si>
    <t>CP-2.g</t>
  </si>
  <si>
    <t>Determine if the organization:
 - protects the contingency plan from unauthorized disclosure and modification</t>
  </si>
  <si>
    <t>CP-3.a.1</t>
  </si>
  <si>
    <t>Determine if the organization:
 - defines a time period within which contingency training is to be provided to information system users assuming a contingency role or responsibility</t>
  </si>
  <si>
    <t>Contingency planning policy; procedures addressing contingency training; contingency plan; contingency training curriculum; contingency training material; security plan; contingency training records; other relevant documents or records</t>
  </si>
  <si>
    <t>CP-3.a.2</t>
  </si>
  <si>
    <t>Determine if the organization:
 - provides contingency training to information system users consistent with assigned roles and responsibilities within the organization-defined time period of assuming a contingency role or responsibility</t>
  </si>
  <si>
    <t>Organizational personnel with contingency planning, plan implementation, and training responsibilities; organizational personnel with information security responsibilities</t>
  </si>
  <si>
    <t>Determine if the organization:
 - provides contingency training to information system users consistent with assigned roles and responsibilities when required by information system changes</t>
  </si>
  <si>
    <t>CP-3.c.1</t>
  </si>
  <si>
    <t>Determine if the organization:
 - defines the frequency for contingency training thereafter</t>
  </si>
  <si>
    <t>CP-3.c.2</t>
  </si>
  <si>
    <t>Determine if the organization:
 - provides contingency training to information system users consistent with assigned roles and responsibilities with the organization-defined frequency thereafter</t>
  </si>
  <si>
    <t>CP-4.a.1</t>
  </si>
  <si>
    <t>Determine if the organization:
 - defines tests to determine the effectiveness of the contingency plan and the organizational readiness to execute the plan</t>
  </si>
  <si>
    <t>Contingency planning policy; procedures addressing contingency plan testing; contingency plan; security plan; contingency plan test documentation; contingency plan test results; other relevant documents or records</t>
  </si>
  <si>
    <t>CP-4.a.2</t>
  </si>
  <si>
    <t>Determine if the organization:
 - defines a frequency to test the contingency plan for the information system</t>
  </si>
  <si>
    <t>CP-4.a.3</t>
  </si>
  <si>
    <t>Determine if the organization:
 - tests the contingency plan for the information system with the organization-defined frequency, using organization-defined tests to determine the effectiveness of the plan and the organizational readiness to execute the plan</t>
  </si>
  <si>
    <t>Organizational processes for contingency plan testing; automated mechanisms supporting the contingency plan and/or contingency plan testing</t>
  </si>
  <si>
    <t>Organizational personnel with responsibilities for contingency plan testing, reviewing or responding to contingency plan tests; organizational personnel with information security responsibilities</t>
  </si>
  <si>
    <t>CP-9.a.1</t>
  </si>
  <si>
    <t>Determine if the organization:
 - defines a frequency, consistent with recovery time objectives and recovery point objectives as specified in the information system contingency plan, to conduct backups of user-level information contained in the information system</t>
  </si>
  <si>
    <t>Contingency planning policy; procedures addressing information system backup; contingency plan; backup storage location(s);information system backup logs or records; other relevant documents or records</t>
  </si>
  <si>
    <t>CP-9.a.2</t>
  </si>
  <si>
    <t>Determine if the organization:
 - conducts backups of user-level information contained in the information system with the organization-defined frequency</t>
  </si>
  <si>
    <t>Organizational processes for conducting information system backups; automated mechanisms supporting and/or implementing information system backups</t>
  </si>
  <si>
    <t>CP-9.b.1</t>
  </si>
  <si>
    <t>Determine if the organization:
 - defines a frequency, consistent with recovery time objectives and recovery point objectives as specified in the information system contingency plan, to conduct backups of system-level information contained in the information system</t>
  </si>
  <si>
    <t>CP-9.b.2</t>
  </si>
  <si>
    <t>Determine if the organization:
 - conducts backups of system-level information contained in the information system with the organization-defined frequency</t>
  </si>
  <si>
    <t>CP-9.c.1</t>
  </si>
  <si>
    <t>Determine if the organization:
 - defines a frequency, consistent with recovery time objectives and recovery point objectives as specified in the information system contingency plan, to conduct backups of information system documentation including security-related documentation</t>
  </si>
  <si>
    <t>CP-9.c.2</t>
  </si>
  <si>
    <t>Determine if the organization:
 - conducts backups of information system documentation, including security-related documentation, with the organization-defined frequency</t>
  </si>
  <si>
    <t>Determine if the organization:
 - protects the confidentiality, integrity, and availability of backup information at storage locations</t>
  </si>
  <si>
    <t>Organizational personnel with information system backup responsibilities; organizational personnel with information security responsibilities</t>
  </si>
  <si>
    <t>CP-10.1</t>
  </si>
  <si>
    <t>Contingency planning policy; procedures addressing information system backup; contingency plan; information system backup test results; contingency plan test results; contingency plan test documentation; redundant secondary system for information system backups; location(s) of redundant secondary backup system(s);other relevant documents or records</t>
  </si>
  <si>
    <t>Organizational processes implementing information system recovery and reconstitution operations; automated mechanisms supporting and/or implementing information system recovery and reconstitution operations</t>
  </si>
  <si>
    <t>CP-10.2</t>
  </si>
  <si>
    <t>Determine if the organization:
 - develops and documents an identification and authentication policy that addresses:
  - purpose;
  - scope;
  - roles;
  - responsibilities;
  - management commitment;
  - coordination among organizational entities;
  - compliance</t>
  </si>
  <si>
    <t>Identification and authentication policy and procedures; other relevant documents or records</t>
  </si>
  <si>
    <t>Determine if the organization:
 - defines personnel or roles to whom the identification and authentication policy is to be disseminated; and</t>
  </si>
  <si>
    <t>Determine if the organization:
 - disseminates the identification and authentication policy to organization-defined personnel or roles</t>
  </si>
  <si>
    <t>Organizational personnel with identification and authentication responsibilities; organizational personnel with information security responsibilities</t>
  </si>
  <si>
    <t>Determine if the organization:
 - defines the frequency to review and update the current identification and authentication policy</t>
  </si>
  <si>
    <t>Determine if the organization:
 - reviews and updates the current identification and authentication policy with the organization-defined frequency</t>
  </si>
  <si>
    <t>Determine if the organization:
 - defines the frequency to review and update the current identification and authentication procedures</t>
  </si>
  <si>
    <t>Determine if the organization:
 - reviews and updates the current identification and authentication procedures with the organization-defined frequency</t>
  </si>
  <si>
    <t>IA-2.1</t>
  </si>
  <si>
    <t>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t>
  </si>
  <si>
    <t>Organizational personnel with information system operations responsibilities; organizational personnel with information security responsibilities; system/network administrators; organizational personnel with account management responsibilities; system developers</t>
  </si>
  <si>
    <t>Organizational processes for uniquely identifying and authenticating users; automated mechanisms supporting and/or implementing identification and authentication capability</t>
  </si>
  <si>
    <t>IA-2(1).1</t>
  </si>
  <si>
    <t>Organizational personnel with information system operations responsibilities; organizational personnel with account management responsibilities; organizational personnel with information security responsibilities; system/network administrators; system developers</t>
  </si>
  <si>
    <t>IA-2(12).1</t>
  </si>
  <si>
    <t>Determine if the information system:
 - accepts Personal Identity Verification (PIV) credentials</t>
  </si>
  <si>
    <t>Identification and authentication policy; procedures addressing user identification and authentication; information system design documentation; information system configuration settings and associated documentation; information system audit records; PIV verification records; evidence of PIV credentials; PIV credential authorizations; other relevant documents or records</t>
  </si>
  <si>
    <t>IA-2(12).2</t>
  </si>
  <si>
    <t>Determine if the information system:
 - electronically verifies Personal Identity Verification (PIV) credentials</t>
  </si>
  <si>
    <t>Identification and authentication policy; procedures addressing user identification and authentication; information system design documentation; information system configuration settings and associated documentation; information system audit  verification records; evidence of PIV  credential authorizations; other relevant documents or records</t>
  </si>
  <si>
    <t>Identification and authentication policy; procedures addressing identifier management; procedures addressing account management; security plan; information system design documentation; information system configuration settings and associated documentation; list of information system accounts; list of identifiers generated from physical access control devices; other relevant documents or records</t>
  </si>
  <si>
    <t>Organizational personnel with identifier management responsibilities; organizational personnel with information security responsibilities; system/network administrators; system developers</t>
  </si>
  <si>
    <t>Organizational personnel with authenticator management responsibilities; organizational personnel with information security responsibilities; system/network administrators</t>
  </si>
  <si>
    <t>Identification and authentication policy; procedures addressing authenticator management; information system design documentation; information system configuration settings and associated documentation; list of information system authenticator types; change control records associated with managing information system authenticators; information system audit records; other relevant documents or records</t>
  </si>
  <si>
    <t>IA-5(1).a.1</t>
  </si>
  <si>
    <t>Identification and authentication policy; password policy; procedures addressing authenticator management; security plan; information system design documentation; information system configuration settings and associated documentation; password configurations and associated documentation; other relevant documents or records</t>
  </si>
  <si>
    <t>IA-5(1).a.2</t>
  </si>
  <si>
    <t>IA-5(1).a.3</t>
  </si>
  <si>
    <t>IA-5(1).a.4</t>
  </si>
  <si>
    <t>IA-5(1).a.5</t>
  </si>
  <si>
    <t>Organizational personnel with authenticator management responsibilities; organizational personnel with information security responsibilities; system/network administrators; system developers</t>
  </si>
  <si>
    <t>IA-5(1).b.1</t>
  </si>
  <si>
    <t>IA-5(1).b.2</t>
  </si>
  <si>
    <t>IA-5(1).c</t>
  </si>
  <si>
    <t>IA-5(1).d.1</t>
  </si>
  <si>
    <t>IA-5(1).d.2</t>
  </si>
  <si>
    <t>IA-5(1).d.3</t>
  </si>
  <si>
    <t>IA-5(1).d.4</t>
  </si>
  <si>
    <t>IA-5(1).e.1</t>
  </si>
  <si>
    <t>IA-5(1).e.2</t>
  </si>
  <si>
    <t>IA-5(1).f</t>
  </si>
  <si>
    <t>IA-5(11).1</t>
  </si>
  <si>
    <t>Identification and authentication policy; procedures addressing authenticator management; security plan; information system design documentation; automated mechanisms employing hardware token-based authentication for the information system; list of token quality requirements; information system configuration settings and associated documentation; information system audit records; other relevant documents or records</t>
  </si>
  <si>
    <t>IA-5(11).2</t>
  </si>
  <si>
    <t>IA-6.1</t>
  </si>
  <si>
    <t>Identification and authentication policy; procedures addressing authenticator feedback; information system design documentation; information system configuration settings and associated documentation; information system audit records; other relevant documents or records</t>
  </si>
  <si>
    <t>IA-7.1</t>
  </si>
  <si>
    <t>Identification and authentication policy; procedures addressing cryptographic module authentication; information system design documentation; information system configuration settings and associated documentation; information system audit records; other relevant documents or records</t>
  </si>
  <si>
    <t>Organizational personnel with responsibility for cryptographic module authentication; organizational personnel with information security responsibilities; system/network administrators; system developers</t>
  </si>
  <si>
    <t>IA-8.1</t>
  </si>
  <si>
    <t>Organizational personnel with information system operations responsibilities; organizational personnel with information security responsibilities; system/network administrators; organizational personnel with account management responsibilities</t>
  </si>
  <si>
    <t>IA-8(1).1</t>
  </si>
  <si>
    <t>Determine if the information system:
 - accepts Personal Identity Verification (PIV) credentials from other agencies</t>
  </si>
  <si>
    <t>Organizational personnel with information system operations responsibilities; organizational personnel with information security responsibilities; system/network administrators; system developers; organizational personnel with account management responsibilities</t>
  </si>
  <si>
    <t>Automated mechanisms supporting and/or implementing identification and authentication capability; automated mechanisms that accept and verify PIV credentials</t>
  </si>
  <si>
    <t>IA-8(1).2</t>
  </si>
  <si>
    <t>Determine if the information system:
 - electronically verifies Personal Identity Verification (PIV) credentials from other agencies</t>
  </si>
  <si>
    <t>IA-8(2).1</t>
  </si>
  <si>
    <t>Identification and authentication policy; procedures addressing user identification and authentication; information system design documentation; information system configuration settings and associated documentation; information system audit records; list of FICAM-approved, third-party credentialing products, components, or services procured and implemented by organization; third-party credential verification records; evidence of FICAM-approved third-party credentials; third-party credential authorizations; other relevant documents or records</t>
  </si>
  <si>
    <t>Automated mechanisms supporting and/or implementing identification and authentication capability; automated mechanisms that accept FICAM-approved credentials</t>
  </si>
  <si>
    <t>IA-8(3).1</t>
  </si>
  <si>
    <t>Determine if the organization:
 - defines information systems in which only FICAM-approved information system components are to be employed to accept third-party credentials</t>
  </si>
  <si>
    <t>Identification and authentication policy; system and services acquisition policy; procedures addressing user identification and authentication; procedures addressing the integration of security requirements into the acquisition process; information system design documentation; information system configuration settings and associated documentation; information system audit records; third-party credential validations; third-party credential authorizations; third-party credential records; list of FICAM-approved information system components procured and implemented by organization; acquisition documentation; acquisition contracts for information system procurements or services; other relevant documents or records</t>
  </si>
  <si>
    <t>IA-8(3).2</t>
  </si>
  <si>
    <t>Determine if the organization:
 - employs only FICAM-approved information system components in organization-defined information systems to accept third-party credentials</t>
  </si>
  <si>
    <t>Organizational personnel with information system operations responsibilities; system/network administrators; organizational personnel with account management responsibilities; organizational personnel with information system security, acquisition, and contracting responsibilities</t>
  </si>
  <si>
    <t>IA-8(4).1</t>
  </si>
  <si>
    <t>Identification and authentication policy; system and services acquisition policy; procedures addressing user identification and authentication; procedures addressing the integration of security requirements into the acquisition process; information system design documentation; information system configuration settings and associated documentation; information system audit records; list of FICAM-issued profiles and associated, approved protocols; acquisition documentation; acquisition contracts for information system procurements or services; other relevant documents or records</t>
  </si>
  <si>
    <t>Automated mechanisms supporting and/or implementing identification and authentication capability; automated mechanisms supporting and/or implementing conformance with FICAM-issued profiles</t>
  </si>
  <si>
    <t>Incident response policy and procedures; other relevant documents or records</t>
  </si>
  <si>
    <t xml:space="preserve">Determine if the organization:
 - disseminates the incident response policy to organization-defined personnel or roles
</t>
  </si>
  <si>
    <t>Organizational personnel with incident response responsibilities; organizational personnel with information security responsibilities</t>
  </si>
  <si>
    <t>Determine if the organization:
 - develops and documents procedures to facilitate the implementation of the incident response policy and associated awareness and training controls</t>
  </si>
  <si>
    <t>Determine if the organization: 
 - defines the frequency to review and update the current incident response policy</t>
  </si>
  <si>
    <t>Determine if the organization: 
 - reviews and updates the current incident response policy with the organization-defined frequency</t>
  </si>
  <si>
    <t>Determine if the organization: 
 - defines the frequency to review and update the current incident response procedures</t>
  </si>
  <si>
    <t>Determine if the organization: 
 - reviews and updates the current incident response procedures with the organization-defined frequency</t>
  </si>
  <si>
    <t>IR-2.a.1</t>
  </si>
  <si>
    <t>Determine if the organization:
 - defines a time period within which incident response training is to be provided to information system users assuming an incident response role or responsibility</t>
  </si>
  <si>
    <t>Incident response policy; procedures addressing incident response training; incident response training curriculum; incident response training materials; security plan; incident response plan; security plan; incident response training records; other relevant documents or records</t>
  </si>
  <si>
    <t>IR-2.a.2</t>
  </si>
  <si>
    <t>Determine if the organization:
 - provides incident response training to information system users consistent with assigned roles and responsibilities within the organization-defined time period of assuming an incident response role or responsibility</t>
  </si>
  <si>
    <t>Organizational personnel with incident response training and operational responsibilities; organizational personnel with information security responsibilities</t>
  </si>
  <si>
    <t>Determine if the organization:
 - provides incident response training to information system users consistent with assigned roles and responsibilities when required by information system changes</t>
  </si>
  <si>
    <t>Determine if the organization:
 - defines the frequency to provide refresher incident response training to information system users consistent with assigned roles or responsibilities</t>
  </si>
  <si>
    <t>IR-2.c.2</t>
  </si>
  <si>
    <t>Determine if the organization:
 - after the initial incident response training, provides refresher incident response training to information system users consistent with assigned roles and responsibilities in accordance with the organization-defined frequency to provide refresher training</t>
  </si>
  <si>
    <t>Incident response policy; contingency planning policy; procedures addressing incident handling; incident response plan; contingency plan; security plan; other relevant documents or records</t>
  </si>
  <si>
    <t>Determine if the organization:
 - coordinates incident handling activities with contingency planning activities</t>
  </si>
  <si>
    <t>Organizational personnel with incident handling responsibilities; organizational personnel with contingency planning responsibilities; organizational personnel with information security responsibilities</t>
  </si>
  <si>
    <t>IR-4.c.1</t>
  </si>
  <si>
    <t>IR-4.c.2</t>
  </si>
  <si>
    <t>IR-5.1</t>
  </si>
  <si>
    <t>Determine if the organization:
 - tracks information system security incidents</t>
  </si>
  <si>
    <t>Incident response policy; procedures addressing incident monitoring; incident response records and documentation; incident response plan; security plan; other relevant documents or records</t>
  </si>
  <si>
    <t>Incident monitoring capability for the organization; automated mechanisms supporting and/or implementing tracking and documenting of system security incidents</t>
  </si>
  <si>
    <t>IR-5.2</t>
  </si>
  <si>
    <t>Determine if the organization:
 - documents information system security incidents</t>
  </si>
  <si>
    <t>IR-6.a.1</t>
  </si>
  <si>
    <t>Determine if the organization:
 - defines the time period within which personnel report suspected security incidents to the organizational incident response capability</t>
  </si>
  <si>
    <t>Incident response policy; procedures addressing incident reporting; incident reporting records and documentation; incident response plan; security plan; other relevant documents or records</t>
  </si>
  <si>
    <t>IR-6.a.2</t>
  </si>
  <si>
    <t>Determine if the organization:
 - requires personnel to report suspected security incidents to the organizational incident response capability within the organization-defined time period</t>
  </si>
  <si>
    <t>Organizational personnel with incident reporting responsibilities; organizational personnel with information security responsibilities; personnel who have/should have reported incidents; personnel (authorities) to whom incident information is to be reported</t>
  </si>
  <si>
    <t>Organizational processes for incident reporting; automated mechanisms supporting and/or implementing incident reporting</t>
  </si>
  <si>
    <t>IR-6.b.1</t>
  </si>
  <si>
    <t>Determine if the organization:
 - defines authorities to whom security incident information is to be reported</t>
  </si>
  <si>
    <t>IR-6.b.2</t>
  </si>
  <si>
    <t>Determine if the organization:
 - reports security incident information to organization-defined authorities</t>
  </si>
  <si>
    <t>IR-7.1</t>
  </si>
  <si>
    <t>Incident response policy; procedures addressing incident response assistance; incident response plan; security plan; other relevant documents or records</t>
  </si>
  <si>
    <t>Organizational processes for incident response assistance; automated mechanisms supporting and/or implementing incident response assistance</t>
  </si>
  <si>
    <t>IR-7.2</t>
  </si>
  <si>
    <t>Organizational personnel with incident response assistance and support responsibilities; organizational personnel with access to incident response support and assistance capability; organizational personnel with information security responsibilities</t>
  </si>
  <si>
    <t>Incident response policy; procedures addressing incident response planning; incident response plan; records of incident response plan reviews and approvals; other relevant documents or records</t>
  </si>
  <si>
    <t>IR-8.a.8.1</t>
  </si>
  <si>
    <t>IR-8.a.8.2</t>
  </si>
  <si>
    <t>Organizational personnel with incident response planning responsibilities; organizational personnel with information security responsibilities</t>
  </si>
  <si>
    <t>IR-8.b.1.a</t>
  </si>
  <si>
    <t>Determine if the organization:
 - defines incident response personnel (identified by name and/or by role) to whom copies of the incident response plan are to be distributed</t>
  </si>
  <si>
    <t>IR-8.b.1.b</t>
  </si>
  <si>
    <t>Determine if the organization:
 - defines organizational elements to whom copies of the incident response plan are to be distributed</t>
  </si>
  <si>
    <t>IR-8.b.2</t>
  </si>
  <si>
    <t>Determine if the organization:
 - distributes copies of the incident response plan to organization-defined incident response personnel (identified by name and/or by role) and organizational elements</t>
  </si>
  <si>
    <t>IR-8.c.1</t>
  </si>
  <si>
    <t>Determine if the organization:
 - defines the frequency to review the incident response plan</t>
  </si>
  <si>
    <t>IR-8.c.2</t>
  </si>
  <si>
    <t>Determine if the organization:
 - reviews the incident response plan with the organization-defined frequency</t>
  </si>
  <si>
    <t>IR-8.e.1.a</t>
  </si>
  <si>
    <t>Determine if the organization:
 - defines incident response personnel (identified by name and/or by role) to whom incident response plan changes are to be communicated</t>
  </si>
  <si>
    <t>IR-8.e.1.b</t>
  </si>
  <si>
    <t>Determine if the organization:
 - defines organizational elements to whom incident response plan changes are to be communicated</t>
  </si>
  <si>
    <t>IR-8.e.2</t>
  </si>
  <si>
    <t>Determine if the organization:
 - communicates incident response plan changes to organization-defined incident response personnel (identified by name and/or by role) and organizational elements</t>
  </si>
  <si>
    <t>Determine if the organization:
 - protects the incident response plan from unauthorized disclosure and modification</t>
  </si>
  <si>
    <t>Determine if the organization:
 - defines personnel or roles to whom the incident response policy are to be disseminated</t>
  </si>
  <si>
    <t>Determine if the organization:
 - defines circumstances requiring visitor:
   - escorts
   - monitoring</t>
  </si>
  <si>
    <t>Determine if the organization:
 - in accordance with organization-defined circumstances requiring visitor escorts and monitoring:
   - escorts visitors
   - monitors visitor activities</t>
  </si>
  <si>
    <t>Determine if the organization:
 - changes combinations and keys with the organization-defined frequency and/or when:
   - keys are lost
   - combinations are compromised
   - individuals are transferred or terminated</t>
  </si>
  <si>
    <t>Determine if the organization:
 - employs and maintains automatic emergency lighting for the information system that:
   - activates in the event of a power outage or disruption</t>
  </si>
  <si>
    <t>Determine if the organization:
 - employs and maintains automatic emergency lighting for the information system that:
   - covers emergency exits and evacuation routes within the facility</t>
  </si>
  <si>
    <t>Determine if the organization:
 - protects the information system from damage resulting from water leakage by providing master shutoff or isolation valves that are:
   - accessible
   - working properly
   - known to key personnel</t>
  </si>
  <si>
    <t xml:space="preserve">Determine if the organization:
 - develops a contingency plan for the information system that:
   - provides recovery objectives
   - provides restoration priorities
   - provides metrics
</t>
  </si>
  <si>
    <t xml:space="preserve">Determine if the organization:
 - develops a contingency plan for the information system that:
  - addresses contingency roles
  - addresses contingency responsibilities
  - addresses assigned individuals with contact information
</t>
  </si>
  <si>
    <t xml:space="preserve">Determine if the organization:
 - develops a contingency plan for the information system that:
   - addresses maintaining essential missions and business functions despite an information system disruption, compromise, or failure
</t>
  </si>
  <si>
    <t xml:space="preserve">Determine if the organization:
 - develops a contingency plan for the information system that:
   - addresses eventual, full information system restoration without deterioration of the security safeguards originally planned and implemented
</t>
  </si>
  <si>
    <t xml:space="preserve">Determine if the organization:
 - develops a contingency plan for the information system that:
   - defines personnel or roles to review and approve the contingency plan for the information system
</t>
  </si>
  <si>
    <t xml:space="preserve">Determine if the organization:
 - develops a contingency plan for the information system that:
  - is reviewed and approved by organization-defined personnel or roles
</t>
  </si>
  <si>
    <t>Determine if the organization:
 - coordinates contingency planning activities with incident handling activities</t>
  </si>
  <si>
    <t>Determine if the organization:
 - updates the contingency plan to address:
   - changes to the organization, information system, or environment of operation</t>
  </si>
  <si>
    <t>Determine if the organization:
 - updates the contingency plan to address:
   - problems encountered during plan implementation, execution, and testing</t>
  </si>
  <si>
    <t>Determine if the organization:
 - reviews the contingency plan test results</t>
  </si>
  <si>
    <t>Determine if the organization:
 - initiates corrective actions, if needed</t>
  </si>
  <si>
    <t>Determine if the organization:
 - provides for:
   - the recovery of the information system to a known state after:
     - a disruption;
     - a compromise; or
     - a failure</t>
  </si>
  <si>
    <t xml:space="preserve">Determine if the organization:
 - provides for:
   - the reconstitution of the information system to a known state after:
     - a disruption;
     - a compromise; or
     - a failure
</t>
  </si>
  <si>
    <t>Determine if the organization:
 - develops and documents procedures to facilitate the implementation of the identification and authentication policy and associated identification and authentication controls</t>
  </si>
  <si>
    <t>Determine if the information system:
 - uniquely identifies and authenticates organizational users (or processes acting on behalf of organizational users)</t>
  </si>
  <si>
    <t>Determine if the information system:
 - implements multifactor authentication for network access to privileged accounts</t>
  </si>
  <si>
    <t>Determine if the organization:
 - manages information system identifiers by:
   - defining personnel or roles from whom authorization must be received to assign:
     - an individual identifier;
     - a group identifier;
     - a role identifier; and/or
     - a device identifier</t>
  </si>
  <si>
    <t>Determine if the organization:
 - manages information system identifiers by:
   - receiving authorization from organization-defined personnel or roles to assign:
     - an individual identifier;
     - a group identifier;
     - a role identifier; and/or
     - a device identifier</t>
  </si>
  <si>
    <t>Determine if the organization:
 - manages information system identifiers by:
   - selecting an identifier that identifies:
     - an individual;
     - a group;
     - a role; and/or
     - a device</t>
  </si>
  <si>
    <t>Determine if the organization:
 - manages information system identifiers by:
   - assigning the identifier to the intended:
     - an individual;
     - a group;
     - a role; and/or
     - a device</t>
  </si>
  <si>
    <t>Determine if the organization:
 - manages information system identifiers by:
   - defining a time period for preventing reuse of identifiers</t>
  </si>
  <si>
    <t>Determine if the organization:
 - manages information system identifiers by:
   - preventing reuse of identifiers for the organization-defined time period</t>
  </si>
  <si>
    <t>Determine if the organization:
 - manages information system identifiers by:
   - defining a time period of inactivity to disable the identifier</t>
  </si>
  <si>
    <t>Determine if the organization:
 - manages information system identifiers by:
   - disabling the identifier after the organization-defined time period of inactivity</t>
  </si>
  <si>
    <t>Determine if the organization:
 - manages information system authenticators by:
   - verifying, as part of the initial authenticator distribution, the identity of:
     - the individual receiving the authenticator;
     - the group receiving the authenticator;
     - the role receiving the authenticator; and/or
     - the device receiving the authenticator</t>
  </si>
  <si>
    <t>Determine if the organization:
 - manages information system authenticators by:
   - establishing initial authenticator content for authenticators defined by the organization</t>
  </si>
  <si>
    <t>Determine if the organization:
 - manages information system authenticators by:
   - ensuring that authenticators have sufficient strength of mechanism for their intended use</t>
  </si>
  <si>
    <t>Determine if the organization:
 - manages information system authenticators by:
   - establishing and implementing administrative procedures for initial authenticator distribution</t>
  </si>
  <si>
    <t>Determine if the organization:
 - manages information system authenticators by:
   - establishing and implementing administrative procedures for lost/compromised or damaged authenticators</t>
  </si>
  <si>
    <t>Determine if the organization:
 - manages information system authenticators by:
   - establishing and implementing administrative procedures for revoking authenticators</t>
  </si>
  <si>
    <t>Determine if the organization:
 - manages information system authenticators by:
   - changing default content of authenticators prior to information system installation</t>
  </si>
  <si>
    <t>Determine if the organization: 
 - manages information system authenticators by:
   - establishing minimum lifetime restrictions for authenticators</t>
  </si>
  <si>
    <t>Determine if the organization:
 - manages information system authenticators by:
   - establishing maximum lifetime restrictions for authenticators</t>
  </si>
  <si>
    <t>Determine if the organization:
 - manages information system authenticators by:
   - establishing reuse conditions for authenticators</t>
  </si>
  <si>
    <t>Determine if the organization:
 - manages information system authenticators by:
   - defining a time period (by authenticator type) for changing/refreshing authenticators</t>
  </si>
  <si>
    <t>Determine if the organization:
 - manages information system authenticators by:
   - changing/refreshing authenticators with the organization-defined time period by authenticator type</t>
  </si>
  <si>
    <t>Determine if the organization: 
 - manages information system authenticators by:
   - protecting authenticator content from unauthorized:
      - disclosure
      - modification</t>
  </si>
  <si>
    <t>Determine if the organization: 
 - manages information system authenticators by:
   - requiring individuals to take specific security safeguards to protect authenticators</t>
  </si>
  <si>
    <t>Determine if the organization:
 - manages information system authenticators by:
   - having devices implement specific security safeguards to protect authenticators</t>
  </si>
  <si>
    <t>Determine if the organization: 
 - manages information system authenticators by:
   - changing authenticators for group/role accounts when membership to those accounts changes</t>
  </si>
  <si>
    <t>Determine if, for password-based authentication, the organization:
 - defines requirements for case sensitivity</t>
  </si>
  <si>
    <t>Determine if, for password-based authentication, the organization:
 - defines requirements for number of characters</t>
  </si>
  <si>
    <t>Determine if, for password-based authentication, the organization:
 - defines requirements for the mix of upper-case letters, lower-case letters, numbers and special characters</t>
  </si>
  <si>
    <t>Determine if, for password-based authentication, the organization:
 - defines minimum requirements for each type of character</t>
  </si>
  <si>
    <t>Determine if, for password-based authentication, the information system:
 - enforces minimum password complexity of organization-defined requirements for case sensitivity, number of characters, mix of upper-case letters, lower-case letters, numbers, and special characters, including minimum requirements for each type</t>
  </si>
  <si>
    <t>Determine if, for password-based authentication, the organization:
 - defines a minimum number of changed characters to be enforced when new passwords are created</t>
  </si>
  <si>
    <t>Determine if, for password-based authentication, the information system: 
 - enforces at least the organization-defined minimum number of characters that must be changed when new passwords are created</t>
  </si>
  <si>
    <t>Determine if, for password-based authentication, the information system: 
 - stores and transmits only encrypted representations of passwords</t>
  </si>
  <si>
    <t>Determine if, for password-based authentication, the organization: 
 - defines numbers for password minimum lifetime restrictions to be enforced for passwords</t>
  </si>
  <si>
    <t>Determine if, for password-based authentication, the organization: 
 - defines numbers for password maximum lifetime restrictions to be enforced for passwords</t>
  </si>
  <si>
    <t>Determine if, for password-based authentication, the information system: 
 - enforces password minimum lifetime restrictions of organization-defined numbers for lifetime minimum</t>
  </si>
  <si>
    <t>Determine if, for password-based authentication, the information system: 
 - enforces password maximum lifetime restrictions of organization-defined numbers for lifetime maximum</t>
  </si>
  <si>
    <t>Determine if, for password-based authentication, the organization: 
- defines the number of password generations to be prohibited from password reuse</t>
  </si>
  <si>
    <t>Determine if, for password-based authentication, the information system: 
 - prohibits password reuse for the organization-defined number of generations</t>
  </si>
  <si>
    <t>Determine if, for password-based authentication, the information system: 
 - allows the use of a temporary password for system logons with an immediate change to a permanent password</t>
  </si>
  <si>
    <t>Determine if, for hardware token-based authentication, the organization:
 - defines token quality requirements to be satisfied</t>
  </si>
  <si>
    <t>Determine if, for hardware token-based authentication, the information system:
 - employs mechanisms that satisfy organization-defined token quality requirements</t>
  </si>
  <si>
    <t>Determine if the information system:
 - obscures feedback of authentication information during the authentication process to protect the information from possible exploitation/use by unauthorized individuals</t>
  </si>
  <si>
    <t>Determine if the information system:
 - implements mechanisms for authentication to a cryptographic module that meet the requirements of applicable federal laws, Executive Orders, directives, policies, regulations, standards, and guidance for such authentication</t>
  </si>
  <si>
    <t>Determine if the information system:
 - uniquely identifies and authenticates non-organizational users (or processes acting on behalf of non-organizational users)</t>
  </si>
  <si>
    <t>Determine if the information system:
 - accepts only FICAM-approved third-party credentials</t>
  </si>
  <si>
    <t>Determine if the information system: 
 - conforms to FICAM-issued profiles</t>
  </si>
  <si>
    <t>Determine if the organization:
 - develops and documents an incident response policy that addresses:
   - purpose;
   - scope;
   - roles;
   - responsibilities;
   - management commitment;
   - coordination among organizational entities;
   - compliance</t>
  </si>
  <si>
    <t>Determine if the organization:
 - implements an incident handling capability for security incidents that includes:
    - preparation
    - detection and analysis
    - containment
    - eradication
    - recovery</t>
  </si>
  <si>
    <t>Determine if the organization:
 - incorporates lessons learned from ongoing incident handling activities into:
    - incident response procedures
    - training
   - testing/exercises</t>
  </si>
  <si>
    <t>Determine if the organization:
 - implements the resulting changes accordingly to:
    - incident response procedures
    - training
    - testing/exercises</t>
  </si>
  <si>
    <t>Determine if the organization:
 - provides an incident response support resource:
   - that is integral to the organizational incident response capability</t>
  </si>
  <si>
    <t>Determine if the organization:
 - provides an incident response support resource:
   - that offers advice and assistance to users of the information system for the handling and reporting of security incidents</t>
  </si>
  <si>
    <t>Physical and Environmental Protection Summary</t>
  </si>
  <si>
    <t>Determine if for publicly accessible systems:
 - the information system displays references, if any, to monitoring, recording, or auditing that are consistent with privacy accommodations for such systems that generally prohibit those activities</t>
  </si>
  <si>
    <t>Determine if for publicly accessible systems:
 - the information system includes a description of the authorized uses of the system</t>
  </si>
  <si>
    <t>Determine if the organization:
 - defines personnel or roles to whom the configuration management policy is to be disseminated;</t>
  </si>
  <si>
    <t>Determine if the organization:
 - disseminates the configuration management policy to organization-defined personnel or roles</t>
  </si>
  <si>
    <t>Determine if the organization:
 - develops and documents procedures to facilitate the implementation of the configuration management policy and associated audit and accountability controls</t>
  </si>
  <si>
    <t>Determine if the organization:
 - reviews and updates the current configuration management policy with the organization-defined frequency</t>
  </si>
  <si>
    <t>Determine if the organization:
 - defines the frequency to review and update the current configuration management procedures</t>
  </si>
  <si>
    <t>Determine if the organization:
 - reviews and updates the current configuration management procedures in accordance with the organization-defined frequency</t>
  </si>
  <si>
    <t>Determine if the organization:
 - develops an incident response plan that:   
   - provides the organization with a roadmap for implementing its incident response capability</t>
  </si>
  <si>
    <t>Determine if the organization:
 - develops an incident response plan that:   
   - describes the structure and organization of the incident response capability</t>
  </si>
  <si>
    <t>Determine if the organization:
 - develops an incident response plan that:   
   - provides a high-level approach for how the incident response capability fits into the overall organization</t>
  </si>
  <si>
    <t>Determine if the organization:
 - develops an incident response plan that:
   - defines reportable incidents</t>
  </si>
  <si>
    <t>Determine if the organization:
 - develops an incident response plan that: 
   - meets the unique requirements of the organization, which relate to:
      - mission
      - size
      - structure
      - functions</t>
  </si>
  <si>
    <t>Determine if the organization:
 - develops an incident response plan that:
   - provides metrics for measuring the incident response capability within the organization</t>
  </si>
  <si>
    <t>Determine if the organization:
 - develops an incident response plan that:
   - defines the resources and management support needed to effectively maintain and mature an incident response capability</t>
  </si>
  <si>
    <t>Determine if the organization:
 - develops an incident response plan that:
   - defines personnel or roles to review and approve the incident response plan</t>
  </si>
  <si>
    <t>Determine if the organization:
 - develops an incident response plan that:
   - is reviewed and approved by organization-defined personnel or roles</t>
  </si>
  <si>
    <t>Determine if the organization:
 - updates an incident response plan to address system/organizational changes or problems encountered during plan:
   - implementation;
   - execution; or
   - testing;</t>
  </si>
  <si>
    <t>MA-4.a.2</t>
  </si>
  <si>
    <t xml:space="preserve">Determine if the organization: 
 - schedules maintenance and repairs on information system components in accordance with:
   - manufacturer or vendor specifications; and/or organizational requirements </t>
  </si>
  <si>
    <t xml:space="preserve">Determine if the organization: 
 - performs maintenance and repairs on information system components in accordance with:
   - manufacturer or vendor specifications; and/or
organizational requirements
</t>
  </si>
  <si>
    <t xml:space="preserve">Determine if the organization: 
 - documents maintenance and repairs on information system components in accordance with:
   - manufacturer or vendor specifications; and/or
organizational requirements
</t>
  </si>
  <si>
    <t xml:space="preserve">Determine if the organization: 
 - reviews records of maintenance and repairs on information system components in accordance with:
   - manufacturer or vendor specifications; and/or
organizational requirements
</t>
  </si>
  <si>
    <t>SSP Imp. Statement Differential</t>
  </si>
  <si>
    <t>SSP Implementation Statement Differential</t>
  </si>
  <si>
    <t>Yes</t>
  </si>
  <si>
    <t>No</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</si>
</sst>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indexed="8"/>
      <name val="Calibri"/>
      <family val="2"/>
    </font>
    <font>
      <sz val="11"/>
      <color theme="1"/>
      <name val="Calibri"/>
      <family val="2"/>
      <scheme val="minor"/>
    </font>
    <font>
      <sz val="11"/>
      <color theme="1"/>
      <name val="Calibri"/>
      <family val="2"/>
      <scheme val="minor"/>
    </font>
    <font>
      <sz val="10"/>
      <color indexed="8"/>
      <name val="Calibri"/>
      <family val="2"/>
    </font>
    <font>
      <sz val="10"/>
      <color theme="1"/>
      <name val="Calibri"/>
      <family val="2"/>
      <scheme val="minor"/>
    </font>
    <font>
      <sz val="11"/>
      <color indexed="8"/>
      <name val="Arial"/>
      <family val="2"/>
    </font>
    <font>
      <b/>
      <sz val="10"/>
      <color indexed="8"/>
      <name val="Calibri"/>
      <family val="2"/>
      <scheme val="minor"/>
    </font>
    <font>
      <sz val="10"/>
      <color indexed="8"/>
      <name val="Calibri"/>
      <family val="2"/>
      <scheme val="minor"/>
    </font>
    <font>
      <b/>
      <sz val="10"/>
      <color theme="1"/>
      <name val="Arial"/>
      <family val="2"/>
    </font>
    <font>
      <b/>
      <sz val="10"/>
      <color theme="1"/>
      <name val="Calibri"/>
      <family val="2"/>
      <scheme val="minor"/>
    </font>
    <font>
      <sz val="9"/>
      <color theme="1"/>
      <name val="Calibri"/>
      <family val="2"/>
      <scheme val="minor"/>
    </font>
    <font>
      <b/>
      <sz val="10"/>
      <name val="Calibri"/>
      <family val="2"/>
    </font>
    <font>
      <sz val="10"/>
      <name val="Calibri"/>
      <family val="2"/>
      <scheme val="minor"/>
    </font>
    <font>
      <b/>
      <sz val="10"/>
      <name val="Calibri"/>
      <family val="2"/>
      <scheme val="minor"/>
    </font>
    <font>
      <sz val="11"/>
      <color indexed="8"/>
      <name val="Garamond"/>
      <family val="2"/>
    </font>
    <font>
      <sz val="10"/>
      <name val="Calibri"/>
      <family val="2"/>
    </font>
  </fonts>
  <fills count="9">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rgb="FFA6A6A6"/>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6" tint="0.59999389629810485"/>
        <bgColor indexed="65"/>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s>
  <cellStyleXfs count="6">
    <xf numFmtId="0" fontId="0" fillId="0" borderId="0"/>
    <xf numFmtId="0" fontId="2" fillId="0" borderId="0"/>
    <xf numFmtId="0" fontId="14" fillId="0" borderId="0"/>
    <xf numFmtId="0" fontId="14" fillId="0" borderId="0"/>
    <xf numFmtId="0" fontId="1" fillId="8" borderId="0" applyNumberFormat="0" applyBorder="0" applyAlignment="0" applyProtection="0"/>
    <xf numFmtId="0" fontId="1" fillId="0" borderId="0"/>
  </cellStyleXfs>
  <cellXfs count="177">
    <xf numFmtId="0" fontId="0" fillId="0" borderId="0" xfId="0"/>
    <xf numFmtId="0" fontId="4" fillId="0" borderId="0" xfId="0" applyFont="1" applyAlignment="1">
      <alignment vertical="top" wrapText="1"/>
    </xf>
    <xf numFmtId="0" fontId="4" fillId="0" borderId="0" xfId="0" applyFont="1" applyAlignment="1">
      <alignment horizontal="center" vertical="top" wrapText="1"/>
    </xf>
    <xf numFmtId="0" fontId="8" fillId="5" borderId="1" xfId="0" applyFont="1" applyFill="1" applyBorder="1" applyAlignment="1">
      <alignment horizontal="centerContinuous" vertical="top" wrapText="1"/>
    </xf>
    <xf numFmtId="0" fontId="8" fillId="5" borderId="5" xfId="0" applyFont="1" applyFill="1" applyBorder="1" applyAlignment="1">
      <alignment horizontal="centerContinuous" vertical="top" wrapText="1"/>
    </xf>
    <xf numFmtId="0" fontId="9" fillId="0" borderId="1" xfId="0" applyFont="1" applyFill="1" applyBorder="1" applyAlignment="1">
      <alignment vertical="top" wrapText="1"/>
    </xf>
    <xf numFmtId="0" fontId="9" fillId="0" borderId="5" xfId="0" applyFont="1" applyFill="1" applyBorder="1" applyAlignment="1">
      <alignment vertical="top" wrapText="1"/>
    </xf>
    <xf numFmtId="0" fontId="10" fillId="0" borderId="1" xfId="0" applyFont="1" applyFill="1" applyBorder="1" applyAlignment="1">
      <alignment horizontal="left" vertical="top" wrapText="1" indent="1"/>
    </xf>
    <xf numFmtId="0" fontId="4" fillId="0" borderId="0" xfId="0" applyFont="1" applyFill="1" applyAlignment="1">
      <alignment vertical="top" wrapText="1"/>
    </xf>
    <xf numFmtId="0" fontId="8" fillId="5" borderId="1" xfId="0" applyFont="1" applyFill="1" applyBorder="1" applyAlignment="1">
      <alignment horizontal="center" vertical="top" wrapText="1"/>
    </xf>
    <xf numFmtId="0" fontId="4" fillId="0" borderId="0" xfId="0" applyFont="1" applyBorder="1" applyAlignment="1">
      <alignment vertical="top" wrapText="1"/>
    </xf>
    <xf numFmtId="0" fontId="11" fillId="7" borderId="1" xfId="0" applyFont="1" applyFill="1" applyBorder="1" applyAlignment="1">
      <alignment horizontal="center" vertical="center" wrapText="1"/>
    </xf>
    <xf numFmtId="0" fontId="11" fillId="7" borderId="4" xfId="0" applyFont="1" applyFill="1" applyBorder="1" applyAlignment="1">
      <alignment horizontal="center" vertical="center" wrapText="1"/>
    </xf>
    <xf numFmtId="0" fontId="11" fillId="7"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left" vertical="top" wrapText="1"/>
      <protection locked="0"/>
    </xf>
    <xf numFmtId="0" fontId="4" fillId="4" borderId="1" xfId="0" applyFont="1" applyFill="1" applyBorder="1" applyAlignment="1" applyProtection="1">
      <alignment horizontal="left" vertical="top" wrapText="1"/>
      <protection locked="0"/>
    </xf>
    <xf numFmtId="0" fontId="3" fillId="0" borderId="1" xfId="0" applyFont="1" applyFill="1" applyBorder="1" applyAlignment="1" applyProtection="1">
      <alignment horizontal="left" vertical="top" wrapText="1"/>
      <protection locked="0"/>
    </xf>
    <xf numFmtId="0" fontId="3" fillId="3" borderId="1" xfId="0" applyFont="1" applyFill="1" applyBorder="1" applyAlignment="1" applyProtection="1">
      <alignment horizontal="center" vertical="top" wrapText="1"/>
      <protection locked="0"/>
    </xf>
    <xf numFmtId="0" fontId="3" fillId="2" borderId="1" xfId="0" applyFont="1" applyFill="1" applyBorder="1" applyAlignment="1" applyProtection="1">
      <alignment vertical="top" wrapText="1"/>
      <protection locked="0"/>
    </xf>
    <xf numFmtId="0" fontId="11" fillId="7" borderId="1" xfId="0" applyFont="1" applyFill="1" applyBorder="1" applyAlignment="1" applyProtection="1">
      <alignment horizontal="center" vertical="center" wrapText="1"/>
    </xf>
    <xf numFmtId="0" fontId="3" fillId="3" borderId="1" xfId="0" applyFont="1" applyFill="1" applyBorder="1" applyAlignment="1" applyProtection="1">
      <alignment horizontal="left" vertical="top" wrapText="1"/>
    </xf>
    <xf numFmtId="0" fontId="3" fillId="3" borderId="1" xfId="0" applyFont="1" applyFill="1" applyBorder="1" applyAlignment="1" applyProtection="1">
      <alignment vertical="top" wrapText="1"/>
    </xf>
    <xf numFmtId="0" fontId="11" fillId="7" borderId="1" xfId="0" applyFont="1" applyFill="1" applyBorder="1" applyAlignment="1" applyProtection="1">
      <alignment horizontal="center" vertical="center" wrapText="1"/>
      <protection hidden="1"/>
    </xf>
    <xf numFmtId="0" fontId="3" fillId="3" borderId="1" xfId="0" applyFont="1" applyFill="1" applyBorder="1" applyAlignment="1" applyProtection="1">
      <alignment horizontal="center" vertical="top" wrapText="1"/>
      <protection hidden="1"/>
    </xf>
    <xf numFmtId="0" fontId="9" fillId="0" borderId="1" xfId="0" applyFont="1" applyFill="1" applyBorder="1" applyAlignment="1">
      <alignment horizontal="center" vertical="top" wrapText="1"/>
    </xf>
    <xf numFmtId="0" fontId="10" fillId="0" borderId="1" xfId="0" applyFont="1" applyFill="1" applyBorder="1" applyAlignment="1">
      <alignment horizontal="center" vertical="top" wrapText="1"/>
    </xf>
    <xf numFmtId="0" fontId="4" fillId="0" borderId="0" xfId="0" applyFont="1" applyBorder="1" applyAlignment="1">
      <alignment horizontal="center" vertical="top" wrapText="1"/>
    </xf>
    <xf numFmtId="0" fontId="8" fillId="5" borderId="1" xfId="0" applyFont="1" applyFill="1" applyBorder="1" applyAlignment="1">
      <alignment vertical="top" wrapText="1"/>
    </xf>
    <xf numFmtId="0" fontId="8" fillId="5" borderId="7" xfId="0" applyFont="1" applyFill="1" applyBorder="1" applyAlignment="1">
      <alignment horizontal="center" vertical="center" wrapText="1"/>
    </xf>
    <xf numFmtId="0" fontId="4" fillId="0" borderId="1" xfId="0" applyFont="1" applyBorder="1" applyAlignment="1">
      <alignment horizontal="center" vertical="center" wrapText="1"/>
    </xf>
    <xf numFmtId="0" fontId="12" fillId="0" borderId="1" xfId="0" applyFont="1" applyFill="1" applyBorder="1" applyAlignment="1">
      <alignment horizontal="center" vertical="center" wrapText="1"/>
    </xf>
    <xf numFmtId="0" fontId="4" fillId="0" borderId="0" xfId="0" applyFont="1" applyBorder="1" applyAlignment="1">
      <alignment horizontal="center" vertical="center" wrapText="1"/>
    </xf>
    <xf numFmtId="0" fontId="9" fillId="5" borderId="1" xfId="0" applyFont="1" applyFill="1" applyBorder="1" applyAlignment="1">
      <alignment horizontal="center" vertical="top" wrapText="1"/>
    </xf>
    <xf numFmtId="0" fontId="3" fillId="3" borderId="1" xfId="0" applyFont="1" applyFill="1" applyBorder="1" applyAlignment="1" applyProtection="1">
      <alignment horizontal="left" vertical="top" wrapText="1"/>
      <protection locked="0"/>
    </xf>
    <xf numFmtId="0" fontId="3" fillId="0" borderId="0" xfId="0" applyFont="1" applyFill="1" applyBorder="1" applyAlignment="1" applyProtection="1">
      <alignment vertical="top" wrapText="1"/>
      <protection locked="0"/>
    </xf>
    <xf numFmtId="0" fontId="3" fillId="0" borderId="0" xfId="0" applyFont="1" applyFill="1" applyBorder="1" applyAlignment="1" applyProtection="1">
      <alignment vertical="top" wrapText="1"/>
    </xf>
    <xf numFmtId="0" fontId="3" fillId="0" borderId="0" xfId="0" applyFont="1" applyFill="1" applyBorder="1" applyAlignment="1" applyProtection="1">
      <alignment horizontal="center" vertical="top" wrapText="1"/>
      <protection locked="0"/>
    </xf>
    <xf numFmtId="0" fontId="3" fillId="0" borderId="0" xfId="0" applyFont="1" applyFill="1" applyBorder="1" applyAlignment="1" applyProtection="1">
      <alignment horizontal="center" vertical="top" wrapText="1"/>
      <protection hidden="1"/>
    </xf>
    <xf numFmtId="0" fontId="5" fillId="0" borderId="0" xfId="0" applyFont="1" applyFill="1" applyBorder="1" applyAlignment="1" applyProtection="1">
      <alignment vertical="top" wrapText="1"/>
      <protection locked="0"/>
    </xf>
    <xf numFmtId="0" fontId="5" fillId="0" borderId="0" xfId="0" applyFont="1" applyFill="1" applyBorder="1" applyAlignment="1" applyProtection="1">
      <alignment vertical="top" wrapText="1"/>
    </xf>
    <xf numFmtId="0" fontId="5" fillId="0" borderId="0" xfId="0" applyFont="1" applyFill="1" applyBorder="1" applyAlignment="1" applyProtection="1">
      <alignment horizontal="center" vertical="top" wrapText="1"/>
      <protection locked="0"/>
    </xf>
    <xf numFmtId="0" fontId="5" fillId="0" borderId="0" xfId="0" applyFont="1" applyFill="1" applyBorder="1" applyAlignment="1" applyProtection="1">
      <alignment horizontal="center" vertical="top" wrapText="1"/>
      <protection hidden="1"/>
    </xf>
    <xf numFmtId="0" fontId="0" fillId="0" borderId="0" xfId="0" applyFill="1" applyBorder="1" applyProtection="1">
      <protection locked="0"/>
    </xf>
    <xf numFmtId="0" fontId="3" fillId="0" borderId="0" xfId="0" applyFont="1" applyFill="1" applyBorder="1" applyAlignment="1" applyProtection="1">
      <alignment horizontal="center" vertical="center" wrapText="1"/>
      <protection locked="0"/>
    </xf>
    <xf numFmtId="0" fontId="3" fillId="3" borderId="1" xfId="0" applyFont="1" applyFill="1" applyBorder="1" applyAlignment="1" applyProtection="1">
      <alignment vertical="top" wrapText="1"/>
      <protection locked="0"/>
    </xf>
    <xf numFmtId="0" fontId="3" fillId="3" borderId="4"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wrapText="1"/>
      <protection locked="0"/>
    </xf>
    <xf numFmtId="0" fontId="3" fillId="3" borderId="4" xfId="0" applyFont="1" applyFill="1" applyBorder="1" applyAlignment="1" applyProtection="1">
      <alignment vertical="top" wrapText="1"/>
    </xf>
    <xf numFmtId="0" fontId="3" fillId="4" borderId="1" xfId="0" applyFont="1" applyFill="1" applyBorder="1" applyAlignment="1" applyProtection="1">
      <alignment vertical="top" wrapText="1"/>
      <protection locked="0"/>
    </xf>
    <xf numFmtId="0" fontId="3" fillId="0" borderId="1" xfId="0" applyFont="1" applyFill="1" applyBorder="1" applyAlignment="1" applyProtection="1">
      <alignment horizontal="left" vertical="top" wrapText="1"/>
      <protection locked="0"/>
    </xf>
    <xf numFmtId="0" fontId="3" fillId="0" borderId="1" xfId="0" applyFont="1" applyFill="1" applyBorder="1" applyAlignment="1" applyProtection="1">
      <alignment horizontal="left" vertical="top" wrapText="1"/>
    </xf>
    <xf numFmtId="0" fontId="4" fillId="0" borderId="1" xfId="0" applyFont="1" applyFill="1" applyBorder="1" applyAlignment="1" applyProtection="1">
      <alignment horizontal="left" vertical="top" wrapText="1"/>
      <protection locked="0"/>
    </xf>
    <xf numFmtId="0" fontId="3" fillId="0" borderId="1" xfId="0" applyFont="1" applyFill="1" applyBorder="1" applyAlignment="1" applyProtection="1">
      <alignment horizontal="center" vertical="top" wrapText="1"/>
      <protection hidden="1"/>
    </xf>
    <xf numFmtId="0" fontId="3" fillId="0" borderId="1" xfId="0" applyFont="1" applyFill="1" applyBorder="1" applyAlignment="1" applyProtection="1">
      <alignment horizontal="center" vertical="top" wrapText="1"/>
      <protection locked="0"/>
    </xf>
    <xf numFmtId="0" fontId="3" fillId="0" borderId="1" xfId="0" applyFont="1" applyFill="1" applyBorder="1" applyAlignment="1" applyProtection="1">
      <alignment vertical="top" wrapText="1"/>
    </xf>
    <xf numFmtId="0" fontId="13" fillId="7" borderId="1" xfId="0" applyFont="1" applyFill="1" applyBorder="1" applyAlignment="1" applyProtection="1">
      <alignment horizontal="center" vertical="center" wrapText="1"/>
      <protection locked="0"/>
    </xf>
    <xf numFmtId="0" fontId="13" fillId="7" borderId="1" xfId="0" applyFont="1" applyFill="1" applyBorder="1" applyAlignment="1" applyProtection="1">
      <alignment horizontal="center" vertical="center" wrapText="1"/>
    </xf>
    <xf numFmtId="0" fontId="13" fillId="7" borderId="1" xfId="0" applyFont="1" applyFill="1" applyBorder="1" applyAlignment="1" applyProtection="1">
      <alignment horizontal="center" vertical="center" wrapText="1"/>
      <protection hidden="1"/>
    </xf>
    <xf numFmtId="0" fontId="7" fillId="0" borderId="0" xfId="0" applyFont="1" applyFill="1" applyBorder="1" applyAlignment="1" applyProtection="1">
      <alignment horizontal="center" vertical="center" wrapText="1"/>
      <protection locked="0"/>
    </xf>
    <xf numFmtId="0" fontId="7" fillId="0" borderId="1" xfId="0" applyFont="1" applyBorder="1" applyAlignment="1">
      <alignment horizontal="left" vertical="top" wrapText="1"/>
    </xf>
    <xf numFmtId="0" fontId="7" fillId="0" borderId="0" xfId="0" applyFont="1" applyFill="1" applyBorder="1" applyAlignment="1" applyProtection="1">
      <alignment vertical="top" wrapText="1"/>
      <protection locked="0"/>
    </xf>
    <xf numFmtId="0" fontId="7" fillId="0" borderId="0" xfId="0" applyFont="1" applyFill="1" applyBorder="1" applyAlignment="1" applyProtection="1">
      <alignment vertical="top" wrapText="1"/>
    </xf>
    <xf numFmtId="0" fontId="7" fillId="0" borderId="0" xfId="0" applyFont="1" applyFill="1" applyBorder="1" applyAlignment="1" applyProtection="1">
      <alignment horizontal="center" vertical="top" wrapText="1"/>
      <protection locked="0"/>
    </xf>
    <xf numFmtId="0" fontId="7" fillId="0" borderId="0" xfId="0" applyFont="1" applyFill="1" applyBorder="1" applyAlignment="1" applyProtection="1">
      <alignment horizontal="center" vertical="top" wrapText="1"/>
      <protection hidden="1"/>
    </xf>
    <xf numFmtId="0" fontId="7" fillId="0" borderId="0" xfId="0" applyFont="1" applyFill="1" applyBorder="1" applyProtection="1">
      <protection locked="0"/>
    </xf>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1" xfId="0" applyFont="1" applyFill="1" applyBorder="1" applyAlignment="1" applyProtection="1">
      <alignment vertical="top" wrapText="1"/>
      <protection locked="0"/>
    </xf>
    <xf numFmtId="0" fontId="5" fillId="0" borderId="1" xfId="0" applyFont="1" applyFill="1" applyBorder="1" applyAlignment="1" applyProtection="1">
      <alignment vertical="top" wrapText="1"/>
      <protection locked="0"/>
    </xf>
    <xf numFmtId="0" fontId="5" fillId="0" borderId="1" xfId="0" applyFont="1" applyFill="1" applyBorder="1" applyAlignment="1" applyProtection="1">
      <alignment horizontal="center" vertical="top" wrapText="1"/>
      <protection locked="0"/>
    </xf>
    <xf numFmtId="49" fontId="3" fillId="0" borderId="1" xfId="0" applyNumberFormat="1" applyFont="1" applyFill="1" applyBorder="1" applyAlignment="1">
      <alignment horizontal="left" vertical="top" wrapText="1"/>
    </xf>
    <xf numFmtId="0" fontId="12" fillId="0" borderId="1" xfId="0" applyFont="1" applyFill="1" applyBorder="1" applyAlignment="1" applyProtection="1">
      <alignment horizontal="left" vertical="top" wrapText="1"/>
      <protection locked="0"/>
    </xf>
    <xf numFmtId="0" fontId="12" fillId="0" borderId="1" xfId="0" applyFont="1" applyFill="1" applyBorder="1" applyAlignment="1" applyProtection="1">
      <alignment vertical="top" wrapText="1"/>
      <protection locked="0"/>
    </xf>
    <xf numFmtId="0" fontId="12" fillId="0" borderId="1" xfId="0" applyFont="1" applyFill="1" applyBorder="1" applyAlignment="1" applyProtection="1">
      <alignment horizontal="center" vertical="top" wrapText="1"/>
      <protection hidden="1"/>
    </xf>
    <xf numFmtId="0" fontId="12" fillId="0" borderId="0" xfId="0" applyFont="1" applyFill="1" applyBorder="1" applyAlignment="1" applyProtection="1">
      <alignment vertical="top" wrapText="1"/>
      <protection locked="0"/>
    </xf>
    <xf numFmtId="0" fontId="7" fillId="3" borderId="1" xfId="0" applyFont="1" applyFill="1" applyBorder="1" applyAlignment="1" applyProtection="1">
      <alignment horizontal="left" vertical="top" wrapText="1"/>
    </xf>
    <xf numFmtId="0" fontId="7" fillId="0" borderId="1" xfId="0" applyFont="1" applyFill="1" applyBorder="1" applyAlignment="1" applyProtection="1">
      <alignment vertical="top" wrapText="1"/>
      <protection locked="0"/>
    </xf>
    <xf numFmtId="0" fontId="7" fillId="0" borderId="1" xfId="3" applyFont="1" applyBorder="1" applyAlignment="1">
      <alignment horizontal="left" vertical="top" wrapText="1"/>
    </xf>
    <xf numFmtId="0" fontId="4" fillId="8" borderId="1" xfId="4" applyFont="1" applyBorder="1"/>
    <xf numFmtId="0" fontId="7" fillId="0" borderId="1" xfId="0" applyFont="1" applyFill="1" applyBorder="1" applyAlignment="1" applyProtection="1">
      <alignment horizontal="center" vertical="top" wrapText="1"/>
      <protection locked="0"/>
    </xf>
    <xf numFmtId="0" fontId="7" fillId="0" borderId="1" xfId="0" applyFont="1" applyFill="1" applyBorder="1" applyAlignment="1" applyProtection="1">
      <alignment horizontal="center" vertical="top" wrapText="1"/>
      <protection hidden="1"/>
    </xf>
    <xf numFmtId="0" fontId="7" fillId="3" borderId="1" xfId="0" applyFont="1" applyFill="1" applyBorder="1" applyAlignment="1" applyProtection="1">
      <alignment horizontal="left" vertical="top" wrapText="1"/>
      <protection locked="0"/>
    </xf>
    <xf numFmtId="0" fontId="7" fillId="0" borderId="1" xfId="0" applyFont="1" applyFill="1" applyBorder="1" applyAlignment="1" applyProtection="1">
      <alignment horizontal="left" vertical="top" wrapText="1"/>
      <protection locked="0"/>
    </xf>
    <xf numFmtId="0" fontId="7" fillId="0" borderId="1" xfId="0" applyFont="1" applyFill="1" applyBorder="1" applyAlignment="1" applyProtection="1">
      <alignment vertical="top" wrapText="1"/>
    </xf>
    <xf numFmtId="0" fontId="7" fillId="0" borderId="1" xfId="0" applyFont="1" applyFill="1" applyBorder="1" applyAlignment="1" applyProtection="1">
      <alignment horizontal="center" vertical="top" wrapText="1"/>
      <protection locked="0"/>
    </xf>
    <xf numFmtId="0" fontId="3" fillId="0" borderId="1" xfId="0" applyFont="1" applyFill="1" applyBorder="1" applyAlignment="1" applyProtection="1">
      <alignment horizontal="left" vertical="top" wrapText="1"/>
      <protection locked="0"/>
    </xf>
    <xf numFmtId="0" fontId="3" fillId="0" borderId="1" xfId="0" applyFont="1" applyFill="1" applyBorder="1" applyAlignment="1" applyProtection="1">
      <alignment horizontal="left" vertical="top" wrapText="1"/>
      <protection locked="0"/>
    </xf>
    <xf numFmtId="0" fontId="4" fillId="0" borderId="1" xfId="0" applyFont="1" applyFill="1" applyBorder="1" applyAlignment="1">
      <alignment vertical="top" wrapText="1"/>
    </xf>
    <xf numFmtId="0" fontId="3" fillId="4" borderId="1" xfId="0" applyFont="1" applyFill="1" applyBorder="1" applyAlignment="1">
      <alignment horizontal="left" vertical="top" wrapText="1"/>
    </xf>
    <xf numFmtId="0" fontId="3" fillId="2" borderId="1" xfId="1" applyFont="1" applyFill="1" applyBorder="1" applyAlignment="1" applyProtection="1">
      <alignment vertical="top" wrapText="1"/>
      <protection locked="0"/>
    </xf>
    <xf numFmtId="0" fontId="2" fillId="2" borderId="1" xfId="1" applyFill="1" applyBorder="1" applyProtection="1">
      <protection locked="0"/>
    </xf>
    <xf numFmtId="0" fontId="3" fillId="0" borderId="0" xfId="0" applyFont="1" applyFill="1" applyBorder="1" applyAlignment="1">
      <alignment horizontal="left" vertical="top" wrapText="1"/>
    </xf>
    <xf numFmtId="49" fontId="3" fillId="2" borderId="1" xfId="0" applyNumberFormat="1" applyFont="1" applyFill="1" applyBorder="1" applyAlignment="1">
      <alignment horizontal="left" vertical="top" wrapText="1"/>
    </xf>
    <xf numFmtId="0" fontId="7" fillId="2" borderId="1" xfId="0" applyFont="1" applyFill="1" applyBorder="1" applyProtection="1">
      <protection locked="0"/>
    </xf>
    <xf numFmtId="0" fontId="3" fillId="3" borderId="4" xfId="0" applyFont="1" applyFill="1" applyBorder="1" applyAlignment="1" applyProtection="1">
      <alignment horizontal="left" vertical="top" wrapText="1"/>
      <protection locked="0"/>
    </xf>
    <xf numFmtId="0" fontId="3" fillId="0" borderId="1"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locked="0"/>
    </xf>
    <xf numFmtId="0" fontId="7" fillId="3" borderId="1" xfId="0" applyFont="1" applyFill="1" applyBorder="1" applyAlignment="1" applyProtection="1">
      <alignment vertical="top" wrapText="1"/>
    </xf>
    <xf numFmtId="0" fontId="7" fillId="3" borderId="1" xfId="0" applyFont="1" applyFill="1" applyBorder="1" applyAlignment="1" applyProtection="1">
      <alignment vertical="top" wrapText="1"/>
      <protection locked="0"/>
    </xf>
    <xf numFmtId="0" fontId="7" fillId="0" borderId="1" xfId="0" applyFont="1" applyBorder="1" applyAlignment="1">
      <alignment vertical="top" wrapText="1"/>
    </xf>
    <xf numFmtId="0" fontId="7" fillId="3" borderId="1" xfId="0" applyFont="1" applyFill="1" applyBorder="1" applyAlignment="1" applyProtection="1">
      <alignment horizontal="center" vertical="top" wrapText="1"/>
      <protection locked="0"/>
    </xf>
    <xf numFmtId="0" fontId="7" fillId="2" borderId="1" xfId="0" applyFont="1" applyFill="1" applyBorder="1" applyAlignment="1" applyProtection="1">
      <alignment vertical="top" wrapText="1"/>
      <protection locked="0"/>
    </xf>
    <xf numFmtId="0" fontId="12" fillId="0" borderId="1" xfId="0" applyFont="1" applyFill="1" applyBorder="1" applyAlignment="1" applyProtection="1">
      <alignment horizontal="center" vertical="top" wrapText="1"/>
      <protection locked="0"/>
    </xf>
    <xf numFmtId="0" fontId="3" fillId="0" borderId="1" xfId="0" applyFont="1" applyFill="1" applyBorder="1" applyAlignment="1" applyProtection="1">
      <alignment horizontal="center" vertical="top" wrapText="1"/>
      <protection locked="0"/>
    </xf>
    <xf numFmtId="0" fontId="3" fillId="0" borderId="1" xfId="0" applyFont="1" applyFill="1" applyBorder="1" applyAlignment="1" applyProtection="1">
      <alignment horizontal="left" vertical="top" wrapText="1"/>
      <protection locked="0"/>
    </xf>
    <xf numFmtId="0" fontId="3" fillId="0" borderId="1" xfId="0" applyFont="1" applyFill="1" applyBorder="1" applyAlignment="1" applyProtection="1">
      <alignment vertical="top" wrapText="1"/>
      <protection locked="0"/>
    </xf>
    <xf numFmtId="0" fontId="3" fillId="3" borderId="1" xfId="0" applyFont="1" applyFill="1" applyBorder="1" applyAlignment="1" applyProtection="1">
      <alignment horizontal="left" vertical="top" wrapText="1"/>
      <protection locked="0"/>
    </xf>
    <xf numFmtId="0" fontId="7" fillId="0" borderId="1" xfId="3" applyFont="1" applyFill="1" applyBorder="1" applyAlignment="1">
      <alignment horizontal="left" vertical="top" wrapText="1"/>
    </xf>
    <xf numFmtId="0" fontId="7" fillId="4" borderId="1" xfId="3" applyFont="1" applyFill="1" applyBorder="1" applyAlignment="1">
      <alignment horizontal="left" vertical="top" wrapText="1"/>
    </xf>
    <xf numFmtId="0" fontId="15" fillId="0" borderId="1" xfId="0" applyFont="1" applyFill="1" applyBorder="1" applyAlignment="1">
      <alignment horizontal="left" vertical="top" wrapText="1"/>
    </xf>
    <xf numFmtId="0" fontId="6" fillId="0" borderId="2" xfId="0" applyFont="1" applyBorder="1" applyAlignment="1" applyProtection="1">
      <alignment horizontal="right" wrapText="1"/>
    </xf>
    <xf numFmtId="0" fontId="7" fillId="0" borderId="0" xfId="0" applyFont="1" applyAlignment="1" applyProtection="1">
      <alignment wrapText="1"/>
    </xf>
    <xf numFmtId="0" fontId="6" fillId="0" borderId="3" xfId="0" applyFont="1" applyBorder="1" applyAlignment="1" applyProtection="1">
      <alignment horizontal="right" wrapText="1"/>
    </xf>
    <xf numFmtId="0" fontId="6" fillId="0" borderId="4" xfId="0" applyFont="1" applyBorder="1" applyAlignment="1" applyProtection="1">
      <alignment horizontal="right" wrapText="1"/>
    </xf>
    <xf numFmtId="0" fontId="7" fillId="0" borderId="8" xfId="0" applyFont="1" applyBorder="1" applyAlignment="1" applyProtection="1">
      <alignment wrapText="1"/>
    </xf>
    <xf numFmtId="0" fontId="7" fillId="0" borderId="0" xfId="0" applyFont="1" applyBorder="1" applyAlignment="1" applyProtection="1">
      <alignment wrapText="1"/>
    </xf>
    <xf numFmtId="0" fontId="7" fillId="0" borderId="9" xfId="0" applyFont="1" applyBorder="1" applyAlignment="1" applyProtection="1">
      <alignment wrapText="1"/>
    </xf>
    <xf numFmtId="0" fontId="7" fillId="6" borderId="12" xfId="0" applyFont="1" applyFill="1" applyBorder="1" applyAlignment="1" applyProtection="1">
      <alignment wrapText="1"/>
    </xf>
    <xf numFmtId="3" fontId="7" fillId="6" borderId="6" xfId="0" applyNumberFormat="1" applyFont="1" applyFill="1" applyBorder="1" applyAlignment="1" applyProtection="1">
      <alignment wrapText="1"/>
    </xf>
    <xf numFmtId="0" fontId="7" fillId="0" borderId="0" xfId="0" applyFont="1" applyFill="1" applyBorder="1" applyAlignment="1" applyProtection="1">
      <alignment wrapText="1"/>
    </xf>
    <xf numFmtId="10" fontId="7" fillId="0" borderId="0" xfId="0" applyNumberFormat="1" applyFont="1" applyFill="1" applyBorder="1" applyAlignment="1" applyProtection="1">
      <alignment wrapText="1"/>
    </xf>
    <xf numFmtId="0" fontId="7" fillId="7" borderId="5" xfId="0" applyFont="1" applyFill="1" applyBorder="1" applyAlignment="1" applyProtection="1">
      <alignment horizontal="center" wrapText="1"/>
    </xf>
    <xf numFmtId="0" fontId="7" fillId="7" borderId="12" xfId="0" applyFont="1" applyFill="1" applyBorder="1" applyAlignment="1" applyProtection="1">
      <alignment horizontal="center" wrapText="1"/>
    </xf>
    <xf numFmtId="0" fontId="7" fillId="7" borderId="6" xfId="0" applyFont="1" applyFill="1" applyBorder="1" applyAlignment="1" applyProtection="1">
      <alignment horizontal="center" wrapText="1"/>
    </xf>
    <xf numFmtId="10" fontId="7" fillId="0" borderId="9" xfId="0" applyNumberFormat="1" applyFont="1" applyBorder="1" applyAlignment="1" applyProtection="1">
      <alignment wrapText="1"/>
    </xf>
    <xf numFmtId="0" fontId="7" fillId="0" borderId="10" xfId="0" applyFont="1" applyBorder="1" applyAlignment="1" applyProtection="1">
      <alignment wrapText="1"/>
    </xf>
    <xf numFmtId="0" fontId="7" fillId="0" borderId="11" xfId="0" applyFont="1" applyBorder="1" applyAlignment="1" applyProtection="1">
      <alignment wrapText="1"/>
    </xf>
    <xf numFmtId="10" fontId="7" fillId="0" borderId="7" xfId="0" applyNumberFormat="1" applyFont="1" applyBorder="1" applyAlignment="1" applyProtection="1">
      <alignment wrapText="1"/>
    </xf>
    <xf numFmtId="0" fontId="7" fillId="0" borderId="7" xfId="0" applyFont="1" applyBorder="1" applyAlignment="1" applyProtection="1">
      <alignment wrapText="1"/>
    </xf>
    <xf numFmtId="0" fontId="7" fillId="7" borderId="1" xfId="0" applyFont="1" applyFill="1" applyBorder="1" applyAlignment="1" applyProtection="1">
      <alignment wrapText="1"/>
    </xf>
    <xf numFmtId="0" fontId="6" fillId="6" borderId="5" xfId="0" applyFont="1" applyFill="1" applyBorder="1" applyAlignment="1" applyProtection="1">
      <alignment wrapText="1"/>
    </xf>
    <xf numFmtId="10" fontId="6" fillId="6" borderId="12" xfId="0" applyNumberFormat="1" applyFont="1" applyFill="1" applyBorder="1" applyAlignment="1" applyProtection="1">
      <alignment wrapText="1"/>
    </xf>
    <xf numFmtId="10" fontId="6" fillId="6" borderId="6" xfId="0" applyNumberFormat="1" applyFont="1" applyFill="1" applyBorder="1" applyAlignment="1" applyProtection="1">
      <alignment wrapText="1"/>
    </xf>
    <xf numFmtId="0" fontId="6" fillId="4" borderId="1" xfId="0" applyFont="1" applyFill="1" applyBorder="1" applyAlignment="1" applyProtection="1">
      <alignment horizontal="center" vertical="center" wrapText="1"/>
    </xf>
    <xf numFmtId="0" fontId="3" fillId="0" borderId="1" xfId="0" applyFont="1" applyFill="1" applyBorder="1" applyAlignment="1">
      <alignment horizontal="left" vertical="top" wrapText="1"/>
    </xf>
    <xf numFmtId="0" fontId="3" fillId="0" borderId="1" xfId="0" applyFont="1" applyFill="1" applyBorder="1" applyAlignment="1" applyProtection="1">
      <alignment horizontal="left" vertical="top" wrapText="1"/>
      <protection locked="0"/>
    </xf>
    <xf numFmtId="0" fontId="3" fillId="0" borderId="1" xfId="0" applyFont="1" applyFill="1" applyBorder="1" applyAlignment="1">
      <alignment horizontal="center" vertical="top" wrapText="1"/>
    </xf>
    <xf numFmtId="0" fontId="3" fillId="0" borderId="1" xfId="3" applyFont="1" applyFill="1" applyBorder="1" applyAlignment="1">
      <alignment horizontal="left" vertical="top" wrapText="1"/>
    </xf>
    <xf numFmtId="0" fontId="3" fillId="4" borderId="1" xfId="3" applyFont="1" applyFill="1" applyBorder="1" applyAlignment="1">
      <alignment horizontal="left" vertical="top" wrapText="1"/>
    </xf>
    <xf numFmtId="0" fontId="15" fillId="0" borderId="1" xfId="0" applyFont="1" applyFill="1" applyBorder="1" applyAlignment="1" applyProtection="1">
      <alignment vertical="top" wrapText="1"/>
      <protection locked="0"/>
    </xf>
    <xf numFmtId="0" fontId="3" fillId="0" borderId="0" xfId="0" applyFont="1" applyFill="1" applyBorder="1" applyProtection="1">
      <protection locked="0"/>
    </xf>
    <xf numFmtId="49" fontId="3" fillId="0" borderId="1" xfId="0" applyNumberFormat="1" applyFont="1" applyFill="1" applyBorder="1" applyAlignment="1">
      <alignment horizontal="center" vertical="top" wrapText="1"/>
    </xf>
    <xf numFmtId="0" fontId="3" fillId="0" borderId="1" xfId="0" applyFont="1" applyFill="1" applyBorder="1" applyAlignment="1">
      <alignment horizontal="center" vertical="top"/>
    </xf>
    <xf numFmtId="0" fontId="3" fillId="3" borderId="1" xfId="0" applyFont="1" applyFill="1" applyBorder="1" applyAlignment="1" applyProtection="1">
      <alignment horizontal="center" vertical="top" wrapText="1"/>
    </xf>
    <xf numFmtId="0" fontId="6" fillId="4" borderId="5" xfId="0" applyFont="1" applyFill="1" applyBorder="1" applyAlignment="1" applyProtection="1">
      <alignment horizontal="center" vertical="center" wrapText="1"/>
    </xf>
    <xf numFmtId="0" fontId="6" fillId="4" borderId="12"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3" fillId="3" borderId="2" xfId="0" applyFont="1" applyFill="1" applyBorder="1" applyAlignment="1" applyProtection="1">
      <alignment vertical="top" wrapText="1"/>
      <protection locked="0"/>
    </xf>
    <xf numFmtId="0" fontId="3" fillId="3" borderId="3" xfId="0" applyFont="1" applyFill="1" applyBorder="1" applyAlignment="1" applyProtection="1">
      <alignment vertical="top" wrapText="1"/>
      <protection locked="0"/>
    </xf>
    <xf numFmtId="0" fontId="3" fillId="3" borderId="4" xfId="0" applyFont="1" applyFill="1" applyBorder="1" applyAlignment="1" applyProtection="1">
      <alignment vertical="top" wrapText="1"/>
      <protection locked="0"/>
    </xf>
    <xf numFmtId="0" fontId="3" fillId="3" borderId="2" xfId="0" applyFont="1" applyFill="1" applyBorder="1" applyAlignment="1" applyProtection="1">
      <alignment horizontal="left" vertical="top" wrapText="1"/>
      <protection locked="0"/>
    </xf>
    <xf numFmtId="0" fontId="3" fillId="3" borderId="3" xfId="0" applyFont="1" applyFill="1" applyBorder="1" applyAlignment="1" applyProtection="1">
      <alignment horizontal="left" vertical="top" wrapText="1"/>
      <protection locked="0"/>
    </xf>
    <xf numFmtId="0" fontId="3" fillId="3" borderId="4" xfId="0" applyFont="1" applyFill="1" applyBorder="1" applyAlignment="1" applyProtection="1">
      <alignment horizontal="left" vertical="top" wrapText="1"/>
      <protection locked="0"/>
    </xf>
    <xf numFmtId="0" fontId="7" fillId="0" borderId="1" xfId="0" applyFont="1" applyFill="1" applyBorder="1" applyAlignment="1" applyProtection="1">
      <alignment horizontal="left" vertical="top" wrapText="1"/>
      <protection locked="0"/>
    </xf>
    <xf numFmtId="0" fontId="7" fillId="0" borderId="2" xfId="0" applyFont="1" applyFill="1" applyBorder="1" applyAlignment="1" applyProtection="1">
      <alignment horizontal="left" vertical="top" wrapText="1"/>
      <protection locked="0"/>
    </xf>
    <xf numFmtId="0" fontId="7" fillId="0" borderId="4" xfId="0" applyFont="1" applyFill="1" applyBorder="1" applyAlignment="1" applyProtection="1">
      <alignment horizontal="left" vertical="top" wrapText="1"/>
      <protection locked="0"/>
    </xf>
    <xf numFmtId="0" fontId="12" fillId="0" borderId="2" xfId="0" applyFont="1" applyFill="1" applyBorder="1" applyAlignment="1" applyProtection="1">
      <alignment horizontal="left" vertical="top" wrapText="1"/>
      <protection locked="0"/>
    </xf>
    <xf numFmtId="0" fontId="12" fillId="0" borderId="4" xfId="0" applyFont="1" applyFill="1" applyBorder="1" applyAlignment="1" applyProtection="1">
      <alignment horizontal="left" vertical="top" wrapText="1"/>
      <protection locked="0"/>
    </xf>
    <xf numFmtId="0" fontId="12" fillId="0" borderId="3" xfId="0" applyFont="1" applyFill="1" applyBorder="1" applyAlignment="1" applyProtection="1">
      <alignment horizontal="left" vertical="top" wrapText="1"/>
      <protection locked="0"/>
    </xf>
    <xf numFmtId="0" fontId="12" fillId="0" borderId="1" xfId="0" applyFont="1" applyFill="1" applyBorder="1" applyAlignment="1" applyProtection="1">
      <alignment horizontal="left" vertical="top" wrapText="1"/>
      <protection locked="0"/>
    </xf>
    <xf numFmtId="0" fontId="3" fillId="0" borderId="1" xfId="0" applyFont="1" applyFill="1" applyBorder="1" applyAlignment="1">
      <alignment horizontal="left" vertical="top" wrapText="1"/>
    </xf>
    <xf numFmtId="0" fontId="3" fillId="0" borderId="1" xfId="0" applyFont="1" applyFill="1" applyBorder="1" applyAlignment="1">
      <alignment vertical="top" wrapText="1"/>
    </xf>
    <xf numFmtId="0" fontId="3" fillId="0" borderId="1" xfId="0" applyFont="1" applyFill="1" applyBorder="1" applyAlignment="1" applyProtection="1">
      <alignment horizontal="left" vertical="top" wrapText="1"/>
      <protection locked="0"/>
    </xf>
    <xf numFmtId="0" fontId="3" fillId="0" borderId="2" xfId="0" applyFont="1" applyFill="1" applyBorder="1" applyAlignment="1" applyProtection="1">
      <alignment horizontal="center" vertical="top" wrapText="1"/>
      <protection locked="0"/>
    </xf>
    <xf numFmtId="0" fontId="3" fillId="0" borderId="3" xfId="0" applyFont="1" applyFill="1" applyBorder="1" applyAlignment="1" applyProtection="1">
      <alignment horizontal="center" vertical="top" wrapText="1"/>
      <protection locked="0"/>
    </xf>
    <xf numFmtId="0" fontId="3" fillId="0" borderId="4" xfId="0" applyFont="1" applyFill="1" applyBorder="1" applyAlignment="1" applyProtection="1">
      <alignment horizontal="center" vertical="top" wrapText="1"/>
      <protection locked="0"/>
    </xf>
    <xf numFmtId="0" fontId="3" fillId="0" borderId="2" xfId="0" applyFont="1" applyFill="1" applyBorder="1" applyAlignment="1" applyProtection="1">
      <alignment horizontal="left" vertical="top" wrapText="1"/>
      <protection locked="0"/>
    </xf>
    <xf numFmtId="0" fontId="3" fillId="0" borderId="3" xfId="0" applyFont="1" applyFill="1" applyBorder="1" applyAlignment="1" applyProtection="1">
      <alignment horizontal="left" vertical="top" wrapText="1"/>
      <protection locked="0"/>
    </xf>
    <xf numFmtId="0" fontId="3" fillId="0" borderId="4"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locked="0"/>
    </xf>
    <xf numFmtId="0" fontId="3" fillId="3" borderId="2" xfId="0" applyFont="1" applyFill="1" applyBorder="1" applyAlignment="1" applyProtection="1">
      <alignment vertical="top" wrapText="1"/>
    </xf>
    <xf numFmtId="0" fontId="3" fillId="3" borderId="3" xfId="0" applyFont="1" applyFill="1" applyBorder="1" applyAlignment="1" applyProtection="1">
      <alignment vertical="top" wrapText="1"/>
    </xf>
    <xf numFmtId="0" fontId="3" fillId="3" borderId="4" xfId="0" applyFont="1" applyFill="1" applyBorder="1" applyAlignment="1" applyProtection="1">
      <alignment vertical="top" wrapText="1"/>
    </xf>
    <xf numFmtId="0" fontId="3" fillId="3" borderId="2" xfId="0" applyFont="1" applyFill="1" applyBorder="1" applyAlignment="1" applyProtection="1">
      <alignment horizontal="left" vertical="top" wrapText="1"/>
    </xf>
    <xf numFmtId="0" fontId="3" fillId="3" borderId="3" xfId="0" applyFont="1" applyFill="1" applyBorder="1" applyAlignment="1" applyProtection="1">
      <alignment horizontal="left" vertical="top" wrapText="1"/>
    </xf>
    <xf numFmtId="0" fontId="3" fillId="3" borderId="4" xfId="0" applyFont="1" applyFill="1" applyBorder="1" applyAlignment="1" applyProtection="1">
      <alignment horizontal="left" vertical="top" wrapText="1"/>
    </xf>
    <xf numFmtId="0" fontId="4" fillId="0" borderId="1" xfId="0" applyFont="1" applyFill="1" applyBorder="1" applyAlignment="1">
      <alignment vertical="top" wrapText="1"/>
    </xf>
  </cellXfs>
  <cellStyles count="6">
    <cellStyle name="40% - Accent3 2" xfId="4"/>
    <cellStyle name="Normal" xfId="0" builtinId="0" customBuiltin="1"/>
    <cellStyle name="Normal 2" xfId="3"/>
    <cellStyle name="Normal 3" xfId="1"/>
    <cellStyle name="Normal 4" xfId="2"/>
    <cellStyle name="Normal 5" xfId="5"/>
  </cellStyles>
  <dxfs count="3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6F19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externalLinkPath" Target="/Users/JamesTRuffin/AppData/Local/Microsoft/Windows/Temporary%20Internet%20Files/Low/Content.IE5/6Z0K8KXW/Prototype_090612%5b1%5d.xls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H113"/>
  <sheetViews>
    <sheetView tabSelected="1" zoomScale="80" zoomScaleNormal="80" workbookViewId="0">
      <selection activeCell="B3" sqref="B3"/>
    </sheetView>
  </sheetViews>
  <sheetFormatPr defaultColWidth="9.140625" defaultRowHeight="12.75" x14ac:dyDescent="0.2"/>
  <cols>
    <col min="1" max="1" width="26.85546875" style="111" customWidth="1"/>
    <col min="2" max="2" width="17.5703125" style="111" customWidth="1"/>
    <col min="3" max="3" width="13.28515625" style="111" customWidth="1"/>
    <col min="4" max="4" width="27" style="111" customWidth="1"/>
    <col min="5" max="5" width="17.5703125" style="111" customWidth="1"/>
    <col min="6" max="6" width="13.28515625" style="111" customWidth="1"/>
    <col min="7" max="7" width="26.85546875" style="111" customWidth="1"/>
    <col min="8" max="8" width="17.5703125" style="111" customWidth="1"/>
    <col min="9" max="9" width="8.85546875" style="111" customWidth="1"/>
    <col min="10" max="16384" width="9.140625" style="111"/>
  </cols>
  <sheetData>
    <row r="1" spans="1:3" x14ac:dyDescent="0.2">
      <c r="A1" s="110" t="s">
        <v>31</v>
      </c>
      <c r="B1" s="129"/>
    </row>
    <row r="2" spans="1:3" x14ac:dyDescent="0.2">
      <c r="A2" s="112" t="s">
        <v>32</v>
      </c>
      <c r="B2" s="129"/>
    </row>
    <row r="3" spans="1:3" x14ac:dyDescent="0.2">
      <c r="A3" s="113" t="s">
        <v>300</v>
      </c>
      <c r="B3" s="129" t="s">
        <v>9</v>
      </c>
    </row>
    <row r="6" spans="1:3" ht="14.45" customHeight="1" x14ac:dyDescent="0.2">
      <c r="A6" s="144" t="s">
        <v>33</v>
      </c>
      <c r="B6" s="145"/>
      <c r="C6" s="146"/>
    </row>
    <row r="7" spans="1:3" x14ac:dyDescent="0.2">
      <c r="A7" s="114" t="s">
        <v>290</v>
      </c>
      <c r="B7" s="115"/>
      <c r="C7" s="116">
        <f>COUNTA(CtrlSummary!B2:B9800)</f>
        <v>125</v>
      </c>
    </row>
    <row r="8" spans="1:3" x14ac:dyDescent="0.2">
      <c r="A8" s="114" t="s">
        <v>291</v>
      </c>
      <c r="B8" s="115"/>
      <c r="C8" s="116">
        <f>COUNTIFS(CtrlSummary!D:D,A8)</f>
        <v>0</v>
      </c>
    </row>
    <row r="9" spans="1:3" x14ac:dyDescent="0.2">
      <c r="A9" s="114" t="s">
        <v>7</v>
      </c>
      <c r="B9" s="115"/>
      <c r="C9" s="116">
        <f>COUNTIFS(CtrlSummary!D:D,A9)</f>
        <v>0</v>
      </c>
    </row>
    <row r="10" spans="1:3" x14ac:dyDescent="0.2">
      <c r="A10" s="114" t="s">
        <v>292</v>
      </c>
      <c r="B10" s="115"/>
      <c r="C10" s="116">
        <f>COUNTIFS(CtrlSummary!D:D,A10)</f>
        <v>0</v>
      </c>
    </row>
    <row r="11" spans="1:3" x14ac:dyDescent="0.2">
      <c r="A11" s="114" t="s">
        <v>293</v>
      </c>
      <c r="B11" s="115"/>
      <c r="C11" s="116">
        <f>COUNTIFS(CtrlSummary!D:D,A11)</f>
        <v>0</v>
      </c>
    </row>
    <row r="12" spans="1:3" x14ac:dyDescent="0.2">
      <c r="A12" s="114" t="s">
        <v>294</v>
      </c>
      <c r="B12" s="115"/>
      <c r="C12" s="116">
        <f>COUNTIFS(CtrlSummary!D:D,A12)</f>
        <v>0</v>
      </c>
    </row>
    <row r="13" spans="1:3" x14ac:dyDescent="0.2">
      <c r="A13" s="130" t="s">
        <v>324</v>
      </c>
      <c r="B13" s="117"/>
      <c r="C13" s="118">
        <f>SUM(C8:C12)</f>
        <v>0</v>
      </c>
    </row>
    <row r="16" spans="1:3" ht="25.5" x14ac:dyDescent="0.2">
      <c r="A16" s="133" t="s">
        <v>23</v>
      </c>
      <c r="B16" s="133" t="s">
        <v>317</v>
      </c>
      <c r="C16" s="133" t="s">
        <v>318</v>
      </c>
    </row>
    <row r="17" spans="1:8" x14ac:dyDescent="0.2">
      <c r="A17" s="114" t="s">
        <v>295</v>
      </c>
      <c r="B17" s="115">
        <f>COUNTIFS(CtrlSummary!E:E,A17)</f>
        <v>0</v>
      </c>
      <c r="C17" s="116">
        <f>COUNTIFS(CtrlSummary!H:H,A17)</f>
        <v>0</v>
      </c>
    </row>
    <row r="18" spans="1:8" x14ac:dyDescent="0.2">
      <c r="A18" s="114" t="s">
        <v>8</v>
      </c>
      <c r="B18" s="115">
        <f>COUNTIFS(CtrlSummary!E:E,A18)</f>
        <v>0</v>
      </c>
      <c r="C18" s="116">
        <f>COUNTIFS(CtrlSummary!H:H,A18)</f>
        <v>0</v>
      </c>
    </row>
    <row r="19" spans="1:8" x14ac:dyDescent="0.2">
      <c r="A19" s="130" t="s">
        <v>296</v>
      </c>
      <c r="B19" s="131">
        <f>IF(B17=0,0,(B17/SUM(B17:B18)))</f>
        <v>0</v>
      </c>
      <c r="C19" s="132">
        <f>IF(C17=0,0,(C17/SUM(C17:C18)))</f>
        <v>0</v>
      </c>
    </row>
    <row r="20" spans="1:8" x14ac:dyDescent="0.2">
      <c r="A20" s="119"/>
      <c r="B20" s="120"/>
      <c r="C20" s="120"/>
    </row>
    <row r="22" spans="1:8" ht="14.45" customHeight="1" x14ac:dyDescent="0.2">
      <c r="A22" s="144" t="s">
        <v>304</v>
      </c>
      <c r="B22" s="145"/>
      <c r="C22" s="146"/>
    </row>
    <row r="23" spans="1:8" x14ac:dyDescent="0.2">
      <c r="A23" s="121" t="s">
        <v>26</v>
      </c>
      <c r="B23" s="122" t="s">
        <v>297</v>
      </c>
      <c r="C23" s="123" t="s">
        <v>298</v>
      </c>
    </row>
    <row r="24" spans="1:8" x14ac:dyDescent="0.2">
      <c r="A24" s="114" t="s">
        <v>321</v>
      </c>
      <c r="B24" s="115">
        <f>COUNTIFS(CtrlSummary!F:F,A24)</f>
        <v>0</v>
      </c>
      <c r="C24" s="124">
        <f>IF(B24=0,0,(B24/SUM(B24:B26)))</f>
        <v>0</v>
      </c>
    </row>
    <row r="25" spans="1:8" x14ac:dyDescent="0.2">
      <c r="A25" s="114" t="s">
        <v>322</v>
      </c>
      <c r="B25" s="115">
        <f>COUNTIFS(CtrlSummary!F:F,A25)</f>
        <v>0</v>
      </c>
      <c r="C25" s="124">
        <f>IF(B25=0,0,(B25/SUM(B24:B26)))</f>
        <v>0</v>
      </c>
    </row>
    <row r="26" spans="1:8" x14ac:dyDescent="0.2">
      <c r="A26" s="125" t="s">
        <v>9</v>
      </c>
      <c r="B26" s="126">
        <f>COUNTIFS(CtrlSummary!F:F,A26)</f>
        <v>0</v>
      </c>
      <c r="C26" s="127">
        <f>IF(B26=0,0,(B26/SUM(B24:B26)))</f>
        <v>0</v>
      </c>
    </row>
    <row r="27" spans="1:8" x14ac:dyDescent="0.2">
      <c r="C27" s="115"/>
      <c r="D27" s="115"/>
      <c r="E27" s="115"/>
    </row>
    <row r="29" spans="1:8" x14ac:dyDescent="0.2">
      <c r="A29" s="144" t="s">
        <v>303</v>
      </c>
      <c r="B29" s="146"/>
      <c r="D29" s="144" t="s">
        <v>302</v>
      </c>
      <c r="E29" s="146"/>
      <c r="G29" s="144" t="s">
        <v>305</v>
      </c>
      <c r="H29" s="146"/>
    </row>
    <row r="30" spans="1:8" x14ac:dyDescent="0.2">
      <c r="A30" s="121" t="s">
        <v>2110</v>
      </c>
      <c r="B30" s="123" t="s">
        <v>297</v>
      </c>
      <c r="D30" s="121" t="s">
        <v>2110</v>
      </c>
      <c r="E30" s="123" t="s">
        <v>297</v>
      </c>
      <c r="G30" s="121" t="s">
        <v>2110</v>
      </c>
      <c r="H30" s="123" t="s">
        <v>297</v>
      </c>
    </row>
    <row r="31" spans="1:8" x14ac:dyDescent="0.2">
      <c r="A31" s="114" t="s">
        <v>2112</v>
      </c>
      <c r="B31" s="116">
        <f>COUNTIFS(CtrlSummary!A:A,"AC",CtrlSummary!G:G,A31)</f>
        <v>0</v>
      </c>
      <c r="D31" s="114" t="s">
        <v>2112</v>
      </c>
      <c r="E31" s="116">
        <f>COUNTIFS(CtrlSummary!A:A,"AT",CtrlSummary!G:G,D31)</f>
        <v>0</v>
      </c>
      <c r="G31" s="114" t="s">
        <v>2112</v>
      </c>
      <c r="H31" s="116">
        <f>COUNTIFS(CtrlSummary!A:A,"CA",CtrlSummary!G:G,G31)</f>
        <v>0</v>
      </c>
    </row>
    <row r="32" spans="1:8" x14ac:dyDescent="0.2">
      <c r="A32" s="114" t="s">
        <v>2113</v>
      </c>
      <c r="B32" s="116">
        <f>COUNTIFS(CtrlSummary!A:A,"AC",CtrlSummary!G:G,A32)</f>
        <v>0</v>
      </c>
      <c r="D32" s="114" t="s">
        <v>2113</v>
      </c>
      <c r="E32" s="116">
        <f>COUNTIFS(CtrlSummary!A:A,"AT",CtrlSummary!G:G,D32)</f>
        <v>0</v>
      </c>
      <c r="G32" s="114" t="s">
        <v>2113</v>
      </c>
      <c r="H32" s="116">
        <f>COUNTIFS(CtrlSummary!A:A,"CA",CtrlSummary!G:G,G32)</f>
        <v>0</v>
      </c>
    </row>
    <row r="33" spans="1:8" x14ac:dyDescent="0.2">
      <c r="A33" s="121" t="s">
        <v>26</v>
      </c>
      <c r="B33" s="123" t="s">
        <v>297</v>
      </c>
      <c r="D33" s="121" t="s">
        <v>26</v>
      </c>
      <c r="E33" s="123" t="s">
        <v>297</v>
      </c>
      <c r="G33" s="121" t="s">
        <v>26</v>
      </c>
      <c r="H33" s="123" t="s">
        <v>297</v>
      </c>
    </row>
    <row r="34" spans="1:8" x14ac:dyDescent="0.2">
      <c r="A34" s="114" t="s">
        <v>321</v>
      </c>
      <c r="B34" s="116">
        <f>COUNTIFS(CtrlSummary!A:A,"AC",CtrlSummary!F:F,A34)</f>
        <v>0</v>
      </c>
      <c r="D34" s="114" t="s">
        <v>321</v>
      </c>
      <c r="E34" s="116">
        <f>COUNTIFS(CtrlSummary!A:A,"AT",CtrlSummary!F:F,D34)</f>
        <v>0</v>
      </c>
      <c r="G34" s="114" t="s">
        <v>321</v>
      </c>
      <c r="H34" s="116">
        <f>COUNTIFS(CtrlSummary!A:A,"CA",CtrlSummary!F:F,G34)</f>
        <v>0</v>
      </c>
    </row>
    <row r="35" spans="1:8" x14ac:dyDescent="0.2">
      <c r="A35" s="114" t="s">
        <v>322</v>
      </c>
      <c r="B35" s="116">
        <f>COUNTIFS(CtrlSummary!A:A,"AC",CtrlSummary!F:F,A35)</f>
        <v>0</v>
      </c>
      <c r="D35" s="114" t="s">
        <v>322</v>
      </c>
      <c r="E35" s="116">
        <f>COUNTIFS(CtrlSummary!A:A,"AT",CtrlSummary!F:F,D35)</f>
        <v>0</v>
      </c>
      <c r="G35" s="114" t="s">
        <v>322</v>
      </c>
      <c r="H35" s="116">
        <f>COUNTIFS(CtrlSummary!A:A,"CA",CtrlSummary!F:F,G35)</f>
        <v>0</v>
      </c>
    </row>
    <row r="36" spans="1:8" x14ac:dyDescent="0.2">
      <c r="A36" s="125" t="s">
        <v>9</v>
      </c>
      <c r="B36" s="128">
        <f>COUNTIFS(CtrlSummary!A:A,"AC",CtrlSummary!F:F,A36)</f>
        <v>0</v>
      </c>
      <c r="D36" s="125" t="s">
        <v>9</v>
      </c>
      <c r="E36" s="128">
        <f>COUNTIFS(CtrlSummary!A:A,"AT",CtrlSummary!F:F,D36)</f>
        <v>0</v>
      </c>
      <c r="G36" s="125" t="s">
        <v>9</v>
      </c>
      <c r="H36" s="128">
        <f>COUNTIFS(CtrlSummary!A:A,"CA",CtrlSummary!F:F,G36)</f>
        <v>0</v>
      </c>
    </row>
    <row r="37" spans="1:8" x14ac:dyDescent="0.2">
      <c r="A37" s="115"/>
      <c r="B37" s="115"/>
    </row>
    <row r="38" spans="1:8" ht="14.45" customHeight="1" x14ac:dyDescent="0.2">
      <c r="A38" s="144" t="s">
        <v>301</v>
      </c>
      <c r="B38" s="146"/>
      <c r="D38" s="144" t="s">
        <v>306</v>
      </c>
      <c r="E38" s="146"/>
      <c r="G38" s="144" t="s">
        <v>315</v>
      </c>
      <c r="H38" s="146"/>
    </row>
    <row r="39" spans="1:8" x14ac:dyDescent="0.2">
      <c r="A39" s="121" t="s">
        <v>2110</v>
      </c>
      <c r="B39" s="123" t="s">
        <v>297</v>
      </c>
      <c r="D39" s="121" t="s">
        <v>2110</v>
      </c>
      <c r="E39" s="123" t="s">
        <v>297</v>
      </c>
      <c r="G39" s="121" t="s">
        <v>2110</v>
      </c>
      <c r="H39" s="123" t="s">
        <v>297</v>
      </c>
    </row>
    <row r="40" spans="1:8" x14ac:dyDescent="0.2">
      <c r="A40" s="114" t="s">
        <v>2112</v>
      </c>
      <c r="B40" s="116">
        <f>COUNTIFS(CtrlSummary!A:A,"AU",CtrlSummary!G:G,A40)</f>
        <v>0</v>
      </c>
      <c r="D40" s="114" t="s">
        <v>2112</v>
      </c>
      <c r="E40" s="116">
        <f>COUNTIFS(CtrlSummary!A:A,"CM",CtrlSummary!G:G,D40)</f>
        <v>0</v>
      </c>
      <c r="G40" s="114" t="s">
        <v>2112</v>
      </c>
      <c r="H40" s="116">
        <f>COUNTIFS(CtrlSummary!A:A,"PL",CtrlSummary!G:G,G40)</f>
        <v>0</v>
      </c>
    </row>
    <row r="41" spans="1:8" x14ac:dyDescent="0.2">
      <c r="A41" s="114" t="s">
        <v>2113</v>
      </c>
      <c r="B41" s="116">
        <f>COUNTIFS(CtrlSummary!A:A,"AU",CtrlSummary!G:G,A41)</f>
        <v>0</v>
      </c>
      <c r="D41" s="114" t="s">
        <v>2113</v>
      </c>
      <c r="E41" s="116">
        <f>COUNTIFS(CtrlSummary!A:A,"CM",CtrlSummary!G:G,D41)</f>
        <v>0</v>
      </c>
      <c r="G41" s="114" t="s">
        <v>2113</v>
      </c>
      <c r="H41" s="116">
        <f>COUNTIFS(CtrlSummary!A:A,"PL",CtrlSummary!G:G,G41)</f>
        <v>0</v>
      </c>
    </row>
    <row r="42" spans="1:8" x14ac:dyDescent="0.2">
      <c r="A42" s="121" t="s">
        <v>26</v>
      </c>
      <c r="B42" s="123" t="s">
        <v>297</v>
      </c>
      <c r="D42" s="121" t="s">
        <v>26</v>
      </c>
      <c r="E42" s="123" t="s">
        <v>297</v>
      </c>
      <c r="G42" s="121" t="s">
        <v>26</v>
      </c>
      <c r="H42" s="123" t="s">
        <v>297</v>
      </c>
    </row>
    <row r="43" spans="1:8" x14ac:dyDescent="0.2">
      <c r="A43" s="114" t="s">
        <v>321</v>
      </c>
      <c r="B43" s="116">
        <f>COUNTIFS(CtrlSummary!A:A,"AU",CtrlSummary!F:F,A43)</f>
        <v>0</v>
      </c>
      <c r="D43" s="114" t="s">
        <v>321</v>
      </c>
      <c r="E43" s="116">
        <f>COUNTIFS(CtrlSummary!A:A,"CM",CtrlSummary!F:F,D43)</f>
        <v>0</v>
      </c>
      <c r="G43" s="114" t="s">
        <v>321</v>
      </c>
      <c r="H43" s="116">
        <f>COUNTIFS(CtrlSummary!A:A,"PL",CtrlSummary!F:F,G43)</f>
        <v>0</v>
      </c>
    </row>
    <row r="44" spans="1:8" x14ac:dyDescent="0.2">
      <c r="A44" s="114" t="s">
        <v>322</v>
      </c>
      <c r="B44" s="116">
        <f>COUNTIFS(CtrlSummary!A:A,"AU",CtrlSummary!F:F,A44)</f>
        <v>0</v>
      </c>
      <c r="D44" s="114" t="s">
        <v>322</v>
      </c>
      <c r="E44" s="116">
        <f>COUNTIFS(CtrlSummary!A:A,"CM",CtrlSummary!F:F,D44)</f>
        <v>0</v>
      </c>
      <c r="G44" s="114" t="s">
        <v>322</v>
      </c>
      <c r="H44" s="116">
        <f>COUNTIFS(CtrlSummary!A:A,"PL",CtrlSummary!F:F,G44)</f>
        <v>0</v>
      </c>
    </row>
    <row r="45" spans="1:8" x14ac:dyDescent="0.2">
      <c r="A45" s="125" t="s">
        <v>9</v>
      </c>
      <c r="B45" s="128">
        <f>COUNTIFS(CtrlSummary!A:A,"AU",CtrlSummary!F:F,A45)</f>
        <v>0</v>
      </c>
      <c r="D45" s="125" t="s">
        <v>9</v>
      </c>
      <c r="E45" s="128">
        <f>COUNTIFS(CtrlSummary!A:A,"CM",CtrlSummary!F:F,D45)</f>
        <v>0</v>
      </c>
      <c r="G45" s="125" t="s">
        <v>9</v>
      </c>
      <c r="H45" s="128">
        <f>COUNTIFS(CtrlSummary!A:A,"PL",CtrlSummary!F:F,G45)</f>
        <v>0</v>
      </c>
    </row>
    <row r="46" spans="1:8" x14ac:dyDescent="0.2">
      <c r="C46" s="115"/>
      <c r="D46" s="115"/>
      <c r="E46" s="115"/>
    </row>
    <row r="47" spans="1:8" ht="14.45" customHeight="1" x14ac:dyDescent="0.2">
      <c r="A47" s="144" t="s">
        <v>308</v>
      </c>
      <c r="B47" s="146"/>
      <c r="D47" s="144" t="s">
        <v>307</v>
      </c>
      <c r="E47" s="146"/>
      <c r="G47" s="144" t="s">
        <v>313</v>
      </c>
      <c r="H47" s="146"/>
    </row>
    <row r="48" spans="1:8" x14ac:dyDescent="0.2">
      <c r="A48" s="121" t="s">
        <v>2110</v>
      </c>
      <c r="B48" s="123" t="s">
        <v>297</v>
      </c>
      <c r="D48" s="121" t="s">
        <v>2110</v>
      </c>
      <c r="E48" s="123" t="s">
        <v>297</v>
      </c>
      <c r="G48" s="121" t="s">
        <v>2110</v>
      </c>
      <c r="H48" s="123" t="s">
        <v>297</v>
      </c>
    </row>
    <row r="49" spans="1:8" x14ac:dyDescent="0.2">
      <c r="A49" s="114" t="s">
        <v>2112</v>
      </c>
      <c r="B49" s="116">
        <f>COUNTIFS(CtrlSummary!A:A,"IA",CtrlSummary!G:G,A49)</f>
        <v>0</v>
      </c>
      <c r="D49" s="114" t="s">
        <v>2112</v>
      </c>
      <c r="E49" s="116">
        <f>COUNTIFS(CtrlSummary!A:A,"CP",CtrlSummary!G:G,D49)</f>
        <v>0</v>
      </c>
      <c r="G49" s="114" t="s">
        <v>2112</v>
      </c>
      <c r="H49" s="116">
        <f>COUNTIFS(CtrlSummary!A:A,"RA",CtrlSummary!G:G,G49)</f>
        <v>0</v>
      </c>
    </row>
    <row r="50" spans="1:8" x14ac:dyDescent="0.2">
      <c r="A50" s="114" t="s">
        <v>2113</v>
      </c>
      <c r="B50" s="116">
        <f>COUNTIFS(CtrlSummary!A:A,"IA",CtrlSummary!G:G,A50)</f>
        <v>0</v>
      </c>
      <c r="D50" s="114" t="s">
        <v>2113</v>
      </c>
      <c r="E50" s="116">
        <f>COUNTIFS(CtrlSummary!A:A,"CP",CtrlSummary!G:G,D50)</f>
        <v>0</v>
      </c>
      <c r="G50" s="114" t="s">
        <v>2113</v>
      </c>
      <c r="H50" s="116">
        <f>COUNTIFS(CtrlSummary!A:A,"RA",CtrlSummary!G:G,G50)</f>
        <v>0</v>
      </c>
    </row>
    <row r="51" spans="1:8" x14ac:dyDescent="0.2">
      <c r="A51" s="121" t="s">
        <v>26</v>
      </c>
      <c r="B51" s="123" t="s">
        <v>297</v>
      </c>
      <c r="D51" s="121" t="s">
        <v>26</v>
      </c>
      <c r="E51" s="123" t="s">
        <v>297</v>
      </c>
      <c r="G51" s="121" t="s">
        <v>26</v>
      </c>
      <c r="H51" s="123" t="s">
        <v>297</v>
      </c>
    </row>
    <row r="52" spans="1:8" x14ac:dyDescent="0.2">
      <c r="A52" s="114" t="s">
        <v>321</v>
      </c>
      <c r="B52" s="116">
        <f>COUNTIFS(CtrlSummary!A:A,"IA",CtrlSummary!F:F,A52)</f>
        <v>0</v>
      </c>
      <c r="D52" s="114" t="s">
        <v>321</v>
      </c>
      <c r="E52" s="116">
        <f>COUNTIFS(CtrlSummary!A:A,"CP",CtrlSummary!F:F,D52)</f>
        <v>0</v>
      </c>
      <c r="G52" s="114" t="s">
        <v>321</v>
      </c>
      <c r="H52" s="116">
        <f>COUNTIFS(CtrlSummary!A:A,"RA",CtrlSummary!F:F,G52)</f>
        <v>0</v>
      </c>
    </row>
    <row r="53" spans="1:8" x14ac:dyDescent="0.2">
      <c r="A53" s="114" t="s">
        <v>322</v>
      </c>
      <c r="B53" s="116">
        <f>COUNTIFS(CtrlSummary!A:A,"IA",CtrlSummary!F:F,A53)</f>
        <v>0</v>
      </c>
      <c r="D53" s="114" t="s">
        <v>322</v>
      </c>
      <c r="E53" s="116">
        <f>COUNTIFS(CtrlSummary!A:A,"CP",CtrlSummary!F:F,D53)</f>
        <v>0</v>
      </c>
      <c r="G53" s="114" t="s">
        <v>322</v>
      </c>
      <c r="H53" s="116">
        <f>COUNTIFS(CtrlSummary!A:A,"RA",CtrlSummary!F:F,G53)</f>
        <v>0</v>
      </c>
    </row>
    <row r="54" spans="1:8" x14ac:dyDescent="0.2">
      <c r="A54" s="125" t="s">
        <v>9</v>
      </c>
      <c r="B54" s="128">
        <f>COUNTIFS(CtrlSummary!A:A,"IA",CtrlSummary!F:F,A54)</f>
        <v>0</v>
      </c>
      <c r="D54" s="125" t="s">
        <v>9</v>
      </c>
      <c r="E54" s="128">
        <f>COUNTIFS(CtrlSummary!A:A,"CP",CtrlSummary!F:F,D54)</f>
        <v>0</v>
      </c>
      <c r="G54" s="125" t="s">
        <v>9</v>
      </c>
      <c r="H54" s="128">
        <f>COUNTIFS(CtrlSummary!A:A,"RA",CtrlSummary!F:F,G54)</f>
        <v>0</v>
      </c>
    </row>
    <row r="55" spans="1:8" x14ac:dyDescent="0.2">
      <c r="G55" s="115"/>
      <c r="H55" s="115"/>
    </row>
    <row r="56" spans="1:8" ht="14.45" customHeight="1" x14ac:dyDescent="0.2">
      <c r="A56" s="144" t="s">
        <v>311</v>
      </c>
      <c r="B56" s="146"/>
      <c r="D56" s="144" t="s">
        <v>319</v>
      </c>
      <c r="E56" s="146"/>
      <c r="G56" s="144" t="s">
        <v>312</v>
      </c>
      <c r="H56" s="146"/>
    </row>
    <row r="57" spans="1:8" x14ac:dyDescent="0.2">
      <c r="A57" s="121" t="s">
        <v>2110</v>
      </c>
      <c r="B57" s="123" t="s">
        <v>297</v>
      </c>
      <c r="D57" s="121" t="s">
        <v>2110</v>
      </c>
      <c r="E57" s="123" t="s">
        <v>297</v>
      </c>
      <c r="G57" s="121" t="s">
        <v>2110</v>
      </c>
      <c r="H57" s="123" t="s">
        <v>297</v>
      </c>
    </row>
    <row r="58" spans="1:8" x14ac:dyDescent="0.2">
      <c r="A58" s="114" t="s">
        <v>2112</v>
      </c>
      <c r="B58" s="116">
        <f>COUNTIFS(CtrlSummary!A:A,"SC",CtrlSummary!G:G,A58)</f>
        <v>0</v>
      </c>
      <c r="D58" s="114" t="s">
        <v>2112</v>
      </c>
      <c r="E58" s="116">
        <f>COUNTIFS(CtrlSummary!A:A,"IR",CtrlSummary!G:G,D58)</f>
        <v>0</v>
      </c>
      <c r="G58" s="114" t="s">
        <v>2112</v>
      </c>
      <c r="H58" s="116">
        <f>COUNTIFS(CtrlSummary!A:A,"SA",CtrlSummary!G:G,G58)</f>
        <v>0</v>
      </c>
    </row>
    <row r="59" spans="1:8" x14ac:dyDescent="0.2">
      <c r="A59" s="114" t="s">
        <v>2113</v>
      </c>
      <c r="B59" s="116">
        <f>COUNTIFS(CtrlSummary!A:A,"SC",CtrlSummary!G:G,A59)</f>
        <v>0</v>
      </c>
      <c r="D59" s="114" t="s">
        <v>2113</v>
      </c>
      <c r="E59" s="116">
        <f>COUNTIFS(CtrlSummary!A:A,"IR",CtrlSummary!G:G,D59)</f>
        <v>0</v>
      </c>
      <c r="G59" s="114" t="s">
        <v>2113</v>
      </c>
      <c r="H59" s="116">
        <f>COUNTIFS(CtrlSummary!A:A,"SA",CtrlSummary!G:G,G59)</f>
        <v>0</v>
      </c>
    </row>
    <row r="60" spans="1:8" x14ac:dyDescent="0.2">
      <c r="A60" s="121" t="s">
        <v>26</v>
      </c>
      <c r="B60" s="123" t="s">
        <v>297</v>
      </c>
      <c r="D60" s="121" t="s">
        <v>26</v>
      </c>
      <c r="E60" s="123" t="s">
        <v>297</v>
      </c>
      <c r="G60" s="121" t="s">
        <v>26</v>
      </c>
      <c r="H60" s="123" t="s">
        <v>297</v>
      </c>
    </row>
    <row r="61" spans="1:8" x14ac:dyDescent="0.2">
      <c r="A61" s="114" t="s">
        <v>321</v>
      </c>
      <c r="B61" s="116">
        <f>COUNTIFS(CtrlSummary!A:A,"SC",CtrlSummary!F:F,A61)</f>
        <v>0</v>
      </c>
      <c r="D61" s="114" t="s">
        <v>321</v>
      </c>
      <c r="E61" s="116">
        <f>COUNTIFS(CtrlSummary!A:A,"IR",CtrlSummary!F:F,D61)</f>
        <v>0</v>
      </c>
      <c r="G61" s="114" t="s">
        <v>321</v>
      </c>
      <c r="H61" s="116">
        <f>COUNTIFS(CtrlSummary!A:A,"SA",CtrlSummary!F:F,G61)</f>
        <v>0</v>
      </c>
    </row>
    <row r="62" spans="1:8" x14ac:dyDescent="0.2">
      <c r="A62" s="114" t="s">
        <v>322</v>
      </c>
      <c r="B62" s="116">
        <f>COUNTIFS(CtrlSummary!A:A,"SC",CtrlSummary!F:F,A62)</f>
        <v>0</v>
      </c>
      <c r="D62" s="114" t="s">
        <v>322</v>
      </c>
      <c r="E62" s="116">
        <f>COUNTIFS(CtrlSummary!A:A,"IR",CtrlSummary!F:F,D62)</f>
        <v>0</v>
      </c>
      <c r="G62" s="114" t="s">
        <v>322</v>
      </c>
      <c r="H62" s="116">
        <f>COUNTIFS(CtrlSummary!A:A,"SA",CtrlSummary!F:F,G62)</f>
        <v>0</v>
      </c>
    </row>
    <row r="63" spans="1:8" x14ac:dyDescent="0.2">
      <c r="A63" s="125" t="s">
        <v>9</v>
      </c>
      <c r="B63" s="128">
        <f>COUNTIFS(CtrlSummary!A:A,"SC",CtrlSummary!F:F,A63)</f>
        <v>0</v>
      </c>
      <c r="D63" s="125" t="s">
        <v>9</v>
      </c>
      <c r="E63" s="128">
        <f>COUNTIFS(CtrlSummary!A:A,"IR",CtrlSummary!F:F,D63)</f>
        <v>0</v>
      </c>
      <c r="G63" s="125" t="s">
        <v>9</v>
      </c>
      <c r="H63" s="128">
        <f>COUNTIFS(CtrlSummary!A:A,"SA",CtrlSummary!F:F,G63)</f>
        <v>0</v>
      </c>
    </row>
    <row r="64" spans="1:8" x14ac:dyDescent="0.2">
      <c r="C64" s="115"/>
      <c r="D64" s="115"/>
      <c r="E64" s="115"/>
    </row>
    <row r="65" spans="3:5" ht="14.45" customHeight="1" x14ac:dyDescent="0.2">
      <c r="D65" s="144" t="s">
        <v>309</v>
      </c>
      <c r="E65" s="146"/>
    </row>
    <row r="66" spans="3:5" x14ac:dyDescent="0.2">
      <c r="D66" s="121" t="s">
        <v>2110</v>
      </c>
      <c r="E66" s="123" t="s">
        <v>297</v>
      </c>
    </row>
    <row r="67" spans="3:5" x14ac:dyDescent="0.2">
      <c r="D67" s="114" t="s">
        <v>2112</v>
      </c>
      <c r="E67" s="116">
        <f>COUNTIFS(CtrlSummary!A:A,"MA",CtrlSummary!G:G,D67)</f>
        <v>0</v>
      </c>
    </row>
    <row r="68" spans="3:5" x14ac:dyDescent="0.2">
      <c r="D68" s="114" t="s">
        <v>2113</v>
      </c>
      <c r="E68" s="116">
        <f>COUNTIFS(CtrlSummary!A:A,"MA",CtrlSummary!G:G,D68)</f>
        <v>0</v>
      </c>
    </row>
    <row r="69" spans="3:5" x14ac:dyDescent="0.2">
      <c r="D69" s="121" t="s">
        <v>26</v>
      </c>
      <c r="E69" s="123" t="s">
        <v>297</v>
      </c>
    </row>
    <row r="70" spans="3:5" x14ac:dyDescent="0.2">
      <c r="D70" s="114" t="s">
        <v>321</v>
      </c>
      <c r="E70" s="116">
        <f>COUNTIFS(CtrlSummary!A:A,"MA",CtrlSummary!F:F,D70)</f>
        <v>0</v>
      </c>
    </row>
    <row r="71" spans="3:5" x14ac:dyDescent="0.2">
      <c r="D71" s="114" t="s">
        <v>322</v>
      </c>
      <c r="E71" s="116">
        <f>COUNTIFS(CtrlSummary!A:A,"MA",CtrlSummary!F:F,D71)</f>
        <v>0</v>
      </c>
    </row>
    <row r="72" spans="3:5" x14ac:dyDescent="0.2">
      <c r="D72" s="125" t="s">
        <v>9</v>
      </c>
      <c r="E72" s="128">
        <f>COUNTIFS(CtrlSummary!A:A,"MA",CtrlSummary!F:F,D72)</f>
        <v>0</v>
      </c>
    </row>
    <row r="73" spans="3:5" x14ac:dyDescent="0.2">
      <c r="C73" s="115"/>
      <c r="D73" s="115"/>
      <c r="E73" s="115"/>
    </row>
    <row r="74" spans="3:5" ht="14.45" customHeight="1" x14ac:dyDescent="0.2">
      <c r="D74" s="144" t="s">
        <v>316</v>
      </c>
      <c r="E74" s="146"/>
    </row>
    <row r="75" spans="3:5" x14ac:dyDescent="0.2">
      <c r="D75" s="121" t="s">
        <v>2110</v>
      </c>
      <c r="E75" s="123" t="s">
        <v>297</v>
      </c>
    </row>
    <row r="76" spans="3:5" x14ac:dyDescent="0.2">
      <c r="D76" s="114" t="s">
        <v>2112</v>
      </c>
      <c r="E76" s="116">
        <f>COUNTIFS(CtrlSummary!A:A,"MP",CtrlSummary!G:G,D76)</f>
        <v>0</v>
      </c>
    </row>
    <row r="77" spans="3:5" x14ac:dyDescent="0.2">
      <c r="D77" s="114" t="s">
        <v>2113</v>
      </c>
      <c r="E77" s="116">
        <f>COUNTIFS(CtrlSummary!A:A,"MP",CtrlSummary!G:G,D77)</f>
        <v>0</v>
      </c>
    </row>
    <row r="78" spans="3:5" x14ac:dyDescent="0.2">
      <c r="D78" s="121" t="s">
        <v>26</v>
      </c>
      <c r="E78" s="123" t="s">
        <v>297</v>
      </c>
    </row>
    <row r="79" spans="3:5" x14ac:dyDescent="0.2">
      <c r="D79" s="114" t="s">
        <v>321</v>
      </c>
      <c r="E79" s="116">
        <f>COUNTIFS(CtrlSummary!A:A,"MP",CtrlSummary!F:F,D79)</f>
        <v>0</v>
      </c>
    </row>
    <row r="80" spans="3:5" x14ac:dyDescent="0.2">
      <c r="D80" s="114" t="s">
        <v>322</v>
      </c>
      <c r="E80" s="116">
        <f>COUNTIFS(CtrlSummary!A:A,"MP",CtrlSummary!F:F,D80)</f>
        <v>0</v>
      </c>
    </row>
    <row r="81" spans="3:5" x14ac:dyDescent="0.2">
      <c r="D81" s="125" t="s">
        <v>9</v>
      </c>
      <c r="E81" s="128">
        <f>COUNTIFS(CtrlSummary!A:A,"MP",CtrlSummary!F:F,D81)</f>
        <v>0</v>
      </c>
    </row>
    <row r="82" spans="3:5" x14ac:dyDescent="0.2">
      <c r="D82" s="115"/>
      <c r="E82" s="115"/>
    </row>
    <row r="83" spans="3:5" ht="14.45" customHeight="1" x14ac:dyDescent="0.2">
      <c r="D83" s="144" t="s">
        <v>2086</v>
      </c>
      <c r="E83" s="146"/>
    </row>
    <row r="84" spans="3:5" x14ac:dyDescent="0.2">
      <c r="D84" s="121" t="s">
        <v>2110</v>
      </c>
      <c r="E84" s="123" t="s">
        <v>297</v>
      </c>
    </row>
    <row r="85" spans="3:5" x14ac:dyDescent="0.2">
      <c r="D85" s="114" t="s">
        <v>2112</v>
      </c>
      <c r="E85" s="116">
        <f>COUNTIFS(CtrlSummary!A:A,"PE",CtrlSummary!G:G,D85)</f>
        <v>0</v>
      </c>
    </row>
    <row r="86" spans="3:5" x14ac:dyDescent="0.2">
      <c r="D86" s="114" t="s">
        <v>2113</v>
      </c>
      <c r="E86" s="116">
        <f>COUNTIFS(CtrlSummary!A:A,"PE",CtrlSummary!G:G,D86)</f>
        <v>0</v>
      </c>
    </row>
    <row r="87" spans="3:5" x14ac:dyDescent="0.2">
      <c r="D87" s="121" t="s">
        <v>26</v>
      </c>
      <c r="E87" s="123" t="s">
        <v>297</v>
      </c>
    </row>
    <row r="88" spans="3:5" x14ac:dyDescent="0.2">
      <c r="D88" s="114" t="s">
        <v>321</v>
      </c>
      <c r="E88" s="116">
        <f>COUNTIFS(CtrlSummary!A:A,"PE",CtrlSummary!F:F,D88)</f>
        <v>0</v>
      </c>
    </row>
    <row r="89" spans="3:5" x14ac:dyDescent="0.2">
      <c r="D89" s="114" t="s">
        <v>322</v>
      </c>
      <c r="E89" s="116">
        <f>COUNTIFS(CtrlSummary!A:A,"PE",CtrlSummary!F:F,D89)</f>
        <v>0</v>
      </c>
    </row>
    <row r="90" spans="3:5" x14ac:dyDescent="0.2">
      <c r="D90" s="125" t="s">
        <v>9</v>
      </c>
      <c r="E90" s="128">
        <f>COUNTIFS(CtrlSummary!A:A,"PE",CtrlSummary!F:F,D90)</f>
        <v>0</v>
      </c>
    </row>
    <row r="92" spans="3:5" x14ac:dyDescent="0.2">
      <c r="D92" s="144" t="s">
        <v>314</v>
      </c>
      <c r="E92" s="146"/>
    </row>
    <row r="93" spans="3:5" x14ac:dyDescent="0.2">
      <c r="D93" s="121" t="s">
        <v>2110</v>
      </c>
      <c r="E93" s="123" t="s">
        <v>297</v>
      </c>
    </row>
    <row r="94" spans="3:5" x14ac:dyDescent="0.2">
      <c r="D94" s="114" t="s">
        <v>2112</v>
      </c>
      <c r="E94" s="116">
        <f>COUNTIFS(CtrlSummary!A:A,"PS",CtrlSummary!G:G,D94)</f>
        <v>0</v>
      </c>
    </row>
    <row r="95" spans="3:5" x14ac:dyDescent="0.2">
      <c r="D95" s="114" t="s">
        <v>2113</v>
      </c>
      <c r="E95" s="116">
        <f>COUNTIFS(CtrlSummary!A:A,"PS",CtrlSummary!G:G,D95)</f>
        <v>0</v>
      </c>
    </row>
    <row r="96" spans="3:5" x14ac:dyDescent="0.2">
      <c r="C96" s="115"/>
      <c r="D96" s="121" t="s">
        <v>26</v>
      </c>
      <c r="E96" s="123" t="s">
        <v>297</v>
      </c>
    </row>
    <row r="97" spans="3:5" ht="14.45" customHeight="1" x14ac:dyDescent="0.2">
      <c r="D97" s="114" t="s">
        <v>321</v>
      </c>
      <c r="E97" s="116">
        <f>COUNTIFS(CtrlSummary!A:A,"PS",CtrlSummary!F:F,D97)</f>
        <v>0</v>
      </c>
    </row>
    <row r="98" spans="3:5" x14ac:dyDescent="0.2">
      <c r="D98" s="114" t="s">
        <v>322</v>
      </c>
      <c r="E98" s="116">
        <f>COUNTIFS(CtrlSummary!A:A,"PS",CtrlSummary!F:F,D98)</f>
        <v>0</v>
      </c>
    </row>
    <row r="99" spans="3:5" x14ac:dyDescent="0.2">
      <c r="D99" s="125" t="s">
        <v>9</v>
      </c>
      <c r="E99" s="128">
        <f>COUNTIFS(CtrlSummary!A:A,"PS",CtrlSummary!F:F,D99)</f>
        <v>0</v>
      </c>
    </row>
    <row r="101" spans="3:5" x14ac:dyDescent="0.2">
      <c r="D101" s="144" t="s">
        <v>310</v>
      </c>
      <c r="E101" s="146"/>
    </row>
    <row r="102" spans="3:5" x14ac:dyDescent="0.2">
      <c r="D102" s="121" t="s">
        <v>2110</v>
      </c>
      <c r="E102" s="123" t="s">
        <v>297</v>
      </c>
    </row>
    <row r="103" spans="3:5" x14ac:dyDescent="0.2">
      <c r="D103" s="114" t="s">
        <v>2112</v>
      </c>
      <c r="E103" s="116">
        <f>COUNTIFS(CtrlSummary!A:A,"SI",CtrlSummary!G:G,D103)</f>
        <v>0</v>
      </c>
    </row>
    <row r="104" spans="3:5" x14ac:dyDescent="0.2">
      <c r="D104" s="114" t="s">
        <v>2113</v>
      </c>
      <c r="E104" s="116">
        <f>COUNTIFS(CtrlSummary!A:A,"SI",CtrlSummary!G:G,D104)</f>
        <v>0</v>
      </c>
    </row>
    <row r="105" spans="3:5" ht="14.45" customHeight="1" x14ac:dyDescent="0.2">
      <c r="D105" s="121" t="s">
        <v>26</v>
      </c>
      <c r="E105" s="123" t="s">
        <v>297</v>
      </c>
    </row>
    <row r="106" spans="3:5" x14ac:dyDescent="0.2">
      <c r="D106" s="114" t="s">
        <v>321</v>
      </c>
      <c r="E106" s="116">
        <f>COUNTIFS(CtrlSummary!A:A,"SI",CtrlSummary!F:F,D106)</f>
        <v>0</v>
      </c>
    </row>
    <row r="107" spans="3:5" x14ac:dyDescent="0.2">
      <c r="D107" s="114" t="s">
        <v>322</v>
      </c>
      <c r="E107" s="116">
        <f>COUNTIFS(CtrlSummary!A:A,"SI",CtrlSummary!F:F,D107)</f>
        <v>0</v>
      </c>
    </row>
    <row r="108" spans="3:5" x14ac:dyDescent="0.2">
      <c r="D108" s="125" t="s">
        <v>9</v>
      </c>
      <c r="E108" s="128">
        <f>COUNTIFS(CtrlSummary!A:A,"SI",CtrlSummary!F:F,D108)</f>
        <v>0</v>
      </c>
    </row>
    <row r="112" spans="3:5" x14ac:dyDescent="0.2">
      <c r="C112" s="115"/>
      <c r="D112" s="115"/>
    </row>
    <row r="113" ht="14.45" customHeight="1" x14ac:dyDescent="0.2"/>
  </sheetData>
  <mergeCells count="19">
    <mergeCell ref="D101:E101"/>
    <mergeCell ref="D38:E38"/>
    <mergeCell ref="D56:E56"/>
    <mergeCell ref="D65:E65"/>
    <mergeCell ref="D92:E92"/>
    <mergeCell ref="D74:E74"/>
    <mergeCell ref="D83:E83"/>
    <mergeCell ref="A6:C6"/>
    <mergeCell ref="G38:H38"/>
    <mergeCell ref="G47:H47"/>
    <mergeCell ref="G56:H56"/>
    <mergeCell ref="A29:B29"/>
    <mergeCell ref="D29:E29"/>
    <mergeCell ref="A38:B38"/>
    <mergeCell ref="G29:H29"/>
    <mergeCell ref="D47:E47"/>
    <mergeCell ref="A47:B47"/>
    <mergeCell ref="A22:C22"/>
    <mergeCell ref="A56:B5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47"/>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38" customWidth="1"/>
    <col min="2" max="2" width="8.85546875" style="39" customWidth="1"/>
    <col min="3" max="3" width="16.85546875" style="38" customWidth="1"/>
    <col min="4" max="4" width="43.42578125" style="38" customWidth="1"/>
    <col min="5" max="7" width="30.85546875" style="38" customWidth="1"/>
    <col min="8" max="8" width="55.85546875" style="38" customWidth="1"/>
    <col min="9" max="10" width="19.7109375" style="40" customWidth="1"/>
    <col min="11" max="11" width="26.5703125" style="40" customWidth="1"/>
    <col min="12" max="13" width="15.85546875" style="40" customWidth="1"/>
    <col min="14" max="14" width="15.85546875" style="41" customWidth="1"/>
    <col min="15" max="16" width="26.5703125" style="38" customWidth="1"/>
    <col min="17" max="17" width="18.5703125" style="40" customWidth="1"/>
    <col min="18" max="18" width="21" style="38" customWidth="1"/>
    <col min="19" max="19" width="5.42578125" style="42" customWidth="1"/>
    <col min="20" max="20" width="19.42578125" style="38" customWidth="1"/>
    <col min="21" max="21" width="14.42578125" style="38" customWidth="1"/>
    <col min="22" max="24" width="9" style="38"/>
    <col min="25" max="25" width="7.85546875" style="38" customWidth="1"/>
    <col min="26" max="16384" width="9" style="38"/>
  </cols>
  <sheetData>
    <row r="1" spans="1:21" s="43" customFormat="1" ht="38.25" x14ac:dyDescent="0.25">
      <c r="A1" s="13" t="s">
        <v>299</v>
      </c>
      <c r="B1" s="19" t="s">
        <v>320</v>
      </c>
      <c r="C1" s="13" t="s">
        <v>0</v>
      </c>
      <c r="D1" s="13" t="s">
        <v>1</v>
      </c>
      <c r="E1" s="13" t="s">
        <v>10</v>
      </c>
      <c r="F1" s="13" t="s">
        <v>11</v>
      </c>
      <c r="G1" s="13" t="s">
        <v>12</v>
      </c>
      <c r="H1" s="13" t="s">
        <v>2</v>
      </c>
      <c r="I1" s="13" t="s">
        <v>3</v>
      </c>
      <c r="J1" s="13" t="s">
        <v>23</v>
      </c>
      <c r="K1" s="13" t="s">
        <v>28</v>
      </c>
      <c r="L1" s="13" t="s">
        <v>24</v>
      </c>
      <c r="M1" s="13" t="s">
        <v>25</v>
      </c>
      <c r="N1" s="22" t="s">
        <v>26</v>
      </c>
      <c r="O1" s="13" t="s">
        <v>27</v>
      </c>
      <c r="P1" s="13" t="s">
        <v>4</v>
      </c>
      <c r="Q1" s="13" t="s">
        <v>2111</v>
      </c>
      <c r="R1" s="13" t="s">
        <v>5</v>
      </c>
      <c r="S1" s="13"/>
      <c r="T1" s="13" t="s">
        <v>30</v>
      </c>
      <c r="U1" s="13" t="s">
        <v>29</v>
      </c>
    </row>
    <row r="2" spans="1:21" s="34" customFormat="1" ht="127.5" x14ac:dyDescent="0.25">
      <c r="A2" s="162" t="s">
        <v>157</v>
      </c>
      <c r="B2" s="75" t="s">
        <v>156</v>
      </c>
      <c r="C2" s="76" t="s">
        <v>798</v>
      </c>
      <c r="D2" s="76" t="s">
        <v>2080</v>
      </c>
      <c r="E2" s="107" t="s">
        <v>1945</v>
      </c>
      <c r="F2" s="108"/>
      <c r="G2" s="108"/>
      <c r="H2" s="104"/>
      <c r="I2" s="103"/>
      <c r="J2" s="103"/>
      <c r="K2" s="105"/>
      <c r="L2" s="103"/>
      <c r="M2" s="103"/>
      <c r="N2" s="52" t="str">
        <f>IF(OR(L2="",M2=""),"",
IF(OR(L2="Low",M2="Low"),"Low",
IF(OR(L2="Moderate",M2="Moderate"),"Moderate",
"High")))</f>
        <v/>
      </c>
      <c r="O2" s="105"/>
      <c r="P2" s="105"/>
      <c r="Q2" s="103"/>
      <c r="R2" s="105"/>
      <c r="S2" s="18"/>
      <c r="T2" s="105"/>
      <c r="U2" s="105"/>
    </row>
    <row r="3" spans="1:21" s="34" customFormat="1" ht="38.25" x14ac:dyDescent="0.25">
      <c r="A3" s="162"/>
      <c r="B3" s="75" t="s">
        <v>156</v>
      </c>
      <c r="C3" s="76" t="s">
        <v>799</v>
      </c>
      <c r="D3" s="76" t="s">
        <v>2011</v>
      </c>
      <c r="E3" s="107" t="s">
        <v>1945</v>
      </c>
      <c r="F3" s="108"/>
      <c r="G3" s="108"/>
      <c r="H3" s="104"/>
      <c r="I3" s="103"/>
      <c r="J3" s="103"/>
      <c r="K3" s="105"/>
      <c r="L3" s="103"/>
      <c r="M3" s="103"/>
      <c r="N3" s="52" t="str">
        <f t="shared" ref="N3:N47" si="0">IF(OR(L3="",M3=""),"",
IF(OR(L3="Low",M3="Low"),"Low",
IF(OR(L3="Moderate",M3="Moderate"),"Moderate",
"High")))</f>
        <v/>
      </c>
      <c r="O3" s="105"/>
      <c r="P3" s="105"/>
      <c r="Q3" s="103"/>
      <c r="R3" s="105"/>
      <c r="S3" s="18"/>
      <c r="T3" s="105"/>
      <c r="U3" s="105"/>
    </row>
    <row r="4" spans="1:21" s="34" customFormat="1" ht="51" x14ac:dyDescent="0.25">
      <c r="A4" s="162"/>
      <c r="B4" s="75" t="s">
        <v>156</v>
      </c>
      <c r="C4" s="76" t="s">
        <v>800</v>
      </c>
      <c r="D4" s="76" t="s">
        <v>1946</v>
      </c>
      <c r="E4" s="107" t="s">
        <v>1945</v>
      </c>
      <c r="F4" s="107" t="s">
        <v>1947</v>
      </c>
      <c r="G4" s="108"/>
      <c r="H4" s="104"/>
      <c r="I4" s="103"/>
      <c r="J4" s="103"/>
      <c r="K4" s="105"/>
      <c r="L4" s="103"/>
      <c r="M4" s="103"/>
      <c r="N4" s="52" t="str">
        <f t="shared" si="0"/>
        <v/>
      </c>
      <c r="O4" s="105"/>
      <c r="P4" s="105"/>
      <c r="Q4" s="103"/>
      <c r="R4" s="105"/>
      <c r="S4" s="18"/>
      <c r="T4" s="105"/>
      <c r="U4" s="105"/>
    </row>
    <row r="5" spans="1:21" s="34" customFormat="1" ht="51" x14ac:dyDescent="0.25">
      <c r="A5" s="162"/>
      <c r="B5" s="75" t="s">
        <v>156</v>
      </c>
      <c r="C5" s="76" t="s">
        <v>801</v>
      </c>
      <c r="D5" s="76" t="s">
        <v>1948</v>
      </c>
      <c r="E5" s="107" t="s">
        <v>1945</v>
      </c>
      <c r="F5" s="108"/>
      <c r="G5" s="108"/>
      <c r="H5" s="104"/>
      <c r="I5" s="103"/>
      <c r="J5" s="103"/>
      <c r="K5" s="105"/>
      <c r="L5" s="103"/>
      <c r="M5" s="103"/>
      <c r="N5" s="52" t="str">
        <f t="shared" si="0"/>
        <v/>
      </c>
      <c r="O5" s="105"/>
      <c r="P5" s="105"/>
      <c r="Q5" s="103"/>
      <c r="R5" s="105"/>
      <c r="S5" s="18"/>
      <c r="T5" s="105"/>
      <c r="U5" s="105"/>
    </row>
    <row r="6" spans="1:21" s="34" customFormat="1" ht="38.25" x14ac:dyDescent="0.25">
      <c r="A6" s="162"/>
      <c r="B6" s="75" t="s">
        <v>156</v>
      </c>
      <c r="C6" s="76" t="s">
        <v>802</v>
      </c>
      <c r="D6" s="76" t="s">
        <v>501</v>
      </c>
      <c r="E6" s="107" t="s">
        <v>1945</v>
      </c>
      <c r="F6" s="108"/>
      <c r="G6" s="108"/>
      <c r="H6" s="104"/>
      <c r="I6" s="103"/>
      <c r="J6" s="103"/>
      <c r="K6" s="105"/>
      <c r="L6" s="103"/>
      <c r="M6" s="103"/>
      <c r="N6" s="52" t="str">
        <f t="shared" si="0"/>
        <v/>
      </c>
      <c r="O6" s="105"/>
      <c r="P6" s="105"/>
      <c r="Q6" s="103"/>
      <c r="R6" s="105"/>
      <c r="S6" s="18"/>
      <c r="T6" s="105"/>
      <c r="U6" s="105"/>
    </row>
    <row r="7" spans="1:21" s="34" customFormat="1" ht="51" x14ac:dyDescent="0.25">
      <c r="A7" s="162"/>
      <c r="B7" s="75" t="s">
        <v>156</v>
      </c>
      <c r="C7" s="76" t="s">
        <v>803</v>
      </c>
      <c r="D7" s="76" t="s">
        <v>503</v>
      </c>
      <c r="E7" s="107" t="s">
        <v>1945</v>
      </c>
      <c r="F7" s="107" t="s">
        <v>1947</v>
      </c>
      <c r="G7" s="108"/>
      <c r="H7" s="104"/>
      <c r="I7" s="103"/>
      <c r="J7" s="103"/>
      <c r="K7" s="105"/>
      <c r="L7" s="103"/>
      <c r="M7" s="103"/>
      <c r="N7" s="52" t="str">
        <f t="shared" si="0"/>
        <v/>
      </c>
      <c r="O7" s="105"/>
      <c r="P7" s="105"/>
      <c r="Q7" s="103"/>
      <c r="R7" s="105"/>
      <c r="S7" s="18"/>
      <c r="T7" s="105"/>
      <c r="U7" s="105"/>
    </row>
    <row r="8" spans="1:21" s="34" customFormat="1" ht="38.25" x14ac:dyDescent="0.25">
      <c r="A8" s="162"/>
      <c r="B8" s="75" t="s">
        <v>156</v>
      </c>
      <c r="C8" s="76" t="s">
        <v>804</v>
      </c>
      <c r="D8" s="76" t="s">
        <v>1949</v>
      </c>
      <c r="E8" s="107" t="s">
        <v>1945</v>
      </c>
      <c r="F8" s="108"/>
      <c r="G8" s="108"/>
      <c r="H8" s="104"/>
      <c r="I8" s="103"/>
      <c r="J8" s="103"/>
      <c r="K8" s="105"/>
      <c r="L8" s="103"/>
      <c r="M8" s="103"/>
      <c r="N8" s="52" t="str">
        <f t="shared" si="0"/>
        <v/>
      </c>
      <c r="O8" s="105"/>
      <c r="P8" s="105"/>
      <c r="Q8" s="103"/>
      <c r="R8" s="105"/>
      <c r="S8" s="18"/>
      <c r="T8" s="105"/>
      <c r="U8" s="105"/>
    </row>
    <row r="9" spans="1:21" s="34" customFormat="1" ht="38.25" x14ac:dyDescent="0.25">
      <c r="A9" s="162"/>
      <c r="B9" s="75" t="s">
        <v>156</v>
      </c>
      <c r="C9" s="76" t="s">
        <v>805</v>
      </c>
      <c r="D9" s="76" t="s">
        <v>1950</v>
      </c>
      <c r="E9" s="107" t="s">
        <v>1945</v>
      </c>
      <c r="F9" s="108"/>
      <c r="G9" s="108"/>
      <c r="H9" s="104"/>
      <c r="I9" s="103"/>
      <c r="J9" s="103"/>
      <c r="K9" s="103"/>
      <c r="L9" s="103"/>
      <c r="M9" s="103"/>
      <c r="N9" s="52" t="str">
        <f t="shared" si="0"/>
        <v/>
      </c>
      <c r="O9" s="105"/>
      <c r="P9" s="105"/>
      <c r="Q9" s="103"/>
      <c r="R9" s="105"/>
      <c r="S9" s="18"/>
      <c r="T9" s="105"/>
      <c r="U9" s="103"/>
    </row>
    <row r="10" spans="1:21" s="34" customFormat="1" ht="38.25" x14ac:dyDescent="0.25">
      <c r="A10" s="162"/>
      <c r="B10" s="75" t="s">
        <v>156</v>
      </c>
      <c r="C10" s="76" t="s">
        <v>806</v>
      </c>
      <c r="D10" s="76" t="s">
        <v>1951</v>
      </c>
      <c r="E10" s="107" t="s">
        <v>1945</v>
      </c>
      <c r="F10" s="108"/>
      <c r="G10" s="108"/>
      <c r="H10" s="104"/>
      <c r="I10" s="103"/>
      <c r="J10" s="103"/>
      <c r="K10" s="103"/>
      <c r="L10" s="103"/>
      <c r="M10" s="103"/>
      <c r="N10" s="52" t="str">
        <f t="shared" si="0"/>
        <v/>
      </c>
      <c r="O10" s="105"/>
      <c r="P10" s="105"/>
      <c r="Q10" s="103"/>
      <c r="R10" s="105"/>
      <c r="S10" s="18"/>
      <c r="T10" s="105"/>
      <c r="U10" s="103"/>
    </row>
    <row r="11" spans="1:21" s="34" customFormat="1" ht="38.25" x14ac:dyDescent="0.25">
      <c r="A11" s="162"/>
      <c r="B11" s="75" t="s">
        <v>156</v>
      </c>
      <c r="C11" s="76" t="s">
        <v>807</v>
      </c>
      <c r="D11" s="76" t="s">
        <v>1952</v>
      </c>
      <c r="E11" s="107" t="s">
        <v>1945</v>
      </c>
      <c r="F11" s="108"/>
      <c r="G11" s="108"/>
      <c r="H11" s="104"/>
      <c r="I11" s="103"/>
      <c r="J11" s="103"/>
      <c r="K11" s="103"/>
      <c r="L11" s="103"/>
      <c r="M11" s="103"/>
      <c r="N11" s="52" t="str">
        <f t="shared" si="0"/>
        <v/>
      </c>
      <c r="O11" s="105"/>
      <c r="P11" s="105"/>
      <c r="Q11" s="103"/>
      <c r="R11" s="105"/>
      <c r="S11" s="18"/>
      <c r="T11" s="105"/>
      <c r="U11" s="103"/>
    </row>
    <row r="12" spans="1:21" s="34" customFormat="1" ht="114.75" x14ac:dyDescent="0.25">
      <c r="A12" s="163" t="s">
        <v>159</v>
      </c>
      <c r="B12" s="75" t="s">
        <v>158</v>
      </c>
      <c r="C12" s="76" t="s">
        <v>1953</v>
      </c>
      <c r="D12" s="76" t="s">
        <v>1954</v>
      </c>
      <c r="E12" s="107" t="s">
        <v>1955</v>
      </c>
      <c r="F12" s="108"/>
      <c r="G12" s="108"/>
      <c r="H12" s="105"/>
      <c r="I12" s="103"/>
      <c r="J12" s="103"/>
      <c r="K12" s="103"/>
      <c r="L12" s="103"/>
      <c r="M12" s="103"/>
      <c r="N12" s="52" t="str">
        <f t="shared" si="0"/>
        <v/>
      </c>
      <c r="O12" s="105"/>
      <c r="P12" s="105"/>
      <c r="Q12" s="103"/>
      <c r="R12" s="105"/>
      <c r="S12" s="18"/>
      <c r="T12" s="105"/>
      <c r="U12" s="105"/>
    </row>
    <row r="13" spans="1:21" s="34" customFormat="1" ht="114.75" x14ac:dyDescent="0.25">
      <c r="A13" s="164"/>
      <c r="B13" s="75" t="s">
        <v>158</v>
      </c>
      <c r="C13" s="76" t="s">
        <v>1956</v>
      </c>
      <c r="D13" s="76" t="s">
        <v>1957</v>
      </c>
      <c r="E13" s="107" t="s">
        <v>1955</v>
      </c>
      <c r="F13" s="107" t="s">
        <v>1958</v>
      </c>
      <c r="G13" s="108"/>
      <c r="H13" s="105"/>
      <c r="I13" s="103"/>
      <c r="J13" s="103"/>
      <c r="K13" s="103"/>
      <c r="L13" s="103"/>
      <c r="M13" s="103"/>
      <c r="N13" s="52" t="str">
        <f t="shared" si="0"/>
        <v/>
      </c>
      <c r="O13" s="105"/>
      <c r="P13" s="105"/>
      <c r="Q13" s="103"/>
      <c r="R13" s="105"/>
      <c r="S13" s="18"/>
      <c r="T13" s="105"/>
      <c r="U13" s="105"/>
    </row>
    <row r="14" spans="1:21" s="34" customFormat="1" ht="114.75" x14ac:dyDescent="0.25">
      <c r="A14" s="164"/>
      <c r="B14" s="75" t="s">
        <v>158</v>
      </c>
      <c r="C14" s="76" t="s">
        <v>808</v>
      </c>
      <c r="D14" s="76" t="s">
        <v>1959</v>
      </c>
      <c r="E14" s="107" t="s">
        <v>1955</v>
      </c>
      <c r="F14" s="107" t="s">
        <v>1958</v>
      </c>
      <c r="G14" s="108"/>
      <c r="H14" s="105"/>
      <c r="I14" s="103"/>
      <c r="J14" s="103"/>
      <c r="K14" s="103"/>
      <c r="L14" s="103"/>
      <c r="M14" s="103"/>
      <c r="N14" s="52" t="str">
        <f t="shared" si="0"/>
        <v/>
      </c>
      <c r="O14" s="105"/>
      <c r="P14" s="105"/>
      <c r="Q14" s="103"/>
      <c r="R14" s="105"/>
      <c r="S14" s="18"/>
      <c r="T14" s="105"/>
      <c r="U14" s="105"/>
    </row>
    <row r="15" spans="1:21" s="34" customFormat="1" ht="114.75" x14ac:dyDescent="0.25">
      <c r="A15" s="164"/>
      <c r="B15" s="75" t="s">
        <v>158</v>
      </c>
      <c r="C15" s="76" t="s">
        <v>809</v>
      </c>
      <c r="D15" s="76" t="s">
        <v>1960</v>
      </c>
      <c r="E15" s="107" t="s">
        <v>1955</v>
      </c>
      <c r="F15" s="108"/>
      <c r="G15" s="108"/>
      <c r="H15" s="105"/>
      <c r="I15" s="103"/>
      <c r="J15" s="103"/>
      <c r="K15" s="103"/>
      <c r="L15" s="103"/>
      <c r="M15" s="103"/>
      <c r="N15" s="52" t="str">
        <f t="shared" si="0"/>
        <v/>
      </c>
      <c r="O15" s="105"/>
      <c r="P15" s="105"/>
      <c r="Q15" s="103"/>
      <c r="R15" s="105"/>
      <c r="S15" s="18"/>
      <c r="T15" s="105"/>
      <c r="U15" s="105"/>
    </row>
    <row r="16" spans="1:21" s="34" customFormat="1" ht="114.75" x14ac:dyDescent="0.25">
      <c r="A16" s="165"/>
      <c r="B16" s="75" t="s">
        <v>158</v>
      </c>
      <c r="C16" s="76" t="s">
        <v>1961</v>
      </c>
      <c r="D16" s="76" t="s">
        <v>1962</v>
      </c>
      <c r="E16" s="107" t="s">
        <v>1955</v>
      </c>
      <c r="F16" s="107" t="s">
        <v>1958</v>
      </c>
      <c r="G16" s="108"/>
      <c r="H16" s="105"/>
      <c r="I16" s="103"/>
      <c r="J16" s="103"/>
      <c r="K16" s="103"/>
      <c r="L16" s="103"/>
      <c r="M16" s="103"/>
      <c r="N16" s="52" t="str">
        <f t="shared" si="0"/>
        <v/>
      </c>
      <c r="O16" s="105"/>
      <c r="P16" s="105"/>
      <c r="Q16" s="103"/>
      <c r="R16" s="105"/>
      <c r="S16" s="18"/>
      <c r="T16" s="105"/>
      <c r="U16" s="105"/>
    </row>
    <row r="17" spans="1:21" s="34" customFormat="1" ht="102" x14ac:dyDescent="0.25">
      <c r="A17" s="166" t="s">
        <v>161</v>
      </c>
      <c r="B17" s="75" t="s">
        <v>160</v>
      </c>
      <c r="C17" s="76" t="s">
        <v>810</v>
      </c>
      <c r="D17" s="76" t="s">
        <v>2081</v>
      </c>
      <c r="E17" s="107" t="s">
        <v>1963</v>
      </c>
      <c r="F17" s="108"/>
      <c r="G17" s="108"/>
      <c r="H17" s="105"/>
      <c r="I17" s="103"/>
      <c r="J17" s="103"/>
      <c r="K17" s="103"/>
      <c r="L17" s="103"/>
      <c r="M17" s="103"/>
      <c r="N17" s="52" t="str">
        <f t="shared" si="0"/>
        <v/>
      </c>
      <c r="O17" s="105"/>
      <c r="P17" s="105"/>
      <c r="Q17" s="103"/>
      <c r="R17" s="105"/>
      <c r="S17" s="18"/>
      <c r="T17" s="105"/>
      <c r="U17" s="105"/>
    </row>
    <row r="18" spans="1:21" s="34" customFormat="1" ht="89.25" x14ac:dyDescent="0.25">
      <c r="A18" s="167"/>
      <c r="B18" s="75" t="s">
        <v>160</v>
      </c>
      <c r="C18" s="76" t="s">
        <v>812</v>
      </c>
      <c r="D18" s="76" t="s">
        <v>1964</v>
      </c>
      <c r="E18" s="107" t="s">
        <v>1963</v>
      </c>
      <c r="F18" s="107" t="s">
        <v>1965</v>
      </c>
      <c r="G18" s="108"/>
      <c r="H18" s="105"/>
      <c r="I18" s="103"/>
      <c r="J18" s="103"/>
      <c r="K18" s="103"/>
      <c r="L18" s="103"/>
      <c r="M18" s="103"/>
      <c r="N18" s="52" t="str">
        <f t="shared" si="0"/>
        <v/>
      </c>
      <c r="O18" s="105"/>
      <c r="P18" s="105"/>
      <c r="Q18" s="103"/>
      <c r="R18" s="105"/>
      <c r="S18" s="18"/>
      <c r="T18" s="105"/>
      <c r="U18" s="105"/>
    </row>
    <row r="19" spans="1:21" s="34" customFormat="1" ht="76.5" x14ac:dyDescent="0.25">
      <c r="A19" s="167"/>
      <c r="B19" s="75" t="s">
        <v>160</v>
      </c>
      <c r="C19" s="76" t="s">
        <v>1966</v>
      </c>
      <c r="D19" s="76" t="s">
        <v>2082</v>
      </c>
      <c r="E19" s="107" t="s">
        <v>1963</v>
      </c>
      <c r="F19" s="108"/>
      <c r="G19" s="108"/>
      <c r="H19" s="105"/>
      <c r="I19" s="103"/>
      <c r="J19" s="103"/>
      <c r="K19" s="103"/>
      <c r="L19" s="103"/>
      <c r="M19" s="103"/>
      <c r="N19" s="52" t="str">
        <f t="shared" si="0"/>
        <v/>
      </c>
      <c r="O19" s="105"/>
      <c r="P19" s="105"/>
      <c r="Q19" s="103"/>
      <c r="R19" s="105"/>
      <c r="S19" s="18"/>
      <c r="T19" s="105"/>
      <c r="U19" s="105"/>
    </row>
    <row r="20" spans="1:21" s="34" customFormat="1" ht="63.75" x14ac:dyDescent="0.25">
      <c r="A20" s="168"/>
      <c r="B20" s="75" t="s">
        <v>160</v>
      </c>
      <c r="C20" s="76" t="s">
        <v>1967</v>
      </c>
      <c r="D20" s="76" t="s">
        <v>2083</v>
      </c>
      <c r="E20" s="108"/>
      <c r="F20" s="108"/>
      <c r="G20" s="107" t="s">
        <v>811</v>
      </c>
      <c r="H20" s="105"/>
      <c r="I20" s="103"/>
      <c r="J20" s="103"/>
      <c r="K20" s="103"/>
      <c r="L20" s="103"/>
      <c r="M20" s="103"/>
      <c r="N20" s="52" t="str">
        <f t="shared" si="0"/>
        <v/>
      </c>
      <c r="O20" s="105"/>
      <c r="P20" s="105"/>
      <c r="Q20" s="103"/>
      <c r="R20" s="105"/>
      <c r="S20" s="18"/>
      <c r="T20" s="105"/>
      <c r="U20" s="105"/>
    </row>
    <row r="21" spans="1:21" s="34" customFormat="1" ht="76.5" x14ac:dyDescent="0.25">
      <c r="A21" s="166" t="s">
        <v>163</v>
      </c>
      <c r="B21" s="75" t="s">
        <v>162</v>
      </c>
      <c r="C21" s="76" t="s">
        <v>1968</v>
      </c>
      <c r="D21" s="76" t="s">
        <v>1969</v>
      </c>
      <c r="E21" s="107" t="s">
        <v>1970</v>
      </c>
      <c r="F21" s="108"/>
      <c r="G21" s="107" t="s">
        <v>1971</v>
      </c>
      <c r="H21" s="105"/>
      <c r="I21" s="103"/>
      <c r="J21" s="103"/>
      <c r="K21" s="103"/>
      <c r="L21" s="103"/>
      <c r="M21" s="103"/>
      <c r="N21" s="52" t="str">
        <f t="shared" si="0"/>
        <v/>
      </c>
      <c r="O21" s="105"/>
      <c r="P21" s="105"/>
      <c r="Q21" s="103"/>
      <c r="R21" s="105"/>
      <c r="S21" s="18"/>
      <c r="T21" s="105"/>
      <c r="U21" s="105"/>
    </row>
    <row r="22" spans="1:21" s="34" customFormat="1" ht="76.5" x14ac:dyDescent="0.25">
      <c r="A22" s="168"/>
      <c r="B22" s="75" t="s">
        <v>162</v>
      </c>
      <c r="C22" s="76" t="s">
        <v>1972</v>
      </c>
      <c r="D22" s="76" t="s">
        <v>1973</v>
      </c>
      <c r="E22" s="107" t="s">
        <v>1970</v>
      </c>
      <c r="F22" s="108"/>
      <c r="G22" s="107" t="s">
        <v>1971</v>
      </c>
      <c r="H22" s="105"/>
      <c r="I22" s="103"/>
      <c r="J22" s="103"/>
      <c r="K22" s="103"/>
      <c r="L22" s="103"/>
      <c r="M22" s="103"/>
      <c r="N22" s="52" t="str">
        <f t="shared" si="0"/>
        <v/>
      </c>
      <c r="O22" s="105"/>
      <c r="P22" s="105"/>
      <c r="Q22" s="103"/>
      <c r="R22" s="105"/>
      <c r="S22" s="18"/>
      <c r="T22" s="105"/>
      <c r="U22" s="105"/>
    </row>
    <row r="23" spans="1:21" s="34" customFormat="1" ht="76.5" x14ac:dyDescent="0.25">
      <c r="A23" s="166" t="s">
        <v>165</v>
      </c>
      <c r="B23" s="75" t="s">
        <v>164</v>
      </c>
      <c r="C23" s="76" t="s">
        <v>1974</v>
      </c>
      <c r="D23" s="76" t="s">
        <v>1975</v>
      </c>
      <c r="E23" s="107" t="s">
        <v>1976</v>
      </c>
      <c r="F23" s="108"/>
      <c r="G23" s="108"/>
      <c r="H23" s="105"/>
      <c r="I23" s="103"/>
      <c r="J23" s="103"/>
      <c r="K23" s="103"/>
      <c r="L23" s="103"/>
      <c r="M23" s="103"/>
      <c r="N23" s="52" t="str">
        <f t="shared" si="0"/>
        <v/>
      </c>
      <c r="O23" s="105"/>
      <c r="P23" s="105"/>
      <c r="Q23" s="103"/>
      <c r="R23" s="105"/>
      <c r="S23" s="18"/>
      <c r="T23" s="105"/>
      <c r="U23" s="105"/>
    </row>
    <row r="24" spans="1:21" s="34" customFormat="1" ht="114.75" x14ac:dyDescent="0.25">
      <c r="A24" s="167"/>
      <c r="B24" s="75" t="s">
        <v>164</v>
      </c>
      <c r="C24" s="76" t="s">
        <v>1977</v>
      </c>
      <c r="D24" s="76" t="s">
        <v>1978</v>
      </c>
      <c r="E24" s="108"/>
      <c r="F24" s="107" t="s">
        <v>1979</v>
      </c>
      <c r="G24" s="107" t="s">
        <v>1980</v>
      </c>
      <c r="H24" s="105"/>
      <c r="I24" s="103"/>
      <c r="J24" s="103"/>
      <c r="K24" s="103"/>
      <c r="L24" s="103"/>
      <c r="M24" s="103"/>
      <c r="N24" s="52" t="str">
        <f t="shared" si="0"/>
        <v/>
      </c>
      <c r="O24" s="105"/>
      <c r="P24" s="105"/>
      <c r="Q24" s="103"/>
      <c r="R24" s="105"/>
      <c r="S24" s="18"/>
      <c r="T24" s="105"/>
      <c r="U24" s="105"/>
    </row>
    <row r="25" spans="1:21" s="34" customFormat="1" ht="76.5" x14ac:dyDescent="0.25">
      <c r="A25" s="167"/>
      <c r="B25" s="75" t="s">
        <v>164</v>
      </c>
      <c r="C25" s="76" t="s">
        <v>1981</v>
      </c>
      <c r="D25" s="76" t="s">
        <v>1982</v>
      </c>
      <c r="E25" s="107" t="s">
        <v>1976</v>
      </c>
      <c r="F25" s="108"/>
      <c r="G25" s="108"/>
      <c r="H25" s="105"/>
      <c r="I25" s="103"/>
      <c r="J25" s="103"/>
      <c r="K25" s="103"/>
      <c r="L25" s="103"/>
      <c r="M25" s="103"/>
      <c r="N25" s="52" t="str">
        <f t="shared" si="0"/>
        <v/>
      </c>
      <c r="O25" s="105"/>
      <c r="P25" s="105"/>
      <c r="Q25" s="103"/>
      <c r="R25" s="105"/>
      <c r="S25" s="18"/>
      <c r="T25" s="105"/>
      <c r="U25" s="105"/>
    </row>
    <row r="26" spans="1:21" s="34" customFormat="1" ht="114.75" x14ac:dyDescent="0.25">
      <c r="A26" s="168"/>
      <c r="B26" s="75" t="s">
        <v>164</v>
      </c>
      <c r="C26" s="76" t="s">
        <v>1983</v>
      </c>
      <c r="D26" s="76" t="s">
        <v>1984</v>
      </c>
      <c r="E26" s="108"/>
      <c r="F26" s="107" t="s">
        <v>1979</v>
      </c>
      <c r="G26" s="107" t="s">
        <v>1980</v>
      </c>
      <c r="H26" s="105"/>
      <c r="I26" s="103"/>
      <c r="J26" s="103"/>
      <c r="K26" s="103"/>
      <c r="L26" s="103"/>
      <c r="M26" s="103"/>
      <c r="N26" s="52" t="str">
        <f t="shared" si="0"/>
        <v/>
      </c>
      <c r="O26" s="105"/>
      <c r="P26" s="105"/>
      <c r="Q26" s="103"/>
      <c r="R26" s="105"/>
      <c r="S26" s="18"/>
      <c r="T26" s="105"/>
      <c r="U26" s="105"/>
    </row>
    <row r="27" spans="1:21" s="34" customFormat="1" ht="102" x14ac:dyDescent="0.25">
      <c r="A27" s="166" t="s">
        <v>167</v>
      </c>
      <c r="B27" s="75" t="s">
        <v>166</v>
      </c>
      <c r="C27" s="76" t="s">
        <v>1985</v>
      </c>
      <c r="D27" s="76" t="s">
        <v>2084</v>
      </c>
      <c r="E27" s="107" t="s">
        <v>1986</v>
      </c>
      <c r="F27" s="107" t="s">
        <v>1989</v>
      </c>
      <c r="G27" s="107" t="s">
        <v>1987</v>
      </c>
      <c r="H27" s="105"/>
      <c r="I27" s="103"/>
      <c r="J27" s="103"/>
      <c r="K27" s="103"/>
      <c r="L27" s="103"/>
      <c r="M27" s="103"/>
      <c r="N27" s="52" t="str">
        <f t="shared" si="0"/>
        <v/>
      </c>
      <c r="O27" s="105"/>
      <c r="P27" s="105"/>
      <c r="Q27" s="103"/>
      <c r="R27" s="105"/>
      <c r="S27" s="18"/>
      <c r="T27" s="105"/>
      <c r="U27" s="105"/>
    </row>
    <row r="28" spans="1:21" s="34" customFormat="1" ht="102" x14ac:dyDescent="0.25">
      <c r="A28" s="168"/>
      <c r="B28" s="75" t="s">
        <v>166</v>
      </c>
      <c r="C28" s="76" t="s">
        <v>1988</v>
      </c>
      <c r="D28" s="76" t="s">
        <v>2085</v>
      </c>
      <c r="E28" s="107" t="s">
        <v>1986</v>
      </c>
      <c r="F28" s="107" t="s">
        <v>1989</v>
      </c>
      <c r="G28" s="107" t="s">
        <v>1987</v>
      </c>
      <c r="H28" s="105"/>
      <c r="I28" s="103"/>
      <c r="J28" s="103"/>
      <c r="K28" s="103"/>
      <c r="L28" s="103"/>
      <c r="M28" s="103"/>
      <c r="N28" s="52" t="str">
        <f t="shared" si="0"/>
        <v/>
      </c>
      <c r="O28" s="105"/>
      <c r="P28" s="105"/>
      <c r="Q28" s="103"/>
      <c r="R28" s="105"/>
      <c r="S28" s="18"/>
      <c r="T28" s="105"/>
      <c r="U28" s="105"/>
    </row>
    <row r="29" spans="1:21" s="34" customFormat="1" ht="76.5" x14ac:dyDescent="0.25">
      <c r="A29" s="162" t="s">
        <v>169</v>
      </c>
      <c r="B29" s="75" t="s">
        <v>168</v>
      </c>
      <c r="C29" s="76" t="s">
        <v>813</v>
      </c>
      <c r="D29" s="76" t="s">
        <v>2095</v>
      </c>
      <c r="E29" s="107" t="s">
        <v>1990</v>
      </c>
      <c r="F29" s="108"/>
      <c r="G29" s="108"/>
      <c r="H29" s="105"/>
      <c r="I29" s="103"/>
      <c r="J29" s="103"/>
      <c r="K29" s="103"/>
      <c r="L29" s="103"/>
      <c r="M29" s="103"/>
      <c r="N29" s="52" t="str">
        <f t="shared" si="0"/>
        <v/>
      </c>
      <c r="O29" s="105"/>
      <c r="P29" s="105"/>
      <c r="Q29" s="103"/>
      <c r="R29" s="105"/>
      <c r="S29" s="18"/>
      <c r="T29" s="105"/>
      <c r="U29" s="105"/>
    </row>
    <row r="30" spans="1:21" s="34" customFormat="1" ht="76.5" x14ac:dyDescent="0.25">
      <c r="A30" s="162"/>
      <c r="B30" s="75" t="s">
        <v>168</v>
      </c>
      <c r="C30" s="76" t="s">
        <v>815</v>
      </c>
      <c r="D30" s="76" t="s">
        <v>2096</v>
      </c>
      <c r="E30" s="107" t="s">
        <v>1990</v>
      </c>
      <c r="F30" s="108"/>
      <c r="G30" s="108"/>
      <c r="H30" s="105"/>
      <c r="I30" s="103"/>
      <c r="J30" s="103"/>
      <c r="K30" s="103"/>
      <c r="L30" s="103"/>
      <c r="M30" s="103"/>
      <c r="N30" s="52" t="str">
        <f t="shared" si="0"/>
        <v/>
      </c>
      <c r="O30" s="105"/>
      <c r="P30" s="105"/>
      <c r="Q30" s="103"/>
      <c r="R30" s="105"/>
      <c r="S30" s="18"/>
      <c r="T30" s="105"/>
      <c r="U30" s="105"/>
    </row>
    <row r="31" spans="1:21" s="34" customFormat="1" ht="76.5" x14ac:dyDescent="0.25">
      <c r="A31" s="162"/>
      <c r="B31" s="75" t="s">
        <v>168</v>
      </c>
      <c r="C31" s="76" t="s">
        <v>816</v>
      </c>
      <c r="D31" s="76" t="s">
        <v>2097</v>
      </c>
      <c r="E31" s="107" t="s">
        <v>1990</v>
      </c>
      <c r="F31" s="108"/>
      <c r="G31" s="108"/>
      <c r="H31" s="105"/>
      <c r="I31" s="103"/>
      <c r="J31" s="103"/>
      <c r="K31" s="103"/>
      <c r="L31" s="103"/>
      <c r="M31" s="103"/>
      <c r="N31" s="52" t="str">
        <f t="shared" si="0"/>
        <v/>
      </c>
      <c r="O31" s="105"/>
      <c r="P31" s="105"/>
      <c r="Q31" s="103"/>
      <c r="R31" s="105"/>
      <c r="S31" s="18"/>
      <c r="T31" s="105"/>
      <c r="U31" s="105"/>
    </row>
    <row r="32" spans="1:21" s="34" customFormat="1" ht="102" x14ac:dyDescent="0.25">
      <c r="A32" s="162"/>
      <c r="B32" s="75" t="s">
        <v>168</v>
      </c>
      <c r="C32" s="76" t="s">
        <v>817</v>
      </c>
      <c r="D32" s="76" t="s">
        <v>2099</v>
      </c>
      <c r="E32" s="107" t="s">
        <v>1990</v>
      </c>
      <c r="F32" s="108"/>
      <c r="G32" s="108"/>
      <c r="H32" s="105"/>
      <c r="I32" s="103"/>
      <c r="J32" s="103"/>
      <c r="K32" s="103"/>
      <c r="L32" s="103"/>
      <c r="M32" s="103"/>
      <c r="N32" s="52" t="str">
        <f t="shared" si="0"/>
        <v/>
      </c>
      <c r="O32" s="105"/>
      <c r="P32" s="105"/>
      <c r="Q32" s="103"/>
      <c r="R32" s="105"/>
      <c r="S32" s="18"/>
      <c r="T32" s="105"/>
      <c r="U32" s="105"/>
    </row>
    <row r="33" spans="1:21" s="34" customFormat="1" ht="76.5" x14ac:dyDescent="0.25">
      <c r="A33" s="162"/>
      <c r="B33" s="75" t="s">
        <v>168</v>
      </c>
      <c r="C33" s="76" t="s">
        <v>818</v>
      </c>
      <c r="D33" s="76" t="s">
        <v>2098</v>
      </c>
      <c r="E33" s="107" t="s">
        <v>1990</v>
      </c>
      <c r="F33" s="108"/>
      <c r="G33" s="108"/>
      <c r="H33" s="105"/>
      <c r="I33" s="103"/>
      <c r="J33" s="103"/>
      <c r="K33" s="103"/>
      <c r="L33" s="103"/>
      <c r="M33" s="103"/>
      <c r="N33" s="52" t="str">
        <f t="shared" si="0"/>
        <v/>
      </c>
      <c r="O33" s="105"/>
      <c r="P33" s="105"/>
      <c r="Q33" s="103"/>
      <c r="R33" s="105"/>
      <c r="S33" s="18"/>
      <c r="T33" s="105"/>
      <c r="U33" s="105"/>
    </row>
    <row r="34" spans="1:21" s="34" customFormat="1" ht="51" x14ac:dyDescent="0.25">
      <c r="A34" s="162"/>
      <c r="B34" s="75" t="s">
        <v>168</v>
      </c>
      <c r="C34" s="76" t="s">
        <v>819</v>
      </c>
      <c r="D34" s="76" t="s">
        <v>2100</v>
      </c>
      <c r="E34" s="108"/>
      <c r="F34" s="108"/>
      <c r="G34" s="107" t="s">
        <v>814</v>
      </c>
      <c r="H34" s="105"/>
      <c r="I34" s="103"/>
      <c r="J34" s="103"/>
      <c r="K34" s="103"/>
      <c r="L34" s="103"/>
      <c r="M34" s="103"/>
      <c r="N34" s="52" t="str">
        <f t="shared" si="0"/>
        <v/>
      </c>
      <c r="O34" s="105"/>
      <c r="P34" s="105"/>
      <c r="Q34" s="103"/>
      <c r="R34" s="105"/>
      <c r="S34" s="18"/>
      <c r="T34" s="105"/>
      <c r="U34" s="105"/>
    </row>
    <row r="35" spans="1:21" s="34" customFormat="1" ht="76.5" x14ac:dyDescent="0.25">
      <c r="A35" s="162"/>
      <c r="B35" s="75" t="s">
        <v>168</v>
      </c>
      <c r="C35" s="76" t="s">
        <v>820</v>
      </c>
      <c r="D35" s="76" t="s">
        <v>2101</v>
      </c>
      <c r="E35" s="107" t="s">
        <v>1990</v>
      </c>
      <c r="F35" s="108"/>
      <c r="G35" s="108"/>
      <c r="H35" s="105"/>
      <c r="I35" s="103"/>
      <c r="J35" s="103"/>
      <c r="K35" s="103"/>
      <c r="L35" s="103"/>
      <c r="M35" s="103"/>
      <c r="N35" s="52" t="str">
        <f t="shared" si="0"/>
        <v/>
      </c>
      <c r="O35" s="105"/>
      <c r="P35" s="105"/>
      <c r="Q35" s="103"/>
      <c r="R35" s="105"/>
      <c r="S35" s="18"/>
      <c r="T35" s="105"/>
      <c r="U35" s="105"/>
    </row>
    <row r="36" spans="1:21" s="34" customFormat="1" ht="76.5" x14ac:dyDescent="0.25">
      <c r="A36" s="162"/>
      <c r="B36" s="75" t="s">
        <v>168</v>
      </c>
      <c r="C36" s="76" t="s">
        <v>1991</v>
      </c>
      <c r="D36" s="76" t="s">
        <v>2102</v>
      </c>
      <c r="E36" s="107" t="s">
        <v>1990</v>
      </c>
      <c r="F36" s="108"/>
      <c r="G36" s="108"/>
      <c r="H36" s="105"/>
      <c r="I36" s="103"/>
      <c r="J36" s="103"/>
      <c r="K36" s="103"/>
      <c r="L36" s="103"/>
      <c r="M36" s="103"/>
      <c r="N36" s="52" t="str">
        <f t="shared" si="0"/>
        <v/>
      </c>
      <c r="O36" s="105"/>
      <c r="P36" s="105"/>
      <c r="Q36" s="103"/>
      <c r="R36" s="105"/>
      <c r="S36" s="18"/>
      <c r="T36" s="105"/>
      <c r="U36" s="105"/>
    </row>
    <row r="37" spans="1:21" s="34" customFormat="1" ht="76.5" x14ac:dyDescent="0.25">
      <c r="A37" s="162"/>
      <c r="B37" s="75" t="s">
        <v>168</v>
      </c>
      <c r="C37" s="76" t="s">
        <v>1992</v>
      </c>
      <c r="D37" s="76" t="s">
        <v>2103</v>
      </c>
      <c r="E37" s="107" t="s">
        <v>1990</v>
      </c>
      <c r="F37" s="107" t="s">
        <v>1993</v>
      </c>
      <c r="G37" s="108"/>
      <c r="H37" s="105"/>
      <c r="I37" s="103"/>
      <c r="J37" s="103"/>
      <c r="K37" s="103"/>
      <c r="L37" s="103"/>
      <c r="M37" s="103"/>
      <c r="N37" s="52" t="str">
        <f t="shared" si="0"/>
        <v/>
      </c>
      <c r="O37" s="105"/>
      <c r="P37" s="105"/>
      <c r="Q37" s="103"/>
      <c r="R37" s="105"/>
      <c r="S37" s="18"/>
      <c r="T37" s="105"/>
      <c r="U37" s="105"/>
    </row>
    <row r="38" spans="1:21" s="34" customFormat="1" ht="76.5" x14ac:dyDescent="0.25">
      <c r="A38" s="162"/>
      <c r="B38" s="75" t="s">
        <v>168</v>
      </c>
      <c r="C38" s="76" t="s">
        <v>1994</v>
      </c>
      <c r="D38" s="76" t="s">
        <v>1995</v>
      </c>
      <c r="E38" s="107" t="s">
        <v>1990</v>
      </c>
      <c r="F38" s="108"/>
      <c r="G38" s="108"/>
      <c r="H38" s="105"/>
      <c r="I38" s="103"/>
      <c r="J38" s="103"/>
      <c r="K38" s="103"/>
      <c r="L38" s="103"/>
      <c r="M38" s="103"/>
      <c r="N38" s="52" t="str">
        <f t="shared" si="0"/>
        <v/>
      </c>
      <c r="O38" s="105"/>
      <c r="P38" s="105"/>
      <c r="Q38" s="103"/>
      <c r="R38" s="105"/>
      <c r="S38" s="18"/>
      <c r="T38" s="105"/>
      <c r="U38" s="105"/>
    </row>
    <row r="39" spans="1:21" s="34" customFormat="1" ht="76.5" x14ac:dyDescent="0.25">
      <c r="A39" s="162"/>
      <c r="B39" s="75" t="s">
        <v>168</v>
      </c>
      <c r="C39" s="76" t="s">
        <v>1996</v>
      </c>
      <c r="D39" s="76" t="s">
        <v>1997</v>
      </c>
      <c r="E39" s="107" t="s">
        <v>1990</v>
      </c>
      <c r="F39" s="108"/>
      <c r="G39" s="108"/>
      <c r="H39" s="105"/>
      <c r="I39" s="103"/>
      <c r="J39" s="103"/>
      <c r="K39" s="103"/>
      <c r="L39" s="103"/>
      <c r="M39" s="103"/>
      <c r="N39" s="52" t="str">
        <f t="shared" si="0"/>
        <v/>
      </c>
      <c r="O39" s="105"/>
      <c r="P39" s="105"/>
      <c r="Q39" s="103"/>
      <c r="R39" s="105"/>
      <c r="S39" s="18"/>
      <c r="T39" s="105"/>
      <c r="U39" s="105"/>
    </row>
    <row r="40" spans="1:21" s="34" customFormat="1" ht="63.75" x14ac:dyDescent="0.25">
      <c r="A40" s="162"/>
      <c r="B40" s="75" t="s">
        <v>168</v>
      </c>
      <c r="C40" s="76" t="s">
        <v>1998</v>
      </c>
      <c r="D40" s="76" t="s">
        <v>1999</v>
      </c>
      <c r="E40" s="108"/>
      <c r="F40" s="107" t="s">
        <v>1993</v>
      </c>
      <c r="G40" s="107" t="s">
        <v>814</v>
      </c>
      <c r="H40" s="105"/>
      <c r="I40" s="103"/>
      <c r="J40" s="103"/>
      <c r="K40" s="103"/>
      <c r="L40" s="103"/>
      <c r="M40" s="103"/>
      <c r="N40" s="52" t="str">
        <f t="shared" si="0"/>
        <v/>
      </c>
      <c r="O40" s="105"/>
      <c r="P40" s="105"/>
      <c r="Q40" s="103"/>
      <c r="R40" s="105"/>
      <c r="S40" s="18"/>
      <c r="T40" s="105"/>
      <c r="U40" s="105"/>
    </row>
    <row r="41" spans="1:21" s="34" customFormat="1" ht="76.5" x14ac:dyDescent="0.25">
      <c r="A41" s="162"/>
      <c r="B41" s="75" t="s">
        <v>168</v>
      </c>
      <c r="C41" s="76" t="s">
        <v>2000</v>
      </c>
      <c r="D41" s="76" t="s">
        <v>2001</v>
      </c>
      <c r="E41" s="107" t="s">
        <v>1990</v>
      </c>
      <c r="F41" s="108"/>
      <c r="G41" s="108"/>
      <c r="H41" s="105"/>
      <c r="I41" s="103"/>
      <c r="J41" s="103"/>
      <c r="K41" s="103"/>
      <c r="L41" s="103"/>
      <c r="M41" s="103"/>
      <c r="N41" s="52" t="str">
        <f t="shared" si="0"/>
        <v/>
      </c>
      <c r="O41" s="105"/>
      <c r="P41" s="105"/>
      <c r="Q41" s="103"/>
      <c r="R41" s="105"/>
      <c r="S41" s="18"/>
      <c r="T41" s="105"/>
      <c r="U41" s="105"/>
    </row>
    <row r="42" spans="1:21" s="34" customFormat="1" ht="76.5" x14ac:dyDescent="0.25">
      <c r="A42" s="162"/>
      <c r="B42" s="75" t="s">
        <v>168</v>
      </c>
      <c r="C42" s="76" t="s">
        <v>2002</v>
      </c>
      <c r="D42" s="76" t="s">
        <v>2003</v>
      </c>
      <c r="E42" s="107" t="s">
        <v>1990</v>
      </c>
      <c r="F42" s="107" t="s">
        <v>1993</v>
      </c>
      <c r="G42" s="108"/>
      <c r="H42" s="105"/>
      <c r="I42" s="103"/>
      <c r="J42" s="103"/>
      <c r="K42" s="103"/>
      <c r="L42" s="103"/>
      <c r="M42" s="103"/>
      <c r="N42" s="52" t="str">
        <f t="shared" si="0"/>
        <v/>
      </c>
      <c r="O42" s="105"/>
      <c r="P42" s="105"/>
      <c r="Q42" s="103"/>
      <c r="R42" s="105"/>
      <c r="S42" s="18"/>
      <c r="T42" s="105"/>
      <c r="U42" s="105"/>
    </row>
    <row r="43" spans="1:21" s="34" customFormat="1" ht="89.25" x14ac:dyDescent="0.25">
      <c r="A43" s="162"/>
      <c r="B43" s="75" t="s">
        <v>168</v>
      </c>
      <c r="C43" s="76" t="s">
        <v>821</v>
      </c>
      <c r="D43" s="76" t="s">
        <v>2104</v>
      </c>
      <c r="E43" s="108"/>
      <c r="F43" s="108"/>
      <c r="G43" s="107" t="s">
        <v>814</v>
      </c>
      <c r="H43" s="105"/>
      <c r="I43" s="103"/>
      <c r="J43" s="103"/>
      <c r="K43" s="103"/>
      <c r="L43" s="103"/>
      <c r="M43" s="103"/>
      <c r="N43" s="52" t="str">
        <f t="shared" si="0"/>
        <v/>
      </c>
      <c r="O43" s="105"/>
      <c r="P43" s="105"/>
      <c r="Q43" s="103"/>
      <c r="R43" s="105"/>
      <c r="S43" s="18"/>
      <c r="T43" s="105"/>
      <c r="U43" s="105"/>
    </row>
    <row r="44" spans="1:21" s="34" customFormat="1" ht="76.5" x14ac:dyDescent="0.25">
      <c r="A44" s="162"/>
      <c r="B44" s="75" t="s">
        <v>168</v>
      </c>
      <c r="C44" s="76" t="s">
        <v>2004</v>
      </c>
      <c r="D44" s="76" t="s">
        <v>2005</v>
      </c>
      <c r="E44" s="107" t="s">
        <v>1990</v>
      </c>
      <c r="F44" s="108"/>
      <c r="G44" s="108"/>
      <c r="H44" s="105"/>
      <c r="I44" s="103"/>
      <c r="J44" s="103"/>
      <c r="K44" s="103"/>
      <c r="L44" s="103"/>
      <c r="M44" s="103"/>
      <c r="N44" s="52" t="str">
        <f t="shared" si="0"/>
        <v/>
      </c>
      <c r="O44" s="105"/>
      <c r="P44" s="105"/>
      <c r="Q44" s="103"/>
      <c r="R44" s="105"/>
      <c r="S44" s="18"/>
      <c r="T44" s="105"/>
      <c r="U44" s="105"/>
    </row>
    <row r="45" spans="1:21" s="34" customFormat="1" ht="38.25" x14ac:dyDescent="0.25">
      <c r="A45" s="162"/>
      <c r="B45" s="75" t="s">
        <v>168</v>
      </c>
      <c r="C45" s="76" t="s">
        <v>2006</v>
      </c>
      <c r="D45" s="76" t="s">
        <v>2007</v>
      </c>
      <c r="E45" s="108"/>
      <c r="F45" s="108"/>
      <c r="G45" s="107" t="s">
        <v>814</v>
      </c>
      <c r="H45" s="105"/>
      <c r="I45" s="103"/>
      <c r="J45" s="103"/>
      <c r="K45" s="103"/>
      <c r="L45" s="103"/>
      <c r="M45" s="103"/>
      <c r="N45" s="52" t="str">
        <f t="shared" si="0"/>
        <v/>
      </c>
      <c r="O45" s="105"/>
      <c r="P45" s="105"/>
      <c r="Q45" s="103"/>
      <c r="R45" s="105"/>
      <c r="S45" s="18"/>
      <c r="T45" s="105"/>
      <c r="U45" s="105"/>
    </row>
    <row r="46" spans="1:21" s="34" customFormat="1" ht="63.75" x14ac:dyDescent="0.25">
      <c r="A46" s="162"/>
      <c r="B46" s="75" t="s">
        <v>168</v>
      </c>
      <c r="C46" s="76" t="s">
        <v>2008</v>
      </c>
      <c r="D46" s="76" t="s">
        <v>2009</v>
      </c>
      <c r="E46" s="108"/>
      <c r="F46" s="108"/>
      <c r="G46" s="107" t="s">
        <v>814</v>
      </c>
      <c r="H46" s="105"/>
      <c r="I46" s="103"/>
      <c r="J46" s="103"/>
      <c r="K46" s="103"/>
      <c r="L46" s="103"/>
      <c r="M46" s="103"/>
      <c r="N46" s="52" t="str">
        <f t="shared" si="0"/>
        <v/>
      </c>
      <c r="O46" s="105"/>
      <c r="P46" s="105"/>
      <c r="Q46" s="103"/>
      <c r="R46" s="105"/>
      <c r="S46" s="18"/>
      <c r="T46" s="105"/>
      <c r="U46" s="105"/>
    </row>
    <row r="47" spans="1:21" s="34" customFormat="1" ht="38.25" x14ac:dyDescent="0.25">
      <c r="A47" s="162"/>
      <c r="B47" s="75" t="s">
        <v>168</v>
      </c>
      <c r="C47" s="76" t="s">
        <v>822</v>
      </c>
      <c r="D47" s="76" t="s">
        <v>2010</v>
      </c>
      <c r="E47" s="108"/>
      <c r="F47" s="108"/>
      <c r="G47" s="107" t="s">
        <v>814</v>
      </c>
      <c r="H47" s="105"/>
      <c r="I47" s="103"/>
      <c r="J47" s="103"/>
      <c r="K47" s="103"/>
      <c r="L47" s="103"/>
      <c r="M47" s="103"/>
      <c r="N47" s="52" t="str">
        <f t="shared" si="0"/>
        <v/>
      </c>
      <c r="O47" s="105"/>
      <c r="P47" s="105"/>
      <c r="Q47" s="103"/>
      <c r="R47" s="105"/>
      <c r="S47" s="18"/>
      <c r="T47" s="105"/>
      <c r="U47" s="105"/>
    </row>
  </sheetData>
  <sheetProtection sort="0" autoFilter="0"/>
  <autoFilter ref="A1:U1"/>
  <mergeCells count="7">
    <mergeCell ref="A29:A47"/>
    <mergeCell ref="A2:A11"/>
    <mergeCell ref="A12:A16"/>
    <mergeCell ref="A17:A20"/>
    <mergeCell ref="A21:A22"/>
    <mergeCell ref="A23:A26"/>
    <mergeCell ref="A27:A28"/>
  </mergeCells>
  <conditionalFormatting sqref="N2:N47">
    <cfRule type="expression" dxfId="9" priority="1">
      <formula>OR(AND(L2&lt;&gt;"",M2=""),AND(L2="",M2&lt;&gt;""))</formula>
    </cfRule>
  </conditionalFormatting>
  <dataValidations count="24">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L2:M1048576 U2:U1048576">
      <formula1>"High,Moderate,Low"</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56"/>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38" customWidth="1"/>
    <col min="2" max="2" width="8.85546875" style="39" customWidth="1"/>
    <col min="3" max="3" width="16.85546875" style="38" customWidth="1"/>
    <col min="4" max="4" width="43.42578125" style="38" customWidth="1"/>
    <col min="5" max="7" width="30.85546875" style="38" customWidth="1"/>
    <col min="8" max="8" width="55.85546875" style="38" customWidth="1"/>
    <col min="9" max="10" width="19.7109375" style="40" customWidth="1"/>
    <col min="11" max="11" width="26.5703125" style="40" customWidth="1"/>
    <col min="12" max="13" width="15.85546875" style="40" customWidth="1"/>
    <col min="14" max="14" width="15.85546875" style="41" customWidth="1"/>
    <col min="15" max="16" width="26.5703125" style="38" customWidth="1"/>
    <col min="17" max="17" width="18.5703125" style="40" customWidth="1"/>
    <col min="18" max="18" width="21" style="38" customWidth="1"/>
    <col min="19" max="19" width="5.42578125" style="42" customWidth="1"/>
    <col min="20" max="20" width="19.42578125" style="38" customWidth="1"/>
    <col min="21" max="21" width="14.42578125" style="38" customWidth="1"/>
    <col min="22" max="24" width="9" style="38"/>
    <col min="25" max="25" width="7.85546875" style="38" customWidth="1"/>
    <col min="26" max="16384" width="9" style="38"/>
  </cols>
  <sheetData>
    <row r="1" spans="1:21" s="43" customFormat="1" ht="38.25" x14ac:dyDescent="0.25">
      <c r="A1" s="13" t="s">
        <v>299</v>
      </c>
      <c r="B1" s="19" t="s">
        <v>320</v>
      </c>
      <c r="C1" s="13" t="s">
        <v>0</v>
      </c>
      <c r="D1" s="13" t="s">
        <v>1</v>
      </c>
      <c r="E1" s="13" t="s">
        <v>10</v>
      </c>
      <c r="F1" s="13" t="s">
        <v>11</v>
      </c>
      <c r="G1" s="13" t="s">
        <v>12</v>
      </c>
      <c r="H1" s="13" t="s">
        <v>2</v>
      </c>
      <c r="I1" s="13" t="s">
        <v>3</v>
      </c>
      <c r="J1" s="13" t="s">
        <v>23</v>
      </c>
      <c r="K1" s="13" t="s">
        <v>28</v>
      </c>
      <c r="L1" s="13" t="s">
        <v>24</v>
      </c>
      <c r="M1" s="13" t="s">
        <v>25</v>
      </c>
      <c r="N1" s="22" t="s">
        <v>26</v>
      </c>
      <c r="O1" s="13" t="s">
        <v>27</v>
      </c>
      <c r="P1" s="13" t="s">
        <v>4</v>
      </c>
      <c r="Q1" s="13" t="s">
        <v>2111</v>
      </c>
      <c r="R1" s="13" t="s">
        <v>5</v>
      </c>
      <c r="S1" s="13"/>
      <c r="T1" s="13" t="s">
        <v>30</v>
      </c>
      <c r="U1" s="13" t="s">
        <v>29</v>
      </c>
    </row>
    <row r="2" spans="1:21" s="34" customFormat="1" ht="140.25" x14ac:dyDescent="0.25">
      <c r="A2" s="150" t="s">
        <v>1478</v>
      </c>
      <c r="B2" s="20" t="s">
        <v>171</v>
      </c>
      <c r="C2" s="33" t="s">
        <v>779</v>
      </c>
      <c r="D2" s="33" t="s">
        <v>1490</v>
      </c>
      <c r="E2" s="65" t="s">
        <v>782</v>
      </c>
      <c r="F2" s="15"/>
      <c r="G2" s="15"/>
      <c r="H2" s="16"/>
      <c r="I2" s="17"/>
      <c r="J2" s="17"/>
      <c r="K2" s="44"/>
      <c r="L2" s="17"/>
      <c r="M2" s="17"/>
      <c r="N2" s="23" t="str">
        <f>IF(OR(L2="",M2=""),"",
IF(OR(L2="Low",M2="Low"),"Low",
IF(OR(L2="Moderate",M2="Moderate"),"Moderate",
"High")))</f>
        <v/>
      </c>
      <c r="O2" s="44"/>
      <c r="P2" s="44"/>
      <c r="Q2" s="17"/>
      <c r="R2" s="44"/>
      <c r="S2" s="18"/>
      <c r="T2" s="44"/>
      <c r="U2" s="44"/>
    </row>
    <row r="3" spans="1:21" s="34" customFormat="1" ht="51" x14ac:dyDescent="0.25">
      <c r="A3" s="151"/>
      <c r="B3" s="20" t="s">
        <v>171</v>
      </c>
      <c r="C3" s="33" t="s">
        <v>781</v>
      </c>
      <c r="D3" s="33" t="s">
        <v>1508</v>
      </c>
      <c r="E3" s="14" t="s">
        <v>782</v>
      </c>
      <c r="F3" s="15"/>
      <c r="G3" s="15"/>
      <c r="H3" s="16"/>
      <c r="I3" s="17"/>
      <c r="J3" s="17"/>
      <c r="K3" s="44"/>
      <c r="L3" s="17"/>
      <c r="M3" s="17"/>
      <c r="N3" s="23" t="str">
        <f t="shared" ref="N3:N34" si="0">IF(OR(L3="",M3=""),"",
IF(OR(L3="Low",M3="Low"),"Low",
IF(OR(L3="Moderate",M3="Moderate"),"Moderate",
"High")))</f>
        <v/>
      </c>
      <c r="O3" s="44"/>
      <c r="P3" s="44"/>
      <c r="Q3" s="17"/>
      <c r="R3" s="44"/>
      <c r="S3" s="18"/>
      <c r="T3" s="44"/>
      <c r="U3" s="44"/>
    </row>
    <row r="4" spans="1:21" s="34" customFormat="1" ht="63.75" x14ac:dyDescent="0.25">
      <c r="A4" s="151"/>
      <c r="B4" s="20" t="s">
        <v>171</v>
      </c>
      <c r="C4" s="33" t="s">
        <v>783</v>
      </c>
      <c r="D4" s="65" t="s">
        <v>1427</v>
      </c>
      <c r="E4" s="14" t="s">
        <v>784</v>
      </c>
      <c r="F4" s="14" t="s">
        <v>785</v>
      </c>
      <c r="G4" s="15"/>
      <c r="H4" s="16"/>
      <c r="I4" s="17"/>
      <c r="J4" s="17"/>
      <c r="K4" s="44"/>
      <c r="L4" s="17"/>
      <c r="M4" s="17"/>
      <c r="N4" s="23" t="str">
        <f t="shared" si="0"/>
        <v/>
      </c>
      <c r="O4" s="44"/>
      <c r="P4" s="44"/>
      <c r="Q4" s="17"/>
      <c r="R4" s="44"/>
      <c r="S4" s="18"/>
      <c r="T4" s="44"/>
      <c r="U4" s="44"/>
    </row>
    <row r="5" spans="1:21" s="34" customFormat="1" ht="51" x14ac:dyDescent="0.25">
      <c r="A5" s="151"/>
      <c r="B5" s="20" t="s">
        <v>171</v>
      </c>
      <c r="C5" s="33" t="s">
        <v>786</v>
      </c>
      <c r="D5" s="33" t="s">
        <v>1428</v>
      </c>
      <c r="E5" s="14" t="s">
        <v>782</v>
      </c>
      <c r="F5" s="15"/>
      <c r="G5" s="15"/>
      <c r="H5" s="16"/>
      <c r="I5" s="17"/>
      <c r="J5" s="17"/>
      <c r="K5" s="44"/>
      <c r="L5" s="17"/>
      <c r="M5" s="17"/>
      <c r="N5" s="23" t="str">
        <f t="shared" si="0"/>
        <v/>
      </c>
      <c r="O5" s="44"/>
      <c r="P5" s="44"/>
      <c r="Q5" s="17"/>
      <c r="R5" s="44"/>
      <c r="S5" s="18"/>
      <c r="T5" s="44"/>
      <c r="U5" s="44"/>
    </row>
    <row r="6" spans="1:21" s="34" customFormat="1" ht="38.25" x14ac:dyDescent="0.25">
      <c r="A6" s="151"/>
      <c r="B6" s="20" t="s">
        <v>171</v>
      </c>
      <c r="C6" s="33" t="s">
        <v>787</v>
      </c>
      <c r="D6" s="33" t="s">
        <v>501</v>
      </c>
      <c r="E6" s="14" t="s">
        <v>782</v>
      </c>
      <c r="F6" s="15"/>
      <c r="G6" s="15"/>
      <c r="H6" s="16"/>
      <c r="I6" s="17"/>
      <c r="J6" s="17"/>
      <c r="K6" s="44"/>
      <c r="L6" s="17"/>
      <c r="M6" s="17"/>
      <c r="N6" s="23" t="str">
        <f t="shared" si="0"/>
        <v/>
      </c>
      <c r="O6" s="44"/>
      <c r="P6" s="44"/>
      <c r="Q6" s="17"/>
      <c r="R6" s="44"/>
      <c r="S6" s="18"/>
      <c r="T6" s="44"/>
      <c r="U6" s="44"/>
    </row>
    <row r="7" spans="1:21" s="34" customFormat="1" ht="51" x14ac:dyDescent="0.25">
      <c r="A7" s="151"/>
      <c r="B7" s="20" t="s">
        <v>171</v>
      </c>
      <c r="C7" s="33" t="s">
        <v>788</v>
      </c>
      <c r="D7" s="33" t="s">
        <v>503</v>
      </c>
      <c r="E7" s="14" t="s">
        <v>782</v>
      </c>
      <c r="F7" s="14" t="s">
        <v>780</v>
      </c>
      <c r="G7" s="15"/>
      <c r="H7" s="16"/>
      <c r="I7" s="17"/>
      <c r="J7" s="17"/>
      <c r="K7" s="44"/>
      <c r="L7" s="17"/>
      <c r="M7" s="17"/>
      <c r="N7" s="23" t="str">
        <f t="shared" si="0"/>
        <v/>
      </c>
      <c r="O7" s="44"/>
      <c r="P7" s="44"/>
      <c r="Q7" s="17"/>
      <c r="R7" s="44"/>
      <c r="S7" s="18"/>
      <c r="T7" s="44"/>
      <c r="U7" s="44"/>
    </row>
    <row r="8" spans="1:21" s="34" customFormat="1" ht="38.25" x14ac:dyDescent="0.25">
      <c r="A8" s="151"/>
      <c r="B8" s="20" t="s">
        <v>171</v>
      </c>
      <c r="C8" s="33" t="s">
        <v>789</v>
      </c>
      <c r="D8" s="33" t="s">
        <v>1429</v>
      </c>
      <c r="E8" s="14" t="s">
        <v>782</v>
      </c>
      <c r="F8" s="15"/>
      <c r="G8" s="15"/>
      <c r="H8" s="16"/>
      <c r="I8" s="17"/>
      <c r="J8" s="17"/>
      <c r="K8" s="44"/>
      <c r="L8" s="17"/>
      <c r="M8" s="17"/>
      <c r="N8" s="23" t="str">
        <f t="shared" si="0"/>
        <v/>
      </c>
      <c r="O8" s="44"/>
      <c r="P8" s="44"/>
      <c r="Q8" s="17"/>
      <c r="R8" s="44"/>
      <c r="S8" s="18"/>
      <c r="T8" s="44"/>
      <c r="U8" s="44"/>
    </row>
    <row r="9" spans="1:21" s="34" customFormat="1" ht="38.25" x14ac:dyDescent="0.25">
      <c r="A9" s="151"/>
      <c r="B9" s="20" t="s">
        <v>171</v>
      </c>
      <c r="C9" s="33" t="s">
        <v>790</v>
      </c>
      <c r="D9" s="33" t="s">
        <v>1430</v>
      </c>
      <c r="E9" s="14" t="s">
        <v>782</v>
      </c>
      <c r="F9" s="15"/>
      <c r="G9" s="15"/>
      <c r="H9" s="16"/>
      <c r="I9" s="17"/>
      <c r="J9" s="17"/>
      <c r="K9" s="17"/>
      <c r="L9" s="17"/>
      <c r="M9" s="17"/>
      <c r="N9" s="23" t="str">
        <f t="shared" si="0"/>
        <v/>
      </c>
      <c r="O9" s="44"/>
      <c r="P9" s="44"/>
      <c r="Q9" s="17"/>
      <c r="R9" s="44"/>
      <c r="S9" s="18"/>
      <c r="T9" s="44"/>
      <c r="U9" s="17"/>
    </row>
    <row r="10" spans="1:21" s="34" customFormat="1" ht="38.25" x14ac:dyDescent="0.25">
      <c r="A10" s="151"/>
      <c r="B10" s="20" t="s">
        <v>171</v>
      </c>
      <c r="C10" s="33" t="s">
        <v>791</v>
      </c>
      <c r="D10" s="33" t="s">
        <v>1431</v>
      </c>
      <c r="E10" s="14" t="s">
        <v>782</v>
      </c>
      <c r="F10" s="15"/>
      <c r="G10" s="15"/>
      <c r="H10" s="16"/>
      <c r="I10" s="17"/>
      <c r="J10" s="17"/>
      <c r="K10" s="17"/>
      <c r="L10" s="17"/>
      <c r="M10" s="17"/>
      <c r="N10" s="23" t="str">
        <f t="shared" si="0"/>
        <v/>
      </c>
      <c r="O10" s="44"/>
      <c r="P10" s="44"/>
      <c r="Q10" s="17"/>
      <c r="R10" s="44"/>
      <c r="S10" s="18"/>
      <c r="T10" s="44"/>
      <c r="U10" s="17"/>
    </row>
    <row r="11" spans="1:21" s="34" customFormat="1" ht="38.25" x14ac:dyDescent="0.25">
      <c r="A11" s="152"/>
      <c r="B11" s="20" t="s">
        <v>171</v>
      </c>
      <c r="C11" s="33" t="s">
        <v>792</v>
      </c>
      <c r="D11" s="33" t="s">
        <v>1432</v>
      </c>
      <c r="E11" s="14" t="s">
        <v>782</v>
      </c>
      <c r="F11" s="15"/>
      <c r="G11" s="15"/>
      <c r="H11" s="16"/>
      <c r="I11" s="17"/>
      <c r="J11" s="17"/>
      <c r="K11" s="17"/>
      <c r="L11" s="17"/>
      <c r="M11" s="17"/>
      <c r="N11" s="23" t="str">
        <f t="shared" si="0"/>
        <v/>
      </c>
      <c r="O11" s="44"/>
      <c r="P11" s="44"/>
      <c r="Q11" s="17"/>
      <c r="R11" s="44"/>
      <c r="S11" s="18"/>
      <c r="T11" s="44"/>
      <c r="U11" s="17"/>
    </row>
    <row r="12" spans="1:21" s="34" customFormat="1" ht="114.75" x14ac:dyDescent="0.25">
      <c r="A12" s="150" t="s">
        <v>174</v>
      </c>
      <c r="B12" s="21" t="s">
        <v>173</v>
      </c>
      <c r="C12" s="44" t="s">
        <v>793</v>
      </c>
      <c r="D12" s="44" t="s">
        <v>2106</v>
      </c>
      <c r="E12" s="65" t="s">
        <v>1449</v>
      </c>
      <c r="F12" s="15"/>
      <c r="G12" s="15"/>
      <c r="H12" s="44"/>
      <c r="I12" s="17"/>
      <c r="J12" s="17"/>
      <c r="K12" s="17"/>
      <c r="L12" s="17"/>
      <c r="M12" s="17"/>
      <c r="N12" s="23" t="str">
        <f t="shared" si="0"/>
        <v/>
      </c>
      <c r="O12" s="44"/>
      <c r="P12" s="44"/>
      <c r="Q12" s="17"/>
      <c r="R12" s="44"/>
      <c r="S12" s="18"/>
      <c r="T12" s="44"/>
      <c r="U12" s="44"/>
    </row>
    <row r="13" spans="1:21" s="34" customFormat="1" ht="114.75" x14ac:dyDescent="0.25">
      <c r="A13" s="151"/>
      <c r="B13" s="21" t="s">
        <v>173</v>
      </c>
      <c r="C13" s="44" t="s">
        <v>794</v>
      </c>
      <c r="D13" s="44" t="s">
        <v>2107</v>
      </c>
      <c r="E13" s="65" t="s">
        <v>1449</v>
      </c>
      <c r="F13" s="65" t="s">
        <v>1450</v>
      </c>
      <c r="G13" s="15"/>
      <c r="H13" s="44"/>
      <c r="I13" s="17"/>
      <c r="J13" s="17"/>
      <c r="K13" s="17"/>
      <c r="L13" s="17"/>
      <c r="M13" s="17"/>
      <c r="N13" s="23" t="str">
        <f t="shared" si="0"/>
        <v/>
      </c>
      <c r="O13" s="44"/>
      <c r="P13" s="44"/>
      <c r="Q13" s="17"/>
      <c r="R13" s="44"/>
      <c r="S13" s="18"/>
      <c r="T13" s="44"/>
      <c r="U13" s="44"/>
    </row>
    <row r="14" spans="1:21" s="34" customFormat="1" ht="114.75" x14ac:dyDescent="0.25">
      <c r="A14" s="151"/>
      <c r="B14" s="21" t="s">
        <v>173</v>
      </c>
      <c r="C14" s="44" t="s">
        <v>795</v>
      </c>
      <c r="D14" s="44" t="s">
        <v>2108</v>
      </c>
      <c r="E14" s="65" t="s">
        <v>1449</v>
      </c>
      <c r="F14" s="15"/>
      <c r="G14" s="15"/>
      <c r="H14" s="44"/>
      <c r="I14" s="17"/>
      <c r="J14" s="17"/>
      <c r="K14" s="17"/>
      <c r="L14" s="17"/>
      <c r="M14" s="17"/>
      <c r="N14" s="23" t="str">
        <f t="shared" si="0"/>
        <v/>
      </c>
      <c r="O14" s="44"/>
      <c r="P14" s="44"/>
      <c r="Q14" s="17"/>
      <c r="R14" s="44"/>
      <c r="S14" s="18"/>
      <c r="T14" s="44"/>
      <c r="U14" s="44"/>
    </row>
    <row r="15" spans="1:21" s="34" customFormat="1" ht="114.75" x14ac:dyDescent="0.25">
      <c r="A15" s="151"/>
      <c r="B15" s="21" t="s">
        <v>173</v>
      </c>
      <c r="C15" s="44" t="s">
        <v>796</v>
      </c>
      <c r="D15" s="44" t="s">
        <v>2109</v>
      </c>
      <c r="E15" s="65" t="s">
        <v>1449</v>
      </c>
      <c r="F15" s="65" t="s">
        <v>1450</v>
      </c>
      <c r="G15" s="15"/>
      <c r="H15" s="44"/>
      <c r="I15" s="17"/>
      <c r="J15" s="17"/>
      <c r="K15" s="17"/>
      <c r="L15" s="17"/>
      <c r="M15" s="17"/>
      <c r="N15" s="23" t="str">
        <f t="shared" si="0"/>
        <v/>
      </c>
      <c r="O15" s="44"/>
      <c r="P15" s="44"/>
      <c r="Q15" s="17"/>
      <c r="R15" s="44"/>
      <c r="S15" s="18"/>
      <c r="T15" s="44"/>
      <c r="U15" s="44"/>
    </row>
    <row r="16" spans="1:21" s="34" customFormat="1" ht="114.75" x14ac:dyDescent="0.25">
      <c r="A16" s="151"/>
      <c r="B16" s="21" t="s">
        <v>173</v>
      </c>
      <c r="C16" s="44" t="s">
        <v>797</v>
      </c>
      <c r="D16" s="44" t="s">
        <v>1433</v>
      </c>
      <c r="E16" s="65" t="s">
        <v>1449</v>
      </c>
      <c r="F16" s="65" t="s">
        <v>1450</v>
      </c>
      <c r="G16" s="15"/>
      <c r="H16" s="44"/>
      <c r="I16" s="17"/>
      <c r="J16" s="17"/>
      <c r="K16" s="17"/>
      <c r="L16" s="17"/>
      <c r="M16" s="17"/>
      <c r="N16" s="23" t="str">
        <f t="shared" si="0"/>
        <v/>
      </c>
      <c r="O16" s="44"/>
      <c r="P16" s="44"/>
      <c r="Q16" s="17"/>
      <c r="R16" s="44"/>
      <c r="S16" s="18"/>
      <c r="T16" s="44"/>
      <c r="U16" s="44"/>
    </row>
    <row r="17" spans="1:21" s="34" customFormat="1" ht="178.5" x14ac:dyDescent="0.25">
      <c r="A17" s="151"/>
      <c r="B17" s="21" t="s">
        <v>173</v>
      </c>
      <c r="C17" s="44" t="s">
        <v>1434</v>
      </c>
      <c r="D17" s="44" t="s">
        <v>1435</v>
      </c>
      <c r="E17" s="15"/>
      <c r="F17" s="65" t="s">
        <v>1450</v>
      </c>
      <c r="G17" s="51" t="s">
        <v>1451</v>
      </c>
      <c r="H17" s="44"/>
      <c r="I17" s="17"/>
      <c r="J17" s="17"/>
      <c r="K17" s="17"/>
      <c r="L17" s="17"/>
      <c r="M17" s="17"/>
      <c r="N17" s="23" t="str">
        <f t="shared" si="0"/>
        <v/>
      </c>
      <c r="O17" s="44"/>
      <c r="P17" s="44"/>
      <c r="Q17" s="17"/>
      <c r="R17" s="44"/>
      <c r="S17" s="18"/>
      <c r="T17" s="44"/>
      <c r="U17" s="44"/>
    </row>
    <row r="18" spans="1:21" s="34" customFormat="1" ht="114.75" x14ac:dyDescent="0.25">
      <c r="A18" s="151"/>
      <c r="B18" s="21" t="s">
        <v>173</v>
      </c>
      <c r="C18" s="44" t="s">
        <v>1436</v>
      </c>
      <c r="D18" s="44" t="s">
        <v>1437</v>
      </c>
      <c r="E18" s="65" t="s">
        <v>1449</v>
      </c>
      <c r="F18" s="15"/>
      <c r="G18" s="15"/>
      <c r="H18" s="44"/>
      <c r="I18" s="17"/>
      <c r="J18" s="17"/>
      <c r="K18" s="17"/>
      <c r="L18" s="17"/>
      <c r="M18" s="17"/>
      <c r="N18" s="23" t="str">
        <f t="shared" si="0"/>
        <v/>
      </c>
      <c r="O18" s="44"/>
      <c r="P18" s="44"/>
      <c r="Q18" s="17"/>
      <c r="R18" s="44"/>
      <c r="S18" s="18"/>
      <c r="T18" s="44"/>
      <c r="U18" s="44"/>
    </row>
    <row r="19" spans="1:21" s="34" customFormat="1" ht="114.75" x14ac:dyDescent="0.25">
      <c r="A19" s="151"/>
      <c r="B19" s="21" t="s">
        <v>173</v>
      </c>
      <c r="C19" s="44" t="s">
        <v>1438</v>
      </c>
      <c r="D19" s="44" t="s">
        <v>1439</v>
      </c>
      <c r="E19" s="65" t="s">
        <v>1449</v>
      </c>
      <c r="F19" s="15"/>
      <c r="G19" s="15"/>
      <c r="H19" s="44"/>
      <c r="I19" s="17"/>
      <c r="J19" s="17"/>
      <c r="K19" s="17"/>
      <c r="L19" s="17"/>
      <c r="M19" s="17"/>
      <c r="N19" s="23" t="str">
        <f t="shared" si="0"/>
        <v/>
      </c>
      <c r="O19" s="44"/>
      <c r="P19" s="44"/>
      <c r="Q19" s="17"/>
      <c r="R19" s="44"/>
      <c r="S19" s="18"/>
      <c r="T19" s="44"/>
      <c r="U19" s="44"/>
    </row>
    <row r="20" spans="1:21" s="34" customFormat="1" ht="178.5" x14ac:dyDescent="0.25">
      <c r="A20" s="151"/>
      <c r="B20" s="21" t="s">
        <v>173</v>
      </c>
      <c r="C20" s="44" t="s">
        <v>1440</v>
      </c>
      <c r="D20" s="44" t="s">
        <v>1441</v>
      </c>
      <c r="E20" s="15"/>
      <c r="F20" s="65" t="s">
        <v>1450</v>
      </c>
      <c r="G20" s="51" t="s">
        <v>1451</v>
      </c>
      <c r="H20" s="44"/>
      <c r="I20" s="17"/>
      <c r="J20" s="17"/>
      <c r="K20" s="17"/>
      <c r="L20" s="17"/>
      <c r="M20" s="17"/>
      <c r="N20" s="23" t="str">
        <f t="shared" si="0"/>
        <v/>
      </c>
      <c r="O20" s="44"/>
      <c r="P20" s="44"/>
      <c r="Q20" s="17"/>
      <c r="R20" s="44"/>
      <c r="S20" s="18"/>
      <c r="T20" s="44"/>
      <c r="U20" s="44"/>
    </row>
    <row r="21" spans="1:21" s="34" customFormat="1" ht="178.5" x14ac:dyDescent="0.25">
      <c r="A21" s="151"/>
      <c r="B21" s="21" t="s">
        <v>173</v>
      </c>
      <c r="C21" s="44" t="s">
        <v>1442</v>
      </c>
      <c r="D21" s="44" t="s">
        <v>1443</v>
      </c>
      <c r="E21" s="15"/>
      <c r="F21" s="65" t="s">
        <v>1450</v>
      </c>
      <c r="G21" s="51" t="s">
        <v>1451</v>
      </c>
      <c r="H21" s="44"/>
      <c r="I21" s="17"/>
      <c r="J21" s="17"/>
      <c r="K21" s="17"/>
      <c r="L21" s="17"/>
      <c r="M21" s="17"/>
      <c r="N21" s="23" t="str">
        <f t="shared" si="0"/>
        <v/>
      </c>
      <c r="O21" s="44"/>
      <c r="P21" s="44"/>
      <c r="Q21" s="17"/>
      <c r="R21" s="44"/>
      <c r="S21" s="18"/>
      <c r="T21" s="44"/>
      <c r="U21" s="44"/>
    </row>
    <row r="22" spans="1:21" s="34" customFormat="1" ht="38.25" x14ac:dyDescent="0.25">
      <c r="A22" s="151"/>
      <c r="B22" s="21" t="s">
        <v>173</v>
      </c>
      <c r="C22" s="44" t="s">
        <v>1444</v>
      </c>
      <c r="D22" s="44" t="s">
        <v>1446</v>
      </c>
      <c r="E22" s="14" t="s">
        <v>782</v>
      </c>
      <c r="F22" s="15"/>
      <c r="G22" s="15"/>
      <c r="H22" s="44"/>
      <c r="I22" s="17"/>
      <c r="J22" s="17"/>
      <c r="K22" s="17"/>
      <c r="L22" s="17"/>
      <c r="M22" s="17"/>
      <c r="N22" s="23" t="str">
        <f t="shared" si="0"/>
        <v/>
      </c>
      <c r="O22" s="44"/>
      <c r="P22" s="44"/>
      <c r="Q22" s="17"/>
      <c r="R22" s="44"/>
      <c r="S22" s="18"/>
      <c r="T22" s="44"/>
      <c r="U22" s="44"/>
    </row>
    <row r="23" spans="1:21" s="34" customFormat="1" ht="51" x14ac:dyDescent="0.25">
      <c r="A23" s="152"/>
      <c r="B23" s="21" t="s">
        <v>173</v>
      </c>
      <c r="C23" s="44" t="s">
        <v>1445</v>
      </c>
      <c r="D23" s="44" t="s">
        <v>1447</v>
      </c>
      <c r="E23" s="14" t="s">
        <v>782</v>
      </c>
      <c r="F23" s="15"/>
      <c r="G23" s="15"/>
      <c r="H23" s="44"/>
      <c r="I23" s="17"/>
      <c r="J23" s="17"/>
      <c r="K23" s="17"/>
      <c r="L23" s="17"/>
      <c r="M23" s="17"/>
      <c r="N23" s="23" t="str">
        <f t="shared" si="0"/>
        <v/>
      </c>
      <c r="O23" s="44"/>
      <c r="P23" s="44"/>
      <c r="Q23" s="17"/>
      <c r="R23" s="44"/>
      <c r="S23" s="18"/>
      <c r="T23" s="44"/>
      <c r="U23" s="44"/>
    </row>
    <row r="24" spans="1:21" s="34" customFormat="1" ht="140.25" x14ac:dyDescent="0.25">
      <c r="A24" s="150" t="s">
        <v>176</v>
      </c>
      <c r="B24" s="21" t="s">
        <v>175</v>
      </c>
      <c r="C24" s="44" t="s">
        <v>1457</v>
      </c>
      <c r="D24" s="44" t="s">
        <v>1453</v>
      </c>
      <c r="E24" s="66" t="s">
        <v>1454</v>
      </c>
      <c r="F24" s="15"/>
      <c r="G24" s="15"/>
      <c r="H24" s="44"/>
      <c r="I24" s="17"/>
      <c r="J24" s="17"/>
      <c r="K24" s="17"/>
      <c r="L24" s="17"/>
      <c r="M24" s="17"/>
      <c r="N24" s="23" t="str">
        <f t="shared" si="0"/>
        <v/>
      </c>
      <c r="O24" s="44"/>
      <c r="P24" s="44"/>
      <c r="Q24" s="17"/>
      <c r="R24" s="44"/>
      <c r="S24" s="18"/>
      <c r="T24" s="44"/>
      <c r="U24" s="44"/>
    </row>
    <row r="25" spans="1:21" s="34" customFormat="1" ht="140.25" x14ac:dyDescent="0.25">
      <c r="A25" s="151"/>
      <c r="B25" s="21" t="s">
        <v>175</v>
      </c>
      <c r="C25" s="44" t="s">
        <v>2105</v>
      </c>
      <c r="D25" s="44" t="s">
        <v>1477</v>
      </c>
      <c r="E25" s="15"/>
      <c r="F25" s="66" t="s">
        <v>1448</v>
      </c>
      <c r="G25" s="66" t="s">
        <v>1455</v>
      </c>
      <c r="H25" s="44"/>
      <c r="I25" s="17"/>
      <c r="J25" s="17"/>
      <c r="K25" s="17"/>
      <c r="L25" s="17"/>
      <c r="M25" s="17"/>
      <c r="N25" s="23" t="str">
        <f t="shared" si="0"/>
        <v/>
      </c>
      <c r="O25" s="44"/>
      <c r="P25" s="44"/>
      <c r="Q25" s="17"/>
      <c r="R25" s="44"/>
      <c r="S25" s="18"/>
      <c r="T25" s="44"/>
      <c r="U25" s="44"/>
    </row>
    <row r="26" spans="1:21" s="34" customFormat="1" ht="140.25" x14ac:dyDescent="0.25">
      <c r="A26" s="151"/>
      <c r="B26" s="21" t="s">
        <v>175</v>
      </c>
      <c r="C26" s="44" t="s">
        <v>1456</v>
      </c>
      <c r="D26" s="44" t="s">
        <v>1458</v>
      </c>
      <c r="E26" s="66" t="s">
        <v>1454</v>
      </c>
      <c r="F26" s="15"/>
      <c r="G26" s="15"/>
      <c r="H26" s="44"/>
      <c r="I26" s="17"/>
      <c r="J26" s="17"/>
      <c r="K26" s="17"/>
      <c r="L26" s="17"/>
      <c r="M26" s="17"/>
      <c r="N26" s="23" t="str">
        <f t="shared" si="0"/>
        <v/>
      </c>
      <c r="O26" s="44"/>
      <c r="P26" s="44"/>
      <c r="Q26" s="17"/>
      <c r="R26" s="44"/>
      <c r="S26" s="18"/>
      <c r="T26" s="44"/>
      <c r="U26" s="44"/>
    </row>
    <row r="27" spans="1:21" s="34" customFormat="1" ht="140.25" x14ac:dyDescent="0.25">
      <c r="A27" s="151"/>
      <c r="B27" s="21" t="s">
        <v>175</v>
      </c>
      <c r="C27" s="44" t="s">
        <v>1459</v>
      </c>
      <c r="D27" s="44" t="s">
        <v>1460</v>
      </c>
      <c r="E27" s="15"/>
      <c r="F27" s="66" t="s">
        <v>1448</v>
      </c>
      <c r="G27" s="66" t="s">
        <v>1455</v>
      </c>
      <c r="H27" s="44"/>
      <c r="I27" s="17"/>
      <c r="J27" s="17"/>
      <c r="K27" s="17"/>
      <c r="L27" s="17"/>
      <c r="M27" s="17"/>
      <c r="N27" s="23" t="str">
        <f t="shared" si="0"/>
        <v/>
      </c>
      <c r="O27" s="44"/>
      <c r="P27" s="44"/>
      <c r="Q27" s="17"/>
      <c r="R27" s="44"/>
      <c r="S27" s="18"/>
      <c r="T27" s="44"/>
      <c r="U27" s="44"/>
    </row>
    <row r="28" spans="1:21" s="34" customFormat="1" ht="140.25" x14ac:dyDescent="0.25">
      <c r="A28" s="151"/>
      <c r="B28" s="21" t="s">
        <v>175</v>
      </c>
      <c r="C28" s="44" t="s">
        <v>1461</v>
      </c>
      <c r="D28" s="44" t="s">
        <v>1462</v>
      </c>
      <c r="E28" s="66" t="s">
        <v>1454</v>
      </c>
      <c r="F28" s="15"/>
      <c r="G28" s="15"/>
      <c r="H28" s="44"/>
      <c r="I28" s="17"/>
      <c r="J28" s="17"/>
      <c r="K28" s="17"/>
      <c r="L28" s="17"/>
      <c r="M28" s="17"/>
      <c r="N28" s="23" t="str">
        <f t="shared" si="0"/>
        <v/>
      </c>
      <c r="O28" s="44"/>
      <c r="P28" s="44"/>
      <c r="Q28" s="17"/>
      <c r="R28" s="44"/>
      <c r="S28" s="18"/>
      <c r="T28" s="44"/>
      <c r="U28" s="44"/>
    </row>
    <row r="29" spans="1:21" s="34" customFormat="1" ht="140.25" x14ac:dyDescent="0.25">
      <c r="A29" s="151"/>
      <c r="B29" s="21" t="s">
        <v>175</v>
      </c>
      <c r="C29" s="44" t="s">
        <v>1463</v>
      </c>
      <c r="D29" s="44" t="s">
        <v>1465</v>
      </c>
      <c r="E29" s="15"/>
      <c r="F29" s="15"/>
      <c r="G29" s="66" t="s">
        <v>1455</v>
      </c>
      <c r="H29" s="44"/>
      <c r="I29" s="17"/>
      <c r="J29" s="17"/>
      <c r="K29" s="17"/>
      <c r="L29" s="17"/>
      <c r="M29" s="17"/>
      <c r="N29" s="23" t="str">
        <f t="shared" si="0"/>
        <v/>
      </c>
      <c r="O29" s="44"/>
      <c r="P29" s="44"/>
      <c r="Q29" s="17"/>
      <c r="R29" s="44"/>
      <c r="S29" s="18"/>
      <c r="T29" s="44"/>
      <c r="U29" s="44"/>
    </row>
    <row r="30" spans="1:21" s="34" customFormat="1" ht="140.25" x14ac:dyDescent="0.25">
      <c r="A30" s="152"/>
      <c r="B30" s="21" t="s">
        <v>175</v>
      </c>
      <c r="C30" s="44" t="s">
        <v>1464</v>
      </c>
      <c r="D30" s="44" t="s">
        <v>1466</v>
      </c>
      <c r="E30" s="15"/>
      <c r="F30" s="15"/>
      <c r="G30" s="66" t="s">
        <v>1455</v>
      </c>
      <c r="H30" s="44"/>
      <c r="I30" s="17"/>
      <c r="J30" s="17"/>
      <c r="K30" s="17"/>
      <c r="L30" s="17"/>
      <c r="M30" s="17"/>
      <c r="N30" s="23" t="str">
        <f t="shared" si="0"/>
        <v/>
      </c>
      <c r="O30" s="44"/>
      <c r="P30" s="44"/>
      <c r="Q30" s="17"/>
      <c r="R30" s="44"/>
      <c r="S30" s="18"/>
      <c r="T30" s="44"/>
      <c r="U30" s="44"/>
    </row>
    <row r="31" spans="1:21" s="34" customFormat="1" ht="102" x14ac:dyDescent="0.25">
      <c r="A31" s="147" t="s">
        <v>178</v>
      </c>
      <c r="B31" s="21" t="s">
        <v>177</v>
      </c>
      <c r="C31" s="44" t="s">
        <v>1472</v>
      </c>
      <c r="D31" s="44" t="s">
        <v>1467</v>
      </c>
      <c r="E31" s="44" t="s">
        <v>1468</v>
      </c>
      <c r="F31" s="15"/>
      <c r="G31" s="15"/>
      <c r="H31" s="44"/>
      <c r="I31" s="17"/>
      <c r="J31" s="17"/>
      <c r="K31" s="17"/>
      <c r="L31" s="17"/>
      <c r="M31" s="17"/>
      <c r="N31" s="23" t="str">
        <f t="shared" si="0"/>
        <v/>
      </c>
      <c r="O31" s="44"/>
      <c r="P31" s="44"/>
      <c r="Q31" s="17"/>
      <c r="R31" s="44"/>
      <c r="S31" s="18"/>
      <c r="T31" s="44"/>
      <c r="U31" s="44"/>
    </row>
    <row r="32" spans="1:21" s="34" customFormat="1" ht="102" x14ac:dyDescent="0.25">
      <c r="A32" s="148"/>
      <c r="B32" s="21" t="s">
        <v>177</v>
      </c>
      <c r="C32" s="44" t="s">
        <v>1471</v>
      </c>
      <c r="D32" s="44" t="s">
        <v>1470</v>
      </c>
      <c r="E32" s="44" t="s">
        <v>1468</v>
      </c>
      <c r="F32" s="15"/>
      <c r="G32" s="15"/>
      <c r="H32" s="44"/>
      <c r="I32" s="17"/>
      <c r="J32" s="17"/>
      <c r="K32" s="17"/>
      <c r="L32" s="17"/>
      <c r="M32" s="17"/>
      <c r="N32" s="23" t="str">
        <f t="shared" si="0"/>
        <v/>
      </c>
      <c r="O32" s="44"/>
      <c r="P32" s="44"/>
      <c r="Q32" s="17"/>
      <c r="R32" s="44"/>
      <c r="S32" s="18"/>
      <c r="T32" s="44"/>
      <c r="U32" s="44"/>
    </row>
    <row r="33" spans="1:21" s="34" customFormat="1" ht="76.5" x14ac:dyDescent="0.25">
      <c r="A33" s="148"/>
      <c r="B33" s="21" t="s">
        <v>177</v>
      </c>
      <c r="C33" s="44" t="s">
        <v>1473</v>
      </c>
      <c r="D33" s="44" t="s">
        <v>1475</v>
      </c>
      <c r="E33" s="15"/>
      <c r="F33" s="44" t="s">
        <v>1452</v>
      </c>
      <c r="G33" s="44" t="s">
        <v>1469</v>
      </c>
      <c r="H33" s="44"/>
      <c r="I33" s="17"/>
      <c r="J33" s="17"/>
      <c r="K33" s="17"/>
      <c r="L33" s="17"/>
      <c r="M33" s="17"/>
      <c r="N33" s="23" t="str">
        <f t="shared" si="0"/>
        <v/>
      </c>
      <c r="O33" s="44"/>
      <c r="P33" s="44"/>
      <c r="Q33" s="17"/>
      <c r="R33" s="44"/>
      <c r="S33" s="18"/>
      <c r="T33" s="44"/>
      <c r="U33" s="44"/>
    </row>
    <row r="34" spans="1:21" s="34" customFormat="1" ht="102" x14ac:dyDescent="0.25">
      <c r="A34" s="149"/>
      <c r="B34" s="21" t="s">
        <v>177</v>
      </c>
      <c r="C34" s="44" t="s">
        <v>1474</v>
      </c>
      <c r="D34" s="44" t="s">
        <v>1476</v>
      </c>
      <c r="E34" s="44" t="s">
        <v>1468</v>
      </c>
      <c r="F34" s="15"/>
      <c r="G34" s="15"/>
      <c r="H34" s="44"/>
      <c r="I34" s="17"/>
      <c r="J34" s="17"/>
      <c r="K34" s="17"/>
      <c r="L34" s="17"/>
      <c r="M34" s="17"/>
      <c r="N34" s="23" t="str">
        <f t="shared" si="0"/>
        <v/>
      </c>
      <c r="O34" s="44"/>
      <c r="P34" s="44"/>
      <c r="Q34" s="17"/>
      <c r="R34" s="44"/>
      <c r="S34" s="18"/>
      <c r="T34" s="44"/>
      <c r="U34" s="44"/>
    </row>
    <row r="35" spans="1:21" s="34" customFormat="1" ht="12.75" x14ac:dyDescent="0.25">
      <c r="B35" s="35"/>
      <c r="I35" s="36"/>
      <c r="J35" s="36"/>
      <c r="K35" s="36"/>
      <c r="L35" s="36"/>
      <c r="M35" s="36"/>
      <c r="N35" s="37"/>
      <c r="Q35" s="36"/>
    </row>
    <row r="36" spans="1:21" s="34" customFormat="1" ht="12.75" x14ac:dyDescent="0.25">
      <c r="B36" s="35"/>
      <c r="I36" s="36"/>
      <c r="J36" s="36"/>
      <c r="K36" s="36"/>
      <c r="L36" s="36"/>
      <c r="M36" s="36"/>
      <c r="N36" s="37"/>
      <c r="Q36" s="36"/>
    </row>
    <row r="37" spans="1:21" s="34" customFormat="1" ht="12.75" x14ac:dyDescent="0.25">
      <c r="B37" s="35"/>
      <c r="I37" s="36"/>
      <c r="J37" s="36"/>
      <c r="K37" s="36"/>
      <c r="L37" s="36"/>
      <c r="M37" s="36"/>
      <c r="N37" s="37"/>
      <c r="Q37" s="36"/>
    </row>
    <row r="38" spans="1:21" s="34" customFormat="1" ht="12.75" x14ac:dyDescent="0.25">
      <c r="B38" s="35"/>
      <c r="I38" s="36"/>
      <c r="J38" s="36"/>
      <c r="K38" s="36"/>
      <c r="L38" s="36"/>
      <c r="M38" s="36"/>
      <c r="N38" s="37"/>
      <c r="Q38" s="36"/>
    </row>
    <row r="39" spans="1:21" s="34" customFormat="1" ht="12.75" x14ac:dyDescent="0.25">
      <c r="B39" s="35"/>
      <c r="I39" s="36"/>
      <c r="J39" s="36"/>
      <c r="K39" s="36"/>
      <c r="L39" s="36"/>
      <c r="M39" s="36"/>
      <c r="N39" s="37"/>
      <c r="Q39" s="36"/>
    </row>
    <row r="40" spans="1:21" s="34" customFormat="1" ht="12.75" x14ac:dyDescent="0.25">
      <c r="B40" s="35"/>
      <c r="I40" s="36"/>
      <c r="J40" s="36"/>
      <c r="K40" s="36"/>
      <c r="L40" s="36"/>
      <c r="M40" s="36"/>
      <c r="N40" s="37"/>
      <c r="Q40" s="36"/>
    </row>
    <row r="41" spans="1:21" s="34" customFormat="1" ht="12.75" x14ac:dyDescent="0.25">
      <c r="B41" s="35"/>
      <c r="I41" s="36"/>
      <c r="J41" s="36"/>
      <c r="K41" s="36"/>
      <c r="L41" s="36"/>
      <c r="M41" s="36"/>
      <c r="N41" s="37"/>
      <c r="Q41" s="36"/>
    </row>
    <row r="42" spans="1:21" s="34" customFormat="1" ht="12.75" x14ac:dyDescent="0.25">
      <c r="B42" s="35"/>
      <c r="I42" s="36"/>
      <c r="J42" s="36"/>
      <c r="K42" s="36"/>
      <c r="L42" s="36"/>
      <c r="M42" s="36"/>
      <c r="N42" s="37"/>
      <c r="Q42" s="36"/>
    </row>
    <row r="43" spans="1:21" s="34" customFormat="1" ht="12.75" x14ac:dyDescent="0.25">
      <c r="B43" s="35"/>
      <c r="I43" s="36"/>
      <c r="J43" s="36"/>
      <c r="K43" s="36"/>
      <c r="L43" s="36"/>
      <c r="M43" s="36"/>
      <c r="N43" s="37"/>
      <c r="Q43" s="36"/>
    </row>
    <row r="44" spans="1:21" s="34" customFormat="1" ht="12.75" x14ac:dyDescent="0.25">
      <c r="B44" s="35"/>
      <c r="I44" s="36"/>
      <c r="J44" s="36"/>
      <c r="K44" s="36"/>
      <c r="L44" s="36"/>
      <c r="M44" s="36"/>
      <c r="N44" s="37"/>
      <c r="Q44" s="36"/>
    </row>
    <row r="45" spans="1:21" s="34" customFormat="1" ht="12.75" x14ac:dyDescent="0.25">
      <c r="B45" s="35"/>
      <c r="I45" s="36"/>
      <c r="J45" s="36"/>
      <c r="K45" s="36"/>
      <c r="L45" s="36"/>
      <c r="M45" s="36"/>
      <c r="N45" s="37"/>
      <c r="Q45" s="36"/>
    </row>
    <row r="46" spans="1:21" s="34" customFormat="1" ht="12.75" x14ac:dyDescent="0.25">
      <c r="B46" s="35"/>
      <c r="I46" s="36"/>
      <c r="J46" s="36"/>
      <c r="K46" s="36"/>
      <c r="L46" s="36"/>
      <c r="M46" s="36"/>
      <c r="N46" s="37"/>
      <c r="Q46" s="36"/>
    </row>
    <row r="47" spans="1:21" s="34" customFormat="1" ht="12.75" x14ac:dyDescent="0.25">
      <c r="B47" s="35"/>
      <c r="I47" s="36"/>
      <c r="J47" s="36"/>
      <c r="K47" s="36"/>
      <c r="L47" s="36"/>
      <c r="M47" s="36"/>
      <c r="N47" s="37"/>
      <c r="Q47" s="36"/>
    </row>
    <row r="48" spans="1:21" s="34" customFormat="1" ht="12.75" x14ac:dyDescent="0.25">
      <c r="B48" s="35"/>
      <c r="I48" s="36"/>
      <c r="J48" s="36"/>
      <c r="K48" s="36"/>
      <c r="L48" s="36"/>
      <c r="M48" s="36"/>
      <c r="N48" s="37"/>
      <c r="Q48" s="36"/>
    </row>
    <row r="49" spans="2:17" s="34" customFormat="1" ht="12.75" x14ac:dyDescent="0.25">
      <c r="B49" s="35"/>
      <c r="I49" s="36"/>
      <c r="J49" s="36"/>
      <c r="K49" s="36"/>
      <c r="L49" s="36"/>
      <c r="M49" s="36"/>
      <c r="N49" s="37"/>
      <c r="Q49" s="36"/>
    </row>
    <row r="50" spans="2:17" s="34" customFormat="1" ht="12.75" x14ac:dyDescent="0.25">
      <c r="B50" s="35"/>
      <c r="I50" s="36"/>
      <c r="J50" s="36"/>
      <c r="K50" s="36"/>
      <c r="L50" s="36"/>
      <c r="M50" s="36"/>
      <c r="N50" s="37"/>
      <c r="Q50" s="36"/>
    </row>
    <row r="51" spans="2:17" s="34" customFormat="1" ht="12.75" x14ac:dyDescent="0.25">
      <c r="B51" s="35"/>
      <c r="I51" s="36"/>
      <c r="J51" s="36"/>
      <c r="K51" s="36"/>
      <c r="L51" s="36"/>
      <c r="M51" s="36"/>
      <c r="N51" s="37"/>
      <c r="Q51" s="36"/>
    </row>
    <row r="52" spans="2:17" s="34" customFormat="1" ht="12.75" x14ac:dyDescent="0.25">
      <c r="B52" s="35"/>
      <c r="I52" s="36"/>
      <c r="J52" s="36"/>
      <c r="K52" s="36"/>
      <c r="L52" s="36"/>
      <c r="M52" s="36"/>
      <c r="N52" s="37"/>
      <c r="Q52" s="36"/>
    </row>
    <row r="53" spans="2:17" s="34" customFormat="1" ht="12.75" x14ac:dyDescent="0.25">
      <c r="B53" s="35"/>
      <c r="I53" s="36"/>
      <c r="J53" s="36"/>
      <c r="K53" s="36"/>
      <c r="L53" s="36"/>
      <c r="M53" s="36"/>
      <c r="N53" s="37"/>
      <c r="Q53" s="36"/>
    </row>
    <row r="54" spans="2:17" s="34" customFormat="1" ht="12.75" x14ac:dyDescent="0.25">
      <c r="B54" s="35"/>
      <c r="I54" s="36"/>
      <c r="J54" s="36"/>
      <c r="K54" s="36"/>
      <c r="L54" s="36"/>
      <c r="M54" s="36"/>
      <c r="N54" s="37"/>
      <c r="Q54" s="36"/>
    </row>
    <row r="55" spans="2:17" s="34" customFormat="1" ht="12.75" x14ac:dyDescent="0.25">
      <c r="B55" s="35"/>
      <c r="I55" s="36"/>
      <c r="J55" s="36"/>
      <c r="K55" s="36"/>
      <c r="L55" s="36"/>
      <c r="M55" s="36"/>
      <c r="N55" s="37"/>
      <c r="Q55" s="36"/>
    </row>
    <row r="56" spans="2:17" s="34" customFormat="1" ht="12.75" x14ac:dyDescent="0.25">
      <c r="B56" s="35"/>
      <c r="I56" s="36"/>
      <c r="J56" s="36"/>
      <c r="K56" s="36"/>
      <c r="L56" s="36"/>
      <c r="M56" s="36"/>
      <c r="N56" s="37"/>
      <c r="Q56" s="36"/>
    </row>
  </sheetData>
  <sheetProtection sort="0" autoFilter="0"/>
  <autoFilter ref="A1:U1"/>
  <mergeCells count="4">
    <mergeCell ref="A2:A11"/>
    <mergeCell ref="A31:A34"/>
    <mergeCell ref="A12:A23"/>
    <mergeCell ref="A24:A30"/>
  </mergeCells>
  <conditionalFormatting sqref="N2:N34">
    <cfRule type="expression" dxfId="8" priority="29">
      <formula>OR(AND(L2&lt;&gt;"",M2=""),AND(L2="",M2&lt;&gt;""))</formula>
    </cfRule>
  </conditionalFormatting>
  <dataValidations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L2:M1048576 U2:U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22"/>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38" customWidth="1"/>
    <col min="2" max="2" width="8.85546875" style="39" customWidth="1"/>
    <col min="3" max="3" width="16.85546875" style="38" customWidth="1"/>
    <col min="4" max="4" width="43.42578125" style="38" customWidth="1"/>
    <col min="5" max="7" width="30.85546875" style="38" customWidth="1"/>
    <col min="8" max="8" width="55.85546875" style="38" customWidth="1"/>
    <col min="9" max="10" width="19.7109375" style="40" customWidth="1"/>
    <col min="11" max="11" width="26.5703125" style="40" customWidth="1"/>
    <col min="12" max="13" width="15.85546875" style="40" customWidth="1"/>
    <col min="14" max="14" width="15.85546875" style="41" customWidth="1"/>
    <col min="15" max="16" width="26.5703125" style="38" customWidth="1"/>
    <col min="17" max="17" width="18.5703125" style="40" customWidth="1"/>
    <col min="18" max="18" width="21" style="38" customWidth="1"/>
    <col min="19" max="19" width="5.42578125" style="42" customWidth="1"/>
    <col min="20" max="20" width="19.42578125" style="38" customWidth="1"/>
    <col min="21" max="21" width="14.42578125" style="38" customWidth="1"/>
    <col min="22" max="24" width="9" style="38"/>
    <col min="25" max="25" width="7.85546875" style="38" customWidth="1"/>
    <col min="26" max="16384" width="9" style="38"/>
  </cols>
  <sheetData>
    <row r="1" spans="1:21" s="43" customFormat="1" ht="38.25" x14ac:dyDescent="0.25">
      <c r="A1" s="13" t="s">
        <v>299</v>
      </c>
      <c r="B1" s="19" t="s">
        <v>320</v>
      </c>
      <c r="C1" s="13" t="s">
        <v>0</v>
      </c>
      <c r="D1" s="13" t="s">
        <v>1</v>
      </c>
      <c r="E1" s="13" t="s">
        <v>10</v>
      </c>
      <c r="F1" s="13" t="s">
        <v>11</v>
      </c>
      <c r="G1" s="13" t="s">
        <v>12</v>
      </c>
      <c r="H1" s="13" t="s">
        <v>2</v>
      </c>
      <c r="I1" s="13" t="s">
        <v>3</v>
      </c>
      <c r="J1" s="13" t="s">
        <v>23</v>
      </c>
      <c r="K1" s="13" t="s">
        <v>28</v>
      </c>
      <c r="L1" s="13" t="s">
        <v>24</v>
      </c>
      <c r="M1" s="13" t="s">
        <v>25</v>
      </c>
      <c r="N1" s="22" t="s">
        <v>26</v>
      </c>
      <c r="O1" s="13" t="s">
        <v>27</v>
      </c>
      <c r="P1" s="13" t="s">
        <v>4</v>
      </c>
      <c r="Q1" s="13" t="s">
        <v>2111</v>
      </c>
      <c r="R1" s="13" t="s">
        <v>5</v>
      </c>
      <c r="S1" s="13"/>
      <c r="T1" s="13" t="s">
        <v>30</v>
      </c>
      <c r="U1" s="13" t="s">
        <v>29</v>
      </c>
    </row>
    <row r="2" spans="1:21" s="34" customFormat="1" ht="140.25" x14ac:dyDescent="0.25">
      <c r="A2" s="150" t="s">
        <v>181</v>
      </c>
      <c r="B2" s="20" t="s">
        <v>180</v>
      </c>
      <c r="C2" s="33" t="s">
        <v>1480</v>
      </c>
      <c r="D2" s="33" t="s">
        <v>1489</v>
      </c>
      <c r="E2" s="14" t="s">
        <v>1497</v>
      </c>
      <c r="F2" s="15"/>
      <c r="G2" s="15"/>
      <c r="H2" s="86"/>
      <c r="I2" s="17"/>
      <c r="J2" s="17"/>
      <c r="K2" s="44"/>
      <c r="L2" s="17"/>
      <c r="M2" s="17"/>
      <c r="N2" s="23" t="str">
        <f>IF(OR(L2="",M2=""),"",
IF(OR(L2="Low",M2="Low"),"Low",
IF(OR(L2="Moderate",M2="Moderate"),"Moderate",
"High")))</f>
        <v/>
      </c>
      <c r="O2" s="44"/>
      <c r="P2" s="44"/>
      <c r="Q2" s="17"/>
      <c r="R2" s="44"/>
      <c r="S2" s="18"/>
      <c r="T2" s="44"/>
      <c r="U2" s="44"/>
    </row>
    <row r="3" spans="1:21" s="34" customFormat="1" ht="38.25" x14ac:dyDescent="0.25">
      <c r="A3" s="151"/>
      <c r="B3" s="20" t="s">
        <v>180</v>
      </c>
      <c r="C3" s="33" t="s">
        <v>1481</v>
      </c>
      <c r="D3" s="33" t="s">
        <v>1509</v>
      </c>
      <c r="E3" s="14" t="s">
        <v>1497</v>
      </c>
      <c r="F3" s="15"/>
      <c r="G3" s="15"/>
      <c r="H3" s="86"/>
      <c r="I3" s="17"/>
      <c r="J3" s="17"/>
      <c r="K3" s="44"/>
      <c r="L3" s="17"/>
      <c r="M3" s="17"/>
      <c r="N3" s="23" t="str">
        <f t="shared" ref="N3:N22" si="0">IF(OR(L3="",M3=""),"",
IF(OR(L3="Low",M3="Low"),"Low",
IF(OR(L3="Moderate",M3="Moderate"),"Moderate",
"High")))</f>
        <v/>
      </c>
      <c r="O3" s="44"/>
      <c r="P3" s="44"/>
      <c r="Q3" s="17"/>
      <c r="R3" s="44"/>
      <c r="S3" s="18"/>
      <c r="T3" s="44"/>
      <c r="U3" s="44"/>
    </row>
    <row r="4" spans="1:21" s="34" customFormat="1" ht="51" x14ac:dyDescent="0.25">
      <c r="A4" s="151"/>
      <c r="B4" s="20" t="s">
        <v>180</v>
      </c>
      <c r="C4" s="33" t="s">
        <v>1482</v>
      </c>
      <c r="D4" s="65" t="s">
        <v>1491</v>
      </c>
      <c r="E4" s="14" t="s">
        <v>1497</v>
      </c>
      <c r="F4" s="14" t="s">
        <v>1498</v>
      </c>
      <c r="G4" s="15"/>
      <c r="H4" s="86"/>
      <c r="I4" s="17"/>
      <c r="J4" s="17"/>
      <c r="K4" s="44"/>
      <c r="L4" s="17"/>
      <c r="M4" s="17"/>
      <c r="N4" s="23" t="str">
        <f t="shared" si="0"/>
        <v/>
      </c>
      <c r="O4" s="44"/>
      <c r="P4" s="44"/>
      <c r="Q4" s="17"/>
      <c r="R4" s="44"/>
      <c r="S4" s="18"/>
      <c r="T4" s="44"/>
      <c r="U4" s="44"/>
    </row>
    <row r="5" spans="1:21" s="34" customFormat="1" ht="51" x14ac:dyDescent="0.25">
      <c r="A5" s="151"/>
      <c r="B5" s="20" t="s">
        <v>180</v>
      </c>
      <c r="C5" s="33" t="s">
        <v>1483</v>
      </c>
      <c r="D5" s="33" t="s">
        <v>1492</v>
      </c>
      <c r="E5" s="14" t="s">
        <v>1497</v>
      </c>
      <c r="F5" s="15"/>
      <c r="G5" s="15"/>
      <c r="H5" s="86"/>
      <c r="I5" s="17"/>
      <c r="J5" s="17"/>
      <c r="K5" s="44"/>
      <c r="L5" s="17"/>
      <c r="M5" s="17"/>
      <c r="N5" s="23" t="str">
        <f t="shared" si="0"/>
        <v/>
      </c>
      <c r="O5" s="44"/>
      <c r="P5" s="44"/>
      <c r="Q5" s="17"/>
      <c r="R5" s="44"/>
      <c r="S5" s="18"/>
      <c r="T5" s="44"/>
      <c r="U5" s="44"/>
    </row>
    <row r="6" spans="1:21" s="34" customFormat="1" ht="38.25" x14ac:dyDescent="0.25">
      <c r="A6" s="151"/>
      <c r="B6" s="20" t="s">
        <v>180</v>
      </c>
      <c r="C6" s="33" t="s">
        <v>1484</v>
      </c>
      <c r="D6" s="33" t="s">
        <v>501</v>
      </c>
      <c r="E6" s="14" t="s">
        <v>1497</v>
      </c>
      <c r="F6" s="15"/>
      <c r="G6" s="15"/>
      <c r="H6" s="86"/>
      <c r="I6" s="17"/>
      <c r="J6" s="17"/>
      <c r="K6" s="44"/>
      <c r="L6" s="17"/>
      <c r="M6" s="17"/>
      <c r="N6" s="23" t="str">
        <f t="shared" si="0"/>
        <v/>
      </c>
      <c r="O6" s="44"/>
      <c r="P6" s="44"/>
      <c r="Q6" s="17"/>
      <c r="R6" s="44"/>
      <c r="S6" s="18"/>
      <c r="T6" s="44"/>
      <c r="U6" s="44"/>
    </row>
    <row r="7" spans="1:21" s="34" customFormat="1" ht="51" x14ac:dyDescent="0.25">
      <c r="A7" s="151"/>
      <c r="B7" s="20" t="s">
        <v>180</v>
      </c>
      <c r="C7" s="33" t="s">
        <v>1485</v>
      </c>
      <c r="D7" s="33" t="s">
        <v>503</v>
      </c>
      <c r="E7" s="14" t="s">
        <v>1497</v>
      </c>
      <c r="F7" s="14" t="s">
        <v>1498</v>
      </c>
      <c r="G7" s="15"/>
      <c r="H7" s="86"/>
      <c r="I7" s="17"/>
      <c r="J7" s="17"/>
      <c r="K7" s="44"/>
      <c r="L7" s="17"/>
      <c r="M7" s="17"/>
      <c r="N7" s="23" t="str">
        <f t="shared" si="0"/>
        <v/>
      </c>
      <c r="O7" s="44"/>
      <c r="P7" s="44"/>
      <c r="Q7" s="17"/>
      <c r="R7" s="44"/>
      <c r="S7" s="18"/>
      <c r="T7" s="44"/>
      <c r="U7" s="44"/>
    </row>
    <row r="8" spans="1:21" s="34" customFormat="1" ht="38.25" x14ac:dyDescent="0.25">
      <c r="A8" s="151"/>
      <c r="B8" s="20" t="s">
        <v>180</v>
      </c>
      <c r="C8" s="33" t="s">
        <v>1486</v>
      </c>
      <c r="D8" s="33" t="s">
        <v>1493</v>
      </c>
      <c r="E8" s="14" t="s">
        <v>1497</v>
      </c>
      <c r="F8" s="15"/>
      <c r="G8" s="15"/>
      <c r="H8" s="86"/>
      <c r="I8" s="17"/>
      <c r="J8" s="17"/>
      <c r="K8" s="44"/>
      <c r="L8" s="17"/>
      <c r="M8" s="17"/>
      <c r="N8" s="23" t="str">
        <f t="shared" si="0"/>
        <v/>
      </c>
      <c r="O8" s="44"/>
      <c r="P8" s="44"/>
      <c r="Q8" s="17"/>
      <c r="R8" s="44"/>
      <c r="S8" s="18"/>
      <c r="T8" s="44"/>
      <c r="U8" s="44"/>
    </row>
    <row r="9" spans="1:21" s="34" customFormat="1" ht="38.25" x14ac:dyDescent="0.25">
      <c r="A9" s="151"/>
      <c r="B9" s="20" t="s">
        <v>180</v>
      </c>
      <c r="C9" s="33" t="s">
        <v>1487</v>
      </c>
      <c r="D9" s="33" t="s">
        <v>1494</v>
      </c>
      <c r="E9" s="14" t="s">
        <v>1497</v>
      </c>
      <c r="F9" s="15"/>
      <c r="G9" s="15"/>
      <c r="H9" s="86"/>
      <c r="I9" s="17"/>
      <c r="J9" s="17"/>
      <c r="K9" s="17"/>
      <c r="L9" s="17"/>
      <c r="M9" s="17"/>
      <c r="N9" s="23" t="str">
        <f t="shared" si="0"/>
        <v/>
      </c>
      <c r="O9" s="44"/>
      <c r="P9" s="44"/>
      <c r="Q9" s="17"/>
      <c r="R9" s="44"/>
      <c r="S9" s="18"/>
      <c r="T9" s="44"/>
      <c r="U9" s="17"/>
    </row>
    <row r="10" spans="1:21" s="34" customFormat="1" ht="38.25" x14ac:dyDescent="0.25">
      <c r="A10" s="151"/>
      <c r="B10" s="20" t="s">
        <v>180</v>
      </c>
      <c r="C10" s="33" t="s">
        <v>1488</v>
      </c>
      <c r="D10" s="33" t="s">
        <v>1495</v>
      </c>
      <c r="E10" s="14" t="s">
        <v>1497</v>
      </c>
      <c r="F10" s="15"/>
      <c r="G10" s="15"/>
      <c r="H10" s="86"/>
      <c r="I10" s="17"/>
      <c r="J10" s="17"/>
      <c r="K10" s="17"/>
      <c r="L10" s="17"/>
      <c r="M10" s="17"/>
      <c r="N10" s="23" t="str">
        <f t="shared" si="0"/>
        <v/>
      </c>
      <c r="O10" s="44"/>
      <c r="P10" s="44"/>
      <c r="Q10" s="17"/>
      <c r="R10" s="44"/>
      <c r="S10" s="18"/>
      <c r="T10" s="44"/>
      <c r="U10" s="17"/>
    </row>
    <row r="11" spans="1:21" s="34" customFormat="1" ht="38.25" x14ac:dyDescent="0.25">
      <c r="A11" s="152"/>
      <c r="B11" s="20" t="s">
        <v>180</v>
      </c>
      <c r="C11" s="33" t="s">
        <v>1479</v>
      </c>
      <c r="D11" s="33" t="s">
        <v>1496</v>
      </c>
      <c r="E11" s="14" t="s">
        <v>1497</v>
      </c>
      <c r="F11" s="15"/>
      <c r="G11" s="15"/>
      <c r="H11" s="86"/>
      <c r="I11" s="17"/>
      <c r="J11" s="17"/>
      <c r="K11" s="17"/>
      <c r="L11" s="17"/>
      <c r="M11" s="17"/>
      <c r="N11" s="23" t="str">
        <f t="shared" si="0"/>
        <v/>
      </c>
      <c r="O11" s="44"/>
      <c r="P11" s="44"/>
      <c r="Q11" s="17"/>
      <c r="R11" s="44"/>
      <c r="S11" s="18"/>
      <c r="T11" s="44"/>
      <c r="U11" s="17"/>
    </row>
    <row r="12" spans="1:21" s="34" customFormat="1" ht="114.75" x14ac:dyDescent="0.25">
      <c r="A12" s="150" t="s">
        <v>183</v>
      </c>
      <c r="B12" s="21" t="s">
        <v>182</v>
      </c>
      <c r="C12" s="44" t="s">
        <v>1500</v>
      </c>
      <c r="D12" s="44" t="s">
        <v>1499</v>
      </c>
      <c r="E12" s="65" t="s">
        <v>1505</v>
      </c>
      <c r="F12" s="15"/>
      <c r="G12" s="15"/>
      <c r="H12" s="44"/>
      <c r="I12" s="17"/>
      <c r="J12" s="17"/>
      <c r="K12" s="17"/>
      <c r="L12" s="17"/>
      <c r="M12" s="17"/>
      <c r="N12" s="23" t="str">
        <f t="shared" si="0"/>
        <v/>
      </c>
      <c r="O12" s="44"/>
      <c r="P12" s="44"/>
      <c r="Q12" s="17"/>
      <c r="R12" s="44"/>
      <c r="S12" s="18"/>
      <c r="T12" s="44"/>
      <c r="U12" s="44"/>
    </row>
    <row r="13" spans="1:21" s="34" customFormat="1" ht="114.75" x14ac:dyDescent="0.25">
      <c r="A13" s="151"/>
      <c r="B13" s="21" t="s">
        <v>182</v>
      </c>
      <c r="C13" s="44" t="s">
        <v>1501</v>
      </c>
      <c r="D13" s="44" t="s">
        <v>1503</v>
      </c>
      <c r="E13" s="65" t="s">
        <v>1505</v>
      </c>
      <c r="F13" s="15"/>
      <c r="G13" s="15"/>
      <c r="H13" s="44"/>
      <c r="I13" s="17"/>
      <c r="J13" s="17"/>
      <c r="K13" s="17"/>
      <c r="L13" s="17"/>
      <c r="M13" s="17"/>
      <c r="N13" s="23" t="str">
        <f t="shared" si="0"/>
        <v/>
      </c>
      <c r="O13" s="44"/>
      <c r="P13" s="44"/>
      <c r="Q13" s="17"/>
      <c r="R13" s="44"/>
      <c r="S13" s="18"/>
      <c r="T13" s="44"/>
      <c r="U13" s="44"/>
    </row>
    <row r="14" spans="1:21" s="34" customFormat="1" ht="114.75" x14ac:dyDescent="0.25">
      <c r="A14" s="151"/>
      <c r="B14" s="21" t="s">
        <v>182</v>
      </c>
      <c r="C14" s="44" t="s">
        <v>1502</v>
      </c>
      <c r="D14" s="44" t="s">
        <v>1504</v>
      </c>
      <c r="E14" s="65" t="s">
        <v>1505</v>
      </c>
      <c r="F14" s="51" t="s">
        <v>1506</v>
      </c>
      <c r="G14" s="51" t="s">
        <v>1507</v>
      </c>
      <c r="H14" s="44"/>
      <c r="I14" s="17"/>
      <c r="J14" s="17"/>
      <c r="K14" s="17"/>
      <c r="L14" s="17"/>
      <c r="M14" s="17"/>
      <c r="N14" s="23" t="str">
        <f t="shared" si="0"/>
        <v/>
      </c>
      <c r="O14" s="44"/>
      <c r="P14" s="44"/>
      <c r="Q14" s="17"/>
      <c r="R14" s="44"/>
      <c r="S14" s="18"/>
      <c r="T14" s="44"/>
      <c r="U14" s="44"/>
    </row>
    <row r="15" spans="1:21" s="34" customFormat="1" ht="153" x14ac:dyDescent="0.25">
      <c r="A15" s="150" t="s">
        <v>185</v>
      </c>
      <c r="B15" s="21" t="s">
        <v>184</v>
      </c>
      <c r="C15" s="44" t="s">
        <v>1513</v>
      </c>
      <c r="D15" s="44" t="s">
        <v>1512</v>
      </c>
      <c r="E15" s="66" t="s">
        <v>1514</v>
      </c>
      <c r="F15" s="15"/>
      <c r="G15" s="15"/>
      <c r="H15" s="44"/>
      <c r="I15" s="17"/>
      <c r="J15" s="17"/>
      <c r="K15" s="17"/>
      <c r="L15" s="17"/>
      <c r="M15" s="17"/>
      <c r="N15" s="23" t="str">
        <f t="shared" si="0"/>
        <v/>
      </c>
      <c r="O15" s="44"/>
      <c r="P15" s="44"/>
      <c r="Q15" s="17"/>
      <c r="R15" s="44"/>
      <c r="S15" s="18"/>
      <c r="T15" s="44"/>
      <c r="U15" s="44"/>
    </row>
    <row r="16" spans="1:21" s="34" customFormat="1" ht="153" x14ac:dyDescent="0.25">
      <c r="A16" s="151"/>
      <c r="B16" s="21" t="s">
        <v>184</v>
      </c>
      <c r="C16" s="44" t="s">
        <v>1517</v>
      </c>
      <c r="D16" s="44" t="s">
        <v>1518</v>
      </c>
      <c r="E16" s="66" t="s">
        <v>1514</v>
      </c>
      <c r="F16" s="15"/>
      <c r="G16" s="15"/>
      <c r="H16" s="44"/>
      <c r="I16" s="17"/>
      <c r="J16" s="17"/>
      <c r="K16" s="17"/>
      <c r="L16" s="17"/>
      <c r="M16" s="17"/>
      <c r="N16" s="23" t="str">
        <f t="shared" si="0"/>
        <v/>
      </c>
      <c r="O16" s="44"/>
      <c r="P16" s="44"/>
      <c r="Q16" s="17"/>
      <c r="R16" s="44"/>
      <c r="S16" s="18"/>
      <c r="T16" s="44"/>
      <c r="U16" s="44"/>
    </row>
    <row r="17" spans="1:21" s="34" customFormat="1" ht="102" x14ac:dyDescent="0.25">
      <c r="A17" s="151"/>
      <c r="B17" s="21" t="s">
        <v>184</v>
      </c>
      <c r="C17" s="44" t="s">
        <v>1519</v>
      </c>
      <c r="D17" s="44" t="s">
        <v>1520</v>
      </c>
      <c r="E17" s="15"/>
      <c r="F17" s="51" t="s">
        <v>1515</v>
      </c>
      <c r="G17" s="51" t="s">
        <v>1516</v>
      </c>
      <c r="H17" s="44"/>
      <c r="I17" s="17"/>
      <c r="J17" s="17"/>
      <c r="K17" s="17"/>
      <c r="L17" s="17"/>
      <c r="M17" s="17"/>
      <c r="N17" s="23" t="str">
        <f t="shared" si="0"/>
        <v/>
      </c>
      <c r="O17" s="44"/>
      <c r="P17" s="44"/>
      <c r="Q17" s="17"/>
      <c r="R17" s="44"/>
      <c r="S17" s="18"/>
      <c r="T17" s="44"/>
      <c r="U17" s="44"/>
    </row>
    <row r="18" spans="1:21" s="34" customFormat="1" ht="76.5" x14ac:dyDescent="0.25">
      <c r="A18" s="152"/>
      <c r="B18" s="21" t="s">
        <v>184</v>
      </c>
      <c r="C18" s="44" t="s">
        <v>1521</v>
      </c>
      <c r="D18" s="44" t="s">
        <v>1522</v>
      </c>
      <c r="E18" s="15"/>
      <c r="F18" s="51" t="s">
        <v>1515</v>
      </c>
      <c r="G18" s="51" t="s">
        <v>1516</v>
      </c>
      <c r="H18" s="44"/>
      <c r="I18" s="17"/>
      <c r="J18" s="17"/>
      <c r="K18" s="17"/>
      <c r="L18" s="17"/>
      <c r="M18" s="17"/>
      <c r="N18" s="23" t="str">
        <f t="shared" si="0"/>
        <v/>
      </c>
      <c r="O18" s="44"/>
      <c r="P18" s="44"/>
      <c r="Q18" s="17"/>
      <c r="R18" s="44"/>
      <c r="S18" s="18"/>
      <c r="T18" s="44"/>
      <c r="U18" s="44"/>
    </row>
    <row r="19" spans="1:21" s="60" customFormat="1" ht="127.5" x14ac:dyDescent="0.25">
      <c r="A19" s="153" t="s">
        <v>187</v>
      </c>
      <c r="B19" s="97" t="s">
        <v>186</v>
      </c>
      <c r="C19" s="98" t="s">
        <v>778</v>
      </c>
      <c r="D19" s="98" t="s">
        <v>1523</v>
      </c>
      <c r="E19" s="99" t="s">
        <v>1524</v>
      </c>
      <c r="F19" s="15"/>
      <c r="G19" s="15"/>
      <c r="H19" s="98"/>
      <c r="I19" s="100"/>
      <c r="J19" s="100"/>
      <c r="K19" s="100"/>
      <c r="L19" s="100"/>
      <c r="M19" s="100"/>
      <c r="N19" s="23" t="str">
        <f t="shared" si="0"/>
        <v/>
      </c>
      <c r="O19" s="98"/>
      <c r="P19" s="98"/>
      <c r="Q19" s="100"/>
      <c r="R19" s="98"/>
      <c r="S19" s="101"/>
      <c r="T19" s="98"/>
      <c r="U19" s="98"/>
    </row>
    <row r="20" spans="1:21" s="34" customFormat="1" ht="127.5" x14ac:dyDescent="0.25">
      <c r="A20" s="153"/>
      <c r="B20" s="97" t="s">
        <v>186</v>
      </c>
      <c r="C20" s="98" t="s">
        <v>1527</v>
      </c>
      <c r="D20" s="98" t="s">
        <v>1528</v>
      </c>
      <c r="E20" s="99" t="s">
        <v>1524</v>
      </c>
      <c r="F20" s="15"/>
      <c r="G20" s="15"/>
      <c r="H20" s="44"/>
      <c r="I20" s="17"/>
      <c r="J20" s="17"/>
      <c r="K20" s="17"/>
      <c r="L20" s="17"/>
      <c r="M20" s="17"/>
      <c r="N20" s="23" t="str">
        <f t="shared" si="0"/>
        <v/>
      </c>
      <c r="O20" s="44"/>
      <c r="P20" s="44"/>
      <c r="Q20" s="17"/>
      <c r="R20" s="44"/>
      <c r="S20" s="18"/>
      <c r="T20" s="44"/>
      <c r="U20" s="44"/>
    </row>
    <row r="21" spans="1:21" s="34" customFormat="1" ht="127.5" x14ac:dyDescent="0.25">
      <c r="A21" s="153"/>
      <c r="B21" s="97" t="s">
        <v>186</v>
      </c>
      <c r="C21" s="98" t="s">
        <v>1529</v>
      </c>
      <c r="D21" s="98" t="s">
        <v>1530</v>
      </c>
      <c r="E21" s="99" t="s">
        <v>1524</v>
      </c>
      <c r="F21" s="15"/>
      <c r="G21" s="15"/>
      <c r="H21" s="44"/>
      <c r="I21" s="17"/>
      <c r="J21" s="17"/>
      <c r="K21" s="17"/>
      <c r="L21" s="17"/>
      <c r="M21" s="17"/>
      <c r="N21" s="23" t="str">
        <f t="shared" si="0"/>
        <v/>
      </c>
      <c r="O21" s="44"/>
      <c r="P21" s="44"/>
      <c r="Q21" s="17"/>
      <c r="R21" s="44"/>
      <c r="S21" s="18"/>
      <c r="T21" s="44"/>
      <c r="U21" s="44"/>
    </row>
    <row r="22" spans="1:21" s="34" customFormat="1" ht="76.5" x14ac:dyDescent="0.25">
      <c r="A22" s="153"/>
      <c r="B22" s="97" t="s">
        <v>186</v>
      </c>
      <c r="C22" s="98" t="s">
        <v>1532</v>
      </c>
      <c r="D22" s="98" t="s">
        <v>1531</v>
      </c>
      <c r="E22" s="15"/>
      <c r="F22" s="51" t="s">
        <v>1525</v>
      </c>
      <c r="G22" s="51" t="s">
        <v>1526</v>
      </c>
      <c r="H22" s="44"/>
      <c r="I22" s="17"/>
      <c r="J22" s="17"/>
      <c r="K22" s="17"/>
      <c r="L22" s="17"/>
      <c r="M22" s="17"/>
      <c r="N22" s="23" t="str">
        <f t="shared" si="0"/>
        <v/>
      </c>
      <c r="O22" s="44"/>
      <c r="P22" s="44"/>
      <c r="Q22" s="17"/>
      <c r="R22" s="44"/>
      <c r="S22" s="18"/>
      <c r="T22" s="44"/>
      <c r="U22" s="44"/>
    </row>
  </sheetData>
  <sheetProtection sort="0" autoFilter="0"/>
  <autoFilter ref="A1:U1"/>
  <mergeCells count="4">
    <mergeCell ref="A19:A22"/>
    <mergeCell ref="A15:A18"/>
    <mergeCell ref="A2:A11"/>
    <mergeCell ref="A12:A14"/>
  </mergeCells>
  <conditionalFormatting sqref="N2:N22">
    <cfRule type="expression" dxfId="7" priority="27">
      <formula>OR(AND(L2&lt;&gt;"",M2=""),AND(L2="",M2&lt;&gt;""))</formula>
    </cfRule>
  </conditionalFormatting>
  <dataValidations count="24">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L2:M1048576 U2:U1048576">
      <formula1>"High,Moderate,Low"</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66"/>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2.75" x14ac:dyDescent="0.2"/>
  <cols>
    <col min="1" max="1" width="23.85546875" style="60" customWidth="1"/>
    <col min="2" max="2" width="8.85546875" style="61" customWidth="1"/>
    <col min="3" max="3" width="16.85546875" style="60" customWidth="1"/>
    <col min="4" max="4" width="43.42578125" style="60" customWidth="1"/>
    <col min="5" max="7" width="30.85546875" style="60" customWidth="1"/>
    <col min="8" max="8" width="55.85546875" style="60" customWidth="1"/>
    <col min="9" max="10" width="19.7109375" style="62" customWidth="1"/>
    <col min="11" max="11" width="26.5703125" style="62" customWidth="1"/>
    <col min="12" max="13" width="15.85546875" style="62" customWidth="1"/>
    <col min="14" max="14" width="15.85546875" style="63" customWidth="1"/>
    <col min="15" max="16" width="26.5703125" style="60" customWidth="1"/>
    <col min="17" max="17" width="18.5703125" style="62" customWidth="1"/>
    <col min="18" max="18" width="21" style="60" customWidth="1"/>
    <col min="19" max="19" width="5.42578125" style="64" customWidth="1"/>
    <col min="20" max="20" width="19.42578125" style="60" customWidth="1"/>
    <col min="21" max="21" width="14.42578125" style="60" customWidth="1"/>
    <col min="22" max="24" width="9" style="60"/>
    <col min="25" max="25" width="7.85546875" style="60" customWidth="1"/>
    <col min="26" max="16384" width="9" style="60"/>
  </cols>
  <sheetData>
    <row r="1" spans="1:21" s="58" customFormat="1" ht="38.25" x14ac:dyDescent="0.25">
      <c r="A1" s="55" t="s">
        <v>299</v>
      </c>
      <c r="B1" s="56" t="s">
        <v>320</v>
      </c>
      <c r="C1" s="55" t="s">
        <v>0</v>
      </c>
      <c r="D1" s="55" t="s">
        <v>1</v>
      </c>
      <c r="E1" s="55" t="s">
        <v>10</v>
      </c>
      <c r="F1" s="55" t="s">
        <v>11</v>
      </c>
      <c r="G1" s="55" t="s">
        <v>12</v>
      </c>
      <c r="H1" s="55" t="s">
        <v>2</v>
      </c>
      <c r="I1" s="55" t="s">
        <v>3</v>
      </c>
      <c r="J1" s="55" t="s">
        <v>23</v>
      </c>
      <c r="K1" s="55" t="s">
        <v>28</v>
      </c>
      <c r="L1" s="55" t="s">
        <v>24</v>
      </c>
      <c r="M1" s="55" t="s">
        <v>25</v>
      </c>
      <c r="N1" s="57" t="s">
        <v>26</v>
      </c>
      <c r="O1" s="55" t="s">
        <v>27</v>
      </c>
      <c r="P1" s="55" t="s">
        <v>4</v>
      </c>
      <c r="Q1" s="13" t="s">
        <v>2111</v>
      </c>
      <c r="R1" s="55" t="s">
        <v>5</v>
      </c>
      <c r="S1" s="55"/>
      <c r="T1" s="55" t="s">
        <v>30</v>
      </c>
      <c r="U1" s="55" t="s">
        <v>29</v>
      </c>
    </row>
    <row r="2" spans="1:21" s="34" customFormat="1" ht="127.5" x14ac:dyDescent="0.25">
      <c r="A2" s="150" t="s">
        <v>190</v>
      </c>
      <c r="B2" s="59" t="s">
        <v>189</v>
      </c>
      <c r="C2" s="59" t="s">
        <v>713</v>
      </c>
      <c r="D2" s="59" t="s">
        <v>1712</v>
      </c>
      <c r="E2" s="14" t="s">
        <v>1713</v>
      </c>
      <c r="F2" s="15"/>
      <c r="G2" s="15"/>
      <c r="H2" s="104"/>
      <c r="I2" s="17"/>
      <c r="J2" s="17"/>
      <c r="K2" s="44"/>
      <c r="L2" s="17"/>
      <c r="M2" s="17"/>
      <c r="N2" s="23" t="str">
        <f>IF(OR(L2="",M2=""),"",
IF(OR(L2="Low",M2="Low"),"Low",
IF(OR(L2="Moderate",M2="Moderate"),"Moderate",
"High")))</f>
        <v/>
      </c>
      <c r="O2" s="44"/>
      <c r="P2" s="44"/>
      <c r="Q2" s="17"/>
      <c r="R2" s="44"/>
      <c r="S2" s="18"/>
      <c r="T2" s="44"/>
      <c r="U2" s="44"/>
    </row>
    <row r="3" spans="1:21" s="34" customFormat="1" ht="51" x14ac:dyDescent="0.25">
      <c r="A3" s="151"/>
      <c r="B3" s="59" t="s">
        <v>189</v>
      </c>
      <c r="C3" s="59" t="s">
        <v>714</v>
      </c>
      <c r="D3" s="59" t="s">
        <v>1715</v>
      </c>
      <c r="E3" s="14" t="s">
        <v>1713</v>
      </c>
      <c r="F3" s="15"/>
      <c r="G3" s="15"/>
      <c r="H3" s="104"/>
      <c r="I3" s="17"/>
      <c r="J3" s="17"/>
      <c r="K3" s="44"/>
      <c r="L3" s="17"/>
      <c r="M3" s="17"/>
      <c r="N3" s="23" t="str">
        <f t="shared" ref="N3:N48" si="0">IF(OR(L3="",M3=""),"",
IF(OR(L3="Low",M3="Low"),"Low",
IF(OR(L3="Moderate",M3="Moderate"),"Moderate",
"High")))</f>
        <v/>
      </c>
      <c r="O3" s="44"/>
      <c r="P3" s="44"/>
      <c r="Q3" s="17"/>
      <c r="R3" s="44"/>
      <c r="S3" s="18"/>
      <c r="T3" s="44"/>
      <c r="U3" s="44"/>
    </row>
    <row r="4" spans="1:21" s="34" customFormat="1" ht="63.75" x14ac:dyDescent="0.25">
      <c r="A4" s="151"/>
      <c r="B4" s="59" t="s">
        <v>189</v>
      </c>
      <c r="C4" s="59" t="s">
        <v>715</v>
      </c>
      <c r="D4" s="59" t="s">
        <v>1716</v>
      </c>
      <c r="E4" s="14" t="s">
        <v>1713</v>
      </c>
      <c r="F4" s="14" t="s">
        <v>1714</v>
      </c>
      <c r="G4" s="15"/>
      <c r="H4" s="104"/>
      <c r="I4" s="17"/>
      <c r="J4" s="17"/>
      <c r="K4" s="44"/>
      <c r="L4" s="17"/>
      <c r="M4" s="17"/>
      <c r="N4" s="23" t="str">
        <f t="shared" si="0"/>
        <v/>
      </c>
      <c r="O4" s="44"/>
      <c r="P4" s="44"/>
      <c r="Q4" s="17"/>
      <c r="R4" s="44"/>
      <c r="S4" s="18"/>
      <c r="T4" s="44"/>
      <c r="U4" s="44"/>
    </row>
    <row r="5" spans="1:21" s="34" customFormat="1" ht="63.75" x14ac:dyDescent="0.25">
      <c r="A5" s="151"/>
      <c r="B5" s="59" t="s">
        <v>189</v>
      </c>
      <c r="C5" s="59" t="s">
        <v>716</v>
      </c>
      <c r="D5" s="59" t="s">
        <v>1717</v>
      </c>
      <c r="E5" s="14" t="s">
        <v>1713</v>
      </c>
      <c r="F5" s="15"/>
      <c r="G5" s="15"/>
      <c r="H5" s="104"/>
      <c r="I5" s="17"/>
      <c r="J5" s="17"/>
      <c r="K5" s="44"/>
      <c r="L5" s="17"/>
      <c r="M5" s="17"/>
      <c r="N5" s="23" t="str">
        <f t="shared" si="0"/>
        <v/>
      </c>
      <c r="O5" s="44"/>
      <c r="P5" s="44"/>
      <c r="Q5" s="17"/>
      <c r="R5" s="44"/>
      <c r="S5" s="18"/>
      <c r="T5" s="44"/>
      <c r="U5" s="44"/>
    </row>
    <row r="6" spans="1:21" s="34" customFormat="1" ht="38.25" x14ac:dyDescent="0.25">
      <c r="A6" s="151"/>
      <c r="B6" s="59" t="s">
        <v>189</v>
      </c>
      <c r="C6" s="59" t="s">
        <v>717</v>
      </c>
      <c r="D6" s="59" t="s">
        <v>501</v>
      </c>
      <c r="E6" s="14" t="s">
        <v>1713</v>
      </c>
      <c r="F6" s="15"/>
      <c r="G6" s="15"/>
      <c r="H6" s="104"/>
      <c r="I6" s="17"/>
      <c r="J6" s="17"/>
      <c r="K6" s="44"/>
      <c r="L6" s="17"/>
      <c r="M6" s="17"/>
      <c r="N6" s="23" t="str">
        <f t="shared" si="0"/>
        <v/>
      </c>
      <c r="O6" s="44"/>
      <c r="P6" s="44"/>
      <c r="Q6" s="17"/>
      <c r="R6" s="44"/>
      <c r="S6" s="18"/>
      <c r="T6" s="44"/>
      <c r="U6" s="44"/>
    </row>
    <row r="7" spans="1:21" s="34" customFormat="1" ht="63.75" x14ac:dyDescent="0.25">
      <c r="A7" s="151"/>
      <c r="B7" s="59" t="s">
        <v>189</v>
      </c>
      <c r="C7" s="59" t="s">
        <v>718</v>
      </c>
      <c r="D7" s="59" t="s">
        <v>503</v>
      </c>
      <c r="E7" s="14" t="s">
        <v>1713</v>
      </c>
      <c r="F7" s="14" t="s">
        <v>1714</v>
      </c>
      <c r="G7" s="15"/>
      <c r="H7" s="104"/>
      <c r="I7" s="17"/>
      <c r="J7" s="17"/>
      <c r="K7" s="44"/>
      <c r="L7" s="17"/>
      <c r="M7" s="17"/>
      <c r="N7" s="23" t="str">
        <f t="shared" si="0"/>
        <v/>
      </c>
      <c r="O7" s="44"/>
      <c r="P7" s="44"/>
      <c r="Q7" s="17"/>
      <c r="R7" s="44"/>
      <c r="S7" s="18"/>
      <c r="T7" s="44"/>
      <c r="U7" s="44"/>
    </row>
    <row r="8" spans="1:21" s="34" customFormat="1" ht="51" x14ac:dyDescent="0.25">
      <c r="A8" s="151"/>
      <c r="B8" s="59" t="s">
        <v>189</v>
      </c>
      <c r="C8" s="59" t="s">
        <v>719</v>
      </c>
      <c r="D8" s="59" t="s">
        <v>1718</v>
      </c>
      <c r="E8" s="14" t="s">
        <v>1713</v>
      </c>
      <c r="F8" s="15"/>
      <c r="G8" s="15"/>
      <c r="H8" s="104"/>
      <c r="I8" s="17"/>
      <c r="J8" s="17"/>
      <c r="K8" s="44"/>
      <c r="L8" s="17"/>
      <c r="M8" s="17"/>
      <c r="N8" s="23" t="str">
        <f t="shared" si="0"/>
        <v/>
      </c>
      <c r="O8" s="44"/>
      <c r="P8" s="44"/>
      <c r="Q8" s="17"/>
      <c r="R8" s="44"/>
      <c r="S8" s="18"/>
      <c r="T8" s="44"/>
      <c r="U8" s="44"/>
    </row>
    <row r="9" spans="1:21" s="34" customFormat="1" ht="51" x14ac:dyDescent="0.25">
      <c r="A9" s="151"/>
      <c r="B9" s="59" t="s">
        <v>189</v>
      </c>
      <c r="C9" s="59" t="s">
        <v>720</v>
      </c>
      <c r="D9" s="59" t="s">
        <v>1719</v>
      </c>
      <c r="E9" s="14" t="s">
        <v>1713</v>
      </c>
      <c r="F9" s="15"/>
      <c r="G9" s="15"/>
      <c r="H9" s="104"/>
      <c r="I9" s="17"/>
      <c r="J9" s="17"/>
      <c r="K9" s="17"/>
      <c r="L9" s="17"/>
      <c r="M9" s="17"/>
      <c r="N9" s="23" t="str">
        <f t="shared" si="0"/>
        <v/>
      </c>
      <c r="O9" s="44"/>
      <c r="P9" s="44"/>
      <c r="Q9" s="17"/>
      <c r="R9" s="44"/>
      <c r="S9" s="18"/>
      <c r="T9" s="44"/>
      <c r="U9" s="17"/>
    </row>
    <row r="10" spans="1:21" s="34" customFormat="1" ht="51" x14ac:dyDescent="0.25">
      <c r="A10" s="151"/>
      <c r="B10" s="59" t="s">
        <v>189</v>
      </c>
      <c r="C10" s="59" t="s">
        <v>721</v>
      </c>
      <c r="D10" s="59" t="s">
        <v>1720</v>
      </c>
      <c r="E10" s="14" t="s">
        <v>1713</v>
      </c>
      <c r="F10" s="15"/>
      <c r="G10" s="15"/>
      <c r="H10" s="104"/>
      <c r="I10" s="17"/>
      <c r="J10" s="17"/>
      <c r="K10" s="17"/>
      <c r="L10" s="17"/>
      <c r="M10" s="17"/>
      <c r="N10" s="23" t="str">
        <f t="shared" si="0"/>
        <v/>
      </c>
      <c r="O10" s="44"/>
      <c r="P10" s="44"/>
      <c r="Q10" s="17"/>
      <c r="R10" s="44"/>
      <c r="S10" s="18"/>
      <c r="T10" s="44"/>
      <c r="U10" s="17"/>
    </row>
    <row r="11" spans="1:21" s="34" customFormat="1" ht="51" x14ac:dyDescent="0.25">
      <c r="A11" s="152"/>
      <c r="B11" s="59" t="s">
        <v>189</v>
      </c>
      <c r="C11" s="59" t="s">
        <v>722</v>
      </c>
      <c r="D11" s="59" t="s">
        <v>1721</v>
      </c>
      <c r="E11" s="14" t="s">
        <v>1713</v>
      </c>
      <c r="F11" s="15"/>
      <c r="G11" s="15"/>
      <c r="H11" s="104"/>
      <c r="I11" s="17"/>
      <c r="J11" s="17"/>
      <c r="K11" s="17"/>
      <c r="L11" s="17"/>
      <c r="M11" s="17"/>
      <c r="N11" s="23" t="str">
        <f t="shared" si="0"/>
        <v/>
      </c>
      <c r="O11" s="44"/>
      <c r="P11" s="44"/>
      <c r="Q11" s="17"/>
      <c r="R11" s="44"/>
      <c r="S11" s="18"/>
      <c r="T11" s="44"/>
      <c r="U11" s="17"/>
    </row>
    <row r="12" spans="1:21" s="34" customFormat="1" ht="127.5" x14ac:dyDescent="0.25">
      <c r="A12" s="150" t="s">
        <v>192</v>
      </c>
      <c r="B12" s="59" t="s">
        <v>191</v>
      </c>
      <c r="C12" s="59" t="s">
        <v>723</v>
      </c>
      <c r="D12" s="59" t="s">
        <v>1722</v>
      </c>
      <c r="E12" s="14" t="s">
        <v>1723</v>
      </c>
      <c r="F12" s="14" t="s">
        <v>1724</v>
      </c>
      <c r="G12" s="15"/>
      <c r="H12" s="104"/>
      <c r="I12" s="17"/>
      <c r="J12" s="17"/>
      <c r="K12" s="17"/>
      <c r="L12" s="17"/>
      <c r="M12" s="17"/>
      <c r="N12" s="23" t="str">
        <f t="shared" si="0"/>
        <v/>
      </c>
      <c r="O12" s="44"/>
      <c r="P12" s="44"/>
      <c r="Q12" s="17"/>
      <c r="R12" s="44"/>
      <c r="S12" s="18"/>
      <c r="T12" s="44"/>
      <c r="U12" s="17"/>
    </row>
    <row r="13" spans="1:21" s="34" customFormat="1" ht="89.25" x14ac:dyDescent="0.25">
      <c r="A13" s="151"/>
      <c r="B13" s="59" t="s">
        <v>191</v>
      </c>
      <c r="C13" s="59" t="s">
        <v>724</v>
      </c>
      <c r="D13" s="59" t="s">
        <v>1725</v>
      </c>
      <c r="E13" s="15"/>
      <c r="F13" s="14" t="s">
        <v>1724</v>
      </c>
      <c r="G13" s="14" t="s">
        <v>1726</v>
      </c>
      <c r="H13" s="104"/>
      <c r="I13" s="17"/>
      <c r="J13" s="17"/>
      <c r="K13" s="17"/>
      <c r="L13" s="17"/>
      <c r="M13" s="17"/>
      <c r="N13" s="23" t="str">
        <f t="shared" si="0"/>
        <v/>
      </c>
      <c r="O13" s="44"/>
      <c r="P13" s="44"/>
      <c r="Q13" s="17"/>
      <c r="R13" s="44"/>
      <c r="S13" s="18"/>
      <c r="T13" s="44"/>
      <c r="U13" s="17"/>
    </row>
    <row r="14" spans="1:21" s="34" customFormat="1" ht="127.5" x14ac:dyDescent="0.25">
      <c r="A14" s="151"/>
      <c r="B14" s="59" t="s">
        <v>191</v>
      </c>
      <c r="C14" s="59" t="s">
        <v>725</v>
      </c>
      <c r="D14" s="59" t="s">
        <v>1727</v>
      </c>
      <c r="E14" s="14" t="s">
        <v>1723</v>
      </c>
      <c r="F14" s="14" t="s">
        <v>1724</v>
      </c>
      <c r="G14" s="15"/>
      <c r="H14" s="104"/>
      <c r="I14" s="17"/>
      <c r="J14" s="17"/>
      <c r="K14" s="17"/>
      <c r="L14" s="17"/>
      <c r="M14" s="17"/>
      <c r="N14" s="23" t="str">
        <f t="shared" si="0"/>
        <v/>
      </c>
      <c r="O14" s="44"/>
      <c r="P14" s="44"/>
      <c r="Q14" s="17"/>
      <c r="R14" s="44"/>
      <c r="S14" s="18"/>
      <c r="T14" s="44"/>
      <c r="U14" s="17"/>
    </row>
    <row r="15" spans="1:21" s="34" customFormat="1" ht="89.25" x14ac:dyDescent="0.25">
      <c r="A15" s="151"/>
      <c r="B15" s="59" t="s">
        <v>191</v>
      </c>
      <c r="C15" s="59" t="s">
        <v>726</v>
      </c>
      <c r="D15" s="59" t="s">
        <v>1728</v>
      </c>
      <c r="E15" s="15"/>
      <c r="F15" s="14" t="s">
        <v>1724</v>
      </c>
      <c r="G15" s="14" t="s">
        <v>1726</v>
      </c>
      <c r="H15" s="104"/>
      <c r="I15" s="17"/>
      <c r="J15" s="17"/>
      <c r="K15" s="17"/>
      <c r="L15" s="17"/>
      <c r="M15" s="17"/>
      <c r="N15" s="23" t="str">
        <f t="shared" si="0"/>
        <v/>
      </c>
      <c r="O15" s="44"/>
      <c r="P15" s="44"/>
      <c r="Q15" s="17"/>
      <c r="R15" s="44"/>
      <c r="S15" s="18"/>
      <c r="T15" s="44"/>
      <c r="U15" s="17"/>
    </row>
    <row r="16" spans="1:21" s="34" customFormat="1" ht="127.5" x14ac:dyDescent="0.25">
      <c r="A16" s="151"/>
      <c r="B16" s="59" t="s">
        <v>191</v>
      </c>
      <c r="C16" s="59" t="s">
        <v>727</v>
      </c>
      <c r="D16" s="59" t="s">
        <v>1729</v>
      </c>
      <c r="E16" s="14" t="s">
        <v>1723</v>
      </c>
      <c r="F16" s="15"/>
      <c r="G16" s="15"/>
      <c r="H16" s="104"/>
      <c r="I16" s="17"/>
      <c r="J16" s="17"/>
      <c r="K16" s="17"/>
      <c r="L16" s="17"/>
      <c r="M16" s="17"/>
      <c r="N16" s="23" t="str">
        <f t="shared" si="0"/>
        <v/>
      </c>
      <c r="O16" s="44"/>
      <c r="P16" s="44"/>
      <c r="Q16" s="17"/>
      <c r="R16" s="44"/>
      <c r="S16" s="18"/>
      <c r="T16" s="44"/>
      <c r="U16" s="17"/>
    </row>
    <row r="17" spans="1:21" s="34" customFormat="1" ht="89.25" x14ac:dyDescent="0.25">
      <c r="A17" s="151"/>
      <c r="B17" s="59" t="s">
        <v>191</v>
      </c>
      <c r="C17" s="59" t="s">
        <v>728</v>
      </c>
      <c r="D17" s="59" t="s">
        <v>1730</v>
      </c>
      <c r="E17" s="15"/>
      <c r="F17" s="14" t="s">
        <v>1724</v>
      </c>
      <c r="G17" s="14" t="s">
        <v>1726</v>
      </c>
      <c r="H17" s="104"/>
      <c r="I17" s="17"/>
      <c r="J17" s="17"/>
      <c r="K17" s="17"/>
      <c r="L17" s="17"/>
      <c r="M17" s="17"/>
      <c r="N17" s="23" t="str">
        <f t="shared" si="0"/>
        <v/>
      </c>
      <c r="O17" s="44"/>
      <c r="P17" s="44"/>
      <c r="Q17" s="17"/>
      <c r="R17" s="44"/>
      <c r="S17" s="18"/>
      <c r="T17" s="44"/>
      <c r="U17" s="17"/>
    </row>
    <row r="18" spans="1:21" s="34" customFormat="1" ht="89.25" x14ac:dyDescent="0.25">
      <c r="A18" s="152"/>
      <c r="B18" s="59" t="s">
        <v>191</v>
      </c>
      <c r="C18" s="59" t="s">
        <v>729</v>
      </c>
      <c r="D18" s="59" t="s">
        <v>1731</v>
      </c>
      <c r="E18" s="15"/>
      <c r="F18" s="14" t="s">
        <v>1724</v>
      </c>
      <c r="G18" s="14" t="s">
        <v>1726</v>
      </c>
      <c r="H18" s="104"/>
      <c r="I18" s="17"/>
      <c r="J18" s="17"/>
      <c r="K18" s="17"/>
      <c r="L18" s="17"/>
      <c r="M18" s="17"/>
      <c r="N18" s="23" t="str">
        <f t="shared" si="0"/>
        <v/>
      </c>
      <c r="O18" s="44"/>
      <c r="P18" s="44"/>
      <c r="Q18" s="17"/>
      <c r="R18" s="44"/>
      <c r="S18" s="18"/>
      <c r="T18" s="44"/>
      <c r="U18" s="17"/>
    </row>
    <row r="19" spans="1:21" s="34" customFormat="1" ht="204" x14ac:dyDescent="0.25">
      <c r="A19" s="150" t="s">
        <v>194</v>
      </c>
      <c r="B19" s="59" t="s">
        <v>193</v>
      </c>
      <c r="C19" s="59" t="s">
        <v>730</v>
      </c>
      <c r="D19" s="59" t="s">
        <v>1732</v>
      </c>
      <c r="E19" s="14" t="s">
        <v>1733</v>
      </c>
      <c r="F19" s="15"/>
      <c r="G19" s="15"/>
      <c r="H19" s="104"/>
      <c r="I19" s="17"/>
      <c r="J19" s="17"/>
      <c r="K19" s="17"/>
      <c r="L19" s="17"/>
      <c r="M19" s="17"/>
      <c r="N19" s="23" t="str">
        <f t="shared" si="0"/>
        <v/>
      </c>
      <c r="O19" s="44"/>
      <c r="P19" s="44"/>
      <c r="Q19" s="17"/>
      <c r="R19" s="44"/>
      <c r="S19" s="18"/>
      <c r="T19" s="44"/>
      <c r="U19" s="17"/>
    </row>
    <row r="20" spans="1:21" s="34" customFormat="1" ht="76.5" x14ac:dyDescent="0.25">
      <c r="A20" s="151"/>
      <c r="B20" s="59" t="s">
        <v>193</v>
      </c>
      <c r="C20" s="59" t="s">
        <v>731</v>
      </c>
      <c r="D20" s="59" t="s">
        <v>1734</v>
      </c>
      <c r="E20" s="15"/>
      <c r="F20" s="14" t="s">
        <v>1735</v>
      </c>
      <c r="G20" s="14" t="s">
        <v>1736</v>
      </c>
      <c r="H20" s="104"/>
      <c r="I20" s="17"/>
      <c r="J20" s="17"/>
      <c r="K20" s="17"/>
      <c r="L20" s="17"/>
      <c r="M20" s="17"/>
      <c r="N20" s="23" t="str">
        <f t="shared" si="0"/>
        <v/>
      </c>
      <c r="O20" s="44"/>
      <c r="P20" s="44"/>
      <c r="Q20" s="17"/>
      <c r="R20" s="44"/>
      <c r="S20" s="18"/>
      <c r="T20" s="44"/>
      <c r="U20" s="17"/>
    </row>
    <row r="21" spans="1:21" s="34" customFormat="1" ht="204" x14ac:dyDescent="0.25">
      <c r="A21" s="151"/>
      <c r="B21" s="59" t="s">
        <v>193</v>
      </c>
      <c r="C21" s="59" t="s">
        <v>1737</v>
      </c>
      <c r="D21" s="59" t="s">
        <v>1738</v>
      </c>
      <c r="E21" s="14" t="s">
        <v>1733</v>
      </c>
      <c r="F21" s="15"/>
      <c r="G21" s="15"/>
      <c r="H21" s="104"/>
      <c r="I21" s="17"/>
      <c r="J21" s="17"/>
      <c r="K21" s="17"/>
      <c r="L21" s="17"/>
      <c r="M21" s="17"/>
      <c r="N21" s="23" t="str">
        <f t="shared" si="0"/>
        <v/>
      </c>
      <c r="O21" s="44"/>
      <c r="P21" s="44"/>
      <c r="Q21" s="17"/>
      <c r="R21" s="44"/>
      <c r="S21" s="18"/>
      <c r="T21" s="44"/>
      <c r="U21" s="17"/>
    </row>
    <row r="22" spans="1:21" s="34" customFormat="1" ht="204" x14ac:dyDescent="0.25">
      <c r="A22" s="151"/>
      <c r="B22" s="59" t="s">
        <v>193</v>
      </c>
      <c r="C22" s="59" t="s">
        <v>732</v>
      </c>
      <c r="D22" s="59" t="s">
        <v>1739</v>
      </c>
      <c r="E22" s="14" t="s">
        <v>1733</v>
      </c>
      <c r="F22" s="15"/>
      <c r="G22" s="15"/>
      <c r="H22" s="104"/>
      <c r="I22" s="17"/>
      <c r="J22" s="17"/>
      <c r="K22" s="17"/>
      <c r="L22" s="17"/>
      <c r="M22" s="17"/>
      <c r="N22" s="23" t="str">
        <f t="shared" si="0"/>
        <v/>
      </c>
      <c r="O22" s="44"/>
      <c r="P22" s="44"/>
      <c r="Q22" s="17"/>
      <c r="R22" s="44"/>
      <c r="S22" s="18"/>
      <c r="T22" s="44"/>
      <c r="U22" s="17"/>
    </row>
    <row r="23" spans="1:21" s="34" customFormat="1" ht="76.5" x14ac:dyDescent="0.25">
      <c r="A23" s="151"/>
      <c r="B23" s="59" t="s">
        <v>193</v>
      </c>
      <c r="C23" s="59" t="s">
        <v>733</v>
      </c>
      <c r="D23" s="59" t="s">
        <v>1740</v>
      </c>
      <c r="E23" s="15"/>
      <c r="F23" s="14" t="s">
        <v>1735</v>
      </c>
      <c r="G23" s="14" t="s">
        <v>1736</v>
      </c>
      <c r="H23" s="104"/>
      <c r="I23" s="17"/>
      <c r="J23" s="17"/>
      <c r="K23" s="17"/>
      <c r="L23" s="17"/>
      <c r="M23" s="17"/>
      <c r="N23" s="23" t="str">
        <f t="shared" si="0"/>
        <v/>
      </c>
      <c r="O23" s="44"/>
      <c r="P23" s="44"/>
      <c r="Q23" s="17"/>
      <c r="R23" s="44"/>
      <c r="S23" s="18"/>
      <c r="T23" s="44"/>
      <c r="U23" s="17"/>
    </row>
    <row r="24" spans="1:21" s="34" customFormat="1" ht="204" x14ac:dyDescent="0.25">
      <c r="A24" s="151"/>
      <c r="B24" s="59" t="s">
        <v>193</v>
      </c>
      <c r="C24" s="59" t="s">
        <v>734</v>
      </c>
      <c r="D24" s="59" t="s">
        <v>1741</v>
      </c>
      <c r="E24" s="14" t="s">
        <v>1733</v>
      </c>
      <c r="F24" s="15"/>
      <c r="G24" s="15"/>
      <c r="H24" s="104"/>
      <c r="I24" s="17"/>
      <c r="J24" s="17"/>
      <c r="K24" s="17"/>
      <c r="L24" s="17"/>
      <c r="M24" s="17"/>
      <c r="N24" s="23" t="str">
        <f t="shared" si="0"/>
        <v/>
      </c>
      <c r="O24" s="44"/>
      <c r="P24" s="44"/>
      <c r="Q24" s="17"/>
      <c r="R24" s="44"/>
      <c r="S24" s="18"/>
      <c r="T24" s="44"/>
      <c r="U24" s="17"/>
    </row>
    <row r="25" spans="1:21" s="34" customFormat="1" ht="76.5" x14ac:dyDescent="0.25">
      <c r="A25" s="151"/>
      <c r="B25" s="59" t="s">
        <v>193</v>
      </c>
      <c r="C25" s="59" t="s">
        <v>735</v>
      </c>
      <c r="D25" s="59" t="s">
        <v>1742</v>
      </c>
      <c r="E25" s="15"/>
      <c r="F25" s="14" t="s">
        <v>1735</v>
      </c>
      <c r="G25" s="14" t="s">
        <v>1736</v>
      </c>
      <c r="H25" s="104"/>
      <c r="I25" s="17"/>
      <c r="J25" s="17"/>
      <c r="K25" s="17"/>
      <c r="L25" s="17"/>
      <c r="M25" s="17"/>
      <c r="N25" s="23" t="str">
        <f t="shared" si="0"/>
        <v/>
      </c>
      <c r="O25" s="44"/>
      <c r="P25" s="44"/>
      <c r="Q25" s="17"/>
      <c r="R25" s="44"/>
      <c r="S25" s="18"/>
      <c r="T25" s="44"/>
      <c r="U25" s="17"/>
    </row>
    <row r="26" spans="1:21" s="34" customFormat="1" ht="204" x14ac:dyDescent="0.25">
      <c r="A26" s="151"/>
      <c r="B26" s="59" t="s">
        <v>193</v>
      </c>
      <c r="C26" s="59" t="s">
        <v>736</v>
      </c>
      <c r="D26" s="59" t="s">
        <v>2012</v>
      </c>
      <c r="E26" s="14" t="s">
        <v>1733</v>
      </c>
      <c r="F26" s="15"/>
      <c r="G26" s="15"/>
      <c r="H26" s="104"/>
      <c r="I26" s="17"/>
      <c r="J26" s="17"/>
      <c r="K26" s="17"/>
      <c r="L26" s="17"/>
      <c r="M26" s="17"/>
      <c r="N26" s="23" t="str">
        <f t="shared" si="0"/>
        <v/>
      </c>
      <c r="O26" s="44"/>
      <c r="P26" s="44"/>
      <c r="Q26" s="17"/>
      <c r="R26" s="44"/>
      <c r="S26" s="18"/>
      <c r="T26" s="44"/>
      <c r="U26" s="17"/>
    </row>
    <row r="27" spans="1:21" s="34" customFormat="1" ht="76.5" x14ac:dyDescent="0.25">
      <c r="A27" s="151"/>
      <c r="B27" s="59" t="s">
        <v>193</v>
      </c>
      <c r="C27" s="59" t="s">
        <v>737</v>
      </c>
      <c r="D27" s="59" t="s">
        <v>2013</v>
      </c>
      <c r="E27" s="15"/>
      <c r="F27" s="14" t="s">
        <v>1735</v>
      </c>
      <c r="G27" s="14" t="s">
        <v>1736</v>
      </c>
      <c r="H27" s="104"/>
      <c r="I27" s="17"/>
      <c r="J27" s="17"/>
      <c r="K27" s="17"/>
      <c r="L27" s="17"/>
      <c r="M27" s="17"/>
      <c r="N27" s="23" t="str">
        <f t="shared" si="0"/>
        <v/>
      </c>
      <c r="O27" s="44"/>
      <c r="P27" s="44"/>
      <c r="Q27" s="17"/>
      <c r="R27" s="44"/>
      <c r="S27" s="18"/>
      <c r="T27" s="44"/>
      <c r="U27" s="17"/>
    </row>
    <row r="28" spans="1:21" s="34" customFormat="1" ht="76.5" x14ac:dyDescent="0.25">
      <c r="A28" s="151"/>
      <c r="B28" s="59" t="s">
        <v>193</v>
      </c>
      <c r="C28" s="59" t="s">
        <v>738</v>
      </c>
      <c r="D28" s="59" t="s">
        <v>1743</v>
      </c>
      <c r="E28" s="15"/>
      <c r="F28" s="14" t="s">
        <v>1735</v>
      </c>
      <c r="G28" s="14" t="s">
        <v>1736</v>
      </c>
      <c r="H28" s="104"/>
      <c r="I28" s="17"/>
      <c r="J28" s="17"/>
      <c r="K28" s="17"/>
      <c r="L28" s="17"/>
      <c r="M28" s="17"/>
      <c r="N28" s="23" t="str">
        <f t="shared" si="0"/>
        <v/>
      </c>
      <c r="O28" s="44"/>
      <c r="P28" s="44"/>
      <c r="Q28" s="17"/>
      <c r="R28" s="44"/>
      <c r="S28" s="18"/>
      <c r="T28" s="44"/>
      <c r="U28" s="17"/>
    </row>
    <row r="29" spans="1:21" s="34" customFormat="1" ht="76.5" x14ac:dyDescent="0.25">
      <c r="A29" s="151"/>
      <c r="B29" s="59" t="s">
        <v>193</v>
      </c>
      <c r="C29" s="59" t="s">
        <v>739</v>
      </c>
      <c r="D29" s="59" t="s">
        <v>1744</v>
      </c>
      <c r="E29" s="15"/>
      <c r="F29" s="14" t="s">
        <v>1735</v>
      </c>
      <c r="G29" s="14" t="s">
        <v>1736</v>
      </c>
      <c r="H29" s="104"/>
      <c r="I29" s="17"/>
      <c r="J29" s="17"/>
      <c r="K29" s="17"/>
      <c r="L29" s="17"/>
      <c r="M29" s="17"/>
      <c r="N29" s="23" t="str">
        <f t="shared" si="0"/>
        <v/>
      </c>
      <c r="O29" s="44"/>
      <c r="P29" s="44"/>
      <c r="Q29" s="17"/>
      <c r="R29" s="44"/>
      <c r="S29" s="18"/>
      <c r="T29" s="44"/>
      <c r="U29" s="17"/>
    </row>
    <row r="30" spans="1:21" s="34" customFormat="1" ht="76.5" x14ac:dyDescent="0.25">
      <c r="A30" s="151"/>
      <c r="B30" s="59" t="s">
        <v>193</v>
      </c>
      <c r="C30" s="59" t="s">
        <v>740</v>
      </c>
      <c r="D30" s="59" t="s">
        <v>1745</v>
      </c>
      <c r="E30" s="15"/>
      <c r="F30" s="14" t="s">
        <v>1735</v>
      </c>
      <c r="G30" s="14" t="s">
        <v>1736</v>
      </c>
      <c r="H30" s="104"/>
      <c r="I30" s="17"/>
      <c r="J30" s="17"/>
      <c r="K30" s="17"/>
      <c r="L30" s="17"/>
      <c r="M30" s="17"/>
      <c r="N30" s="23" t="str">
        <f t="shared" si="0"/>
        <v/>
      </c>
      <c r="O30" s="44"/>
      <c r="P30" s="44"/>
      <c r="Q30" s="17"/>
      <c r="R30" s="44"/>
      <c r="S30" s="18"/>
      <c r="T30" s="44"/>
      <c r="U30" s="17"/>
    </row>
    <row r="31" spans="1:21" s="34" customFormat="1" ht="204" x14ac:dyDescent="0.25">
      <c r="A31" s="151"/>
      <c r="B31" s="59" t="s">
        <v>193</v>
      </c>
      <c r="C31" s="59" t="s">
        <v>741</v>
      </c>
      <c r="D31" s="59" t="s">
        <v>1746</v>
      </c>
      <c r="E31" s="14" t="s">
        <v>1733</v>
      </c>
      <c r="F31" s="15"/>
      <c r="G31" s="15"/>
      <c r="H31" s="104"/>
      <c r="I31" s="17"/>
      <c r="J31" s="17"/>
      <c r="K31" s="17"/>
      <c r="L31" s="17"/>
      <c r="M31" s="17"/>
      <c r="N31" s="23" t="str">
        <f t="shared" si="0"/>
        <v/>
      </c>
      <c r="O31" s="44"/>
      <c r="P31" s="44"/>
      <c r="Q31" s="17"/>
      <c r="R31" s="44"/>
      <c r="S31" s="18"/>
      <c r="T31" s="44"/>
      <c r="U31" s="17"/>
    </row>
    <row r="32" spans="1:21" s="34" customFormat="1" ht="204" x14ac:dyDescent="0.25">
      <c r="A32" s="151"/>
      <c r="B32" s="59" t="s">
        <v>193</v>
      </c>
      <c r="C32" s="59" t="s">
        <v>742</v>
      </c>
      <c r="D32" s="59" t="s">
        <v>1747</v>
      </c>
      <c r="E32" s="14" t="s">
        <v>1733</v>
      </c>
      <c r="F32" s="15"/>
      <c r="G32" s="15"/>
      <c r="H32" s="104"/>
      <c r="I32" s="17"/>
      <c r="J32" s="17"/>
      <c r="K32" s="17"/>
      <c r="L32" s="17"/>
      <c r="M32" s="17"/>
      <c r="N32" s="23" t="str">
        <f t="shared" si="0"/>
        <v/>
      </c>
      <c r="O32" s="44"/>
      <c r="P32" s="44"/>
      <c r="Q32" s="17"/>
      <c r="R32" s="44"/>
      <c r="S32" s="18"/>
      <c r="T32" s="44"/>
      <c r="U32" s="17"/>
    </row>
    <row r="33" spans="1:21" s="34" customFormat="1" ht="76.5" x14ac:dyDescent="0.25">
      <c r="A33" s="151"/>
      <c r="B33" s="59" t="s">
        <v>193</v>
      </c>
      <c r="C33" s="59" t="s">
        <v>743</v>
      </c>
      <c r="D33" s="59" t="s">
        <v>1748</v>
      </c>
      <c r="E33" s="15"/>
      <c r="F33" s="14" t="s">
        <v>1735</v>
      </c>
      <c r="G33" s="14" t="s">
        <v>1736</v>
      </c>
      <c r="H33" s="104"/>
      <c r="I33" s="17"/>
      <c r="J33" s="17"/>
      <c r="K33" s="17"/>
      <c r="L33" s="17"/>
      <c r="M33" s="17"/>
      <c r="N33" s="23" t="str">
        <f t="shared" si="0"/>
        <v/>
      </c>
      <c r="O33" s="44"/>
      <c r="P33" s="44"/>
      <c r="Q33" s="17"/>
      <c r="R33" s="44"/>
      <c r="S33" s="18"/>
      <c r="T33" s="44"/>
      <c r="U33" s="17"/>
    </row>
    <row r="34" spans="1:21" s="34" customFormat="1" ht="204" x14ac:dyDescent="0.25">
      <c r="A34" s="151"/>
      <c r="B34" s="59" t="s">
        <v>193</v>
      </c>
      <c r="C34" s="59" t="s">
        <v>744</v>
      </c>
      <c r="D34" s="59" t="s">
        <v>1749</v>
      </c>
      <c r="E34" s="14" t="s">
        <v>1733</v>
      </c>
      <c r="F34" s="15"/>
      <c r="G34" s="15"/>
      <c r="H34" s="104"/>
      <c r="I34" s="17"/>
      <c r="J34" s="17"/>
      <c r="K34" s="17"/>
      <c r="L34" s="17"/>
      <c r="M34" s="17"/>
      <c r="N34" s="23" t="str">
        <f t="shared" si="0"/>
        <v/>
      </c>
      <c r="O34" s="44"/>
      <c r="P34" s="44"/>
      <c r="Q34" s="17"/>
      <c r="R34" s="44"/>
      <c r="S34" s="18"/>
      <c r="T34" s="44"/>
      <c r="U34" s="17"/>
    </row>
    <row r="35" spans="1:21" s="34" customFormat="1" ht="76.5" x14ac:dyDescent="0.25">
      <c r="A35" s="152"/>
      <c r="B35" s="59" t="s">
        <v>193</v>
      </c>
      <c r="C35" s="59" t="s">
        <v>745</v>
      </c>
      <c r="D35" s="59" t="s">
        <v>2014</v>
      </c>
      <c r="E35" s="15"/>
      <c r="F35" s="14" t="s">
        <v>1735</v>
      </c>
      <c r="G35" s="14" t="s">
        <v>1736</v>
      </c>
      <c r="H35" s="104"/>
      <c r="I35" s="17"/>
      <c r="J35" s="17"/>
      <c r="K35" s="17"/>
      <c r="L35" s="17"/>
      <c r="M35" s="17"/>
      <c r="N35" s="23" t="str">
        <f t="shared" si="0"/>
        <v/>
      </c>
      <c r="O35" s="44"/>
      <c r="P35" s="44"/>
      <c r="Q35" s="17"/>
      <c r="R35" s="44"/>
      <c r="S35" s="18"/>
      <c r="T35" s="44"/>
      <c r="U35" s="17"/>
    </row>
    <row r="36" spans="1:21" s="34" customFormat="1" ht="102" x14ac:dyDescent="0.25">
      <c r="A36" s="150" t="s">
        <v>196</v>
      </c>
      <c r="B36" s="59" t="s">
        <v>195</v>
      </c>
      <c r="C36" s="59" t="s">
        <v>746</v>
      </c>
      <c r="D36" s="59" t="s">
        <v>1750</v>
      </c>
      <c r="E36" s="15"/>
      <c r="F36" s="14" t="s">
        <v>1752</v>
      </c>
      <c r="G36" s="14" t="s">
        <v>1753</v>
      </c>
      <c r="H36" s="104"/>
      <c r="I36" s="17"/>
      <c r="J36" s="17"/>
      <c r="K36" s="17"/>
      <c r="L36" s="17"/>
      <c r="M36" s="17"/>
      <c r="N36" s="23" t="str">
        <f t="shared" si="0"/>
        <v/>
      </c>
      <c r="O36" s="44"/>
      <c r="P36" s="44"/>
      <c r="Q36" s="17"/>
      <c r="R36" s="44"/>
      <c r="S36" s="18"/>
      <c r="T36" s="44"/>
      <c r="U36" s="17"/>
    </row>
    <row r="37" spans="1:21" s="34" customFormat="1" ht="102" x14ac:dyDescent="0.25">
      <c r="A37" s="151"/>
      <c r="B37" s="59" t="s">
        <v>195</v>
      </c>
      <c r="C37" s="59" t="s">
        <v>747</v>
      </c>
      <c r="D37" s="59" t="s">
        <v>1754</v>
      </c>
      <c r="E37" s="59" t="s">
        <v>1751</v>
      </c>
      <c r="F37" s="15"/>
      <c r="G37" s="15"/>
      <c r="H37" s="104"/>
      <c r="I37" s="17"/>
      <c r="J37" s="17"/>
      <c r="K37" s="17"/>
      <c r="L37" s="17"/>
      <c r="M37" s="17"/>
      <c r="N37" s="23" t="str">
        <f t="shared" si="0"/>
        <v/>
      </c>
      <c r="O37" s="44"/>
      <c r="P37" s="44"/>
      <c r="Q37" s="17"/>
      <c r="R37" s="44"/>
      <c r="S37" s="18"/>
      <c r="T37" s="44"/>
      <c r="U37" s="17"/>
    </row>
    <row r="38" spans="1:21" s="34" customFormat="1" ht="102" x14ac:dyDescent="0.25">
      <c r="A38" s="151"/>
      <c r="B38" s="59" t="s">
        <v>195</v>
      </c>
      <c r="C38" s="59" t="s">
        <v>748</v>
      </c>
      <c r="D38" s="59" t="s">
        <v>1755</v>
      </c>
      <c r="E38" s="59" t="s">
        <v>1751</v>
      </c>
      <c r="F38" s="15"/>
      <c r="G38" s="15"/>
      <c r="H38" s="104"/>
      <c r="I38" s="17"/>
      <c r="J38" s="17"/>
      <c r="K38" s="17"/>
      <c r="L38" s="17"/>
      <c r="M38" s="17"/>
      <c r="N38" s="23" t="str">
        <f t="shared" si="0"/>
        <v/>
      </c>
      <c r="O38" s="44"/>
      <c r="P38" s="44"/>
      <c r="Q38" s="17"/>
      <c r="R38" s="44"/>
      <c r="S38" s="18"/>
      <c r="T38" s="44"/>
      <c r="U38" s="17"/>
    </row>
    <row r="39" spans="1:21" s="34" customFormat="1" ht="102" x14ac:dyDescent="0.25">
      <c r="A39" s="151"/>
      <c r="B39" s="59" t="s">
        <v>195</v>
      </c>
      <c r="C39" s="59" t="s">
        <v>749</v>
      </c>
      <c r="D39" s="59" t="s">
        <v>1756</v>
      </c>
      <c r="E39" s="15"/>
      <c r="F39" s="14" t="s">
        <v>1752</v>
      </c>
      <c r="G39" s="14" t="s">
        <v>1753</v>
      </c>
      <c r="H39" s="104"/>
      <c r="I39" s="17"/>
      <c r="J39" s="17"/>
      <c r="K39" s="17"/>
      <c r="L39" s="17"/>
      <c r="M39" s="17"/>
      <c r="N39" s="23" t="str">
        <f t="shared" si="0"/>
        <v/>
      </c>
      <c r="O39" s="44"/>
      <c r="P39" s="44"/>
      <c r="Q39" s="17"/>
      <c r="R39" s="44"/>
      <c r="S39" s="18"/>
      <c r="T39" s="44"/>
      <c r="U39" s="17"/>
    </row>
    <row r="40" spans="1:21" s="34" customFormat="1" ht="102" x14ac:dyDescent="0.25">
      <c r="A40" s="152"/>
      <c r="B40" s="59" t="s">
        <v>195</v>
      </c>
      <c r="C40" s="59" t="s">
        <v>750</v>
      </c>
      <c r="D40" s="59" t="s">
        <v>1757</v>
      </c>
      <c r="E40" s="59" t="s">
        <v>1751</v>
      </c>
      <c r="F40" s="14" t="s">
        <v>1752</v>
      </c>
      <c r="G40" s="15"/>
      <c r="H40" s="104"/>
      <c r="I40" s="17"/>
      <c r="J40" s="17"/>
      <c r="K40" s="17"/>
      <c r="L40" s="17"/>
      <c r="M40" s="17"/>
      <c r="N40" s="23" t="str">
        <f t="shared" si="0"/>
        <v/>
      </c>
      <c r="O40" s="44"/>
      <c r="P40" s="44"/>
      <c r="Q40" s="17"/>
      <c r="R40" s="44"/>
      <c r="S40" s="18"/>
      <c r="T40" s="44"/>
      <c r="U40" s="17"/>
    </row>
    <row r="41" spans="1:21" s="34" customFormat="1" ht="89.25" x14ac:dyDescent="0.25">
      <c r="A41" s="150" t="s">
        <v>198</v>
      </c>
      <c r="B41" s="59" t="s">
        <v>197</v>
      </c>
      <c r="C41" s="59" t="s">
        <v>751</v>
      </c>
      <c r="D41" s="59" t="s">
        <v>1758</v>
      </c>
      <c r="E41" s="59" t="s">
        <v>1759</v>
      </c>
      <c r="F41" s="15"/>
      <c r="G41" s="15"/>
      <c r="H41" s="104"/>
      <c r="I41" s="17"/>
      <c r="J41" s="17"/>
      <c r="K41" s="17"/>
      <c r="L41" s="17"/>
      <c r="M41" s="17"/>
      <c r="N41" s="23" t="str">
        <f t="shared" si="0"/>
        <v/>
      </c>
      <c r="O41" s="44"/>
      <c r="P41" s="44"/>
      <c r="Q41" s="17"/>
      <c r="R41" s="44"/>
      <c r="S41" s="18"/>
      <c r="T41" s="44"/>
      <c r="U41" s="17"/>
    </row>
    <row r="42" spans="1:21" s="34" customFormat="1" ht="76.5" x14ac:dyDescent="0.25">
      <c r="A42" s="151"/>
      <c r="B42" s="59" t="s">
        <v>197</v>
      </c>
      <c r="C42" s="59" t="s">
        <v>752</v>
      </c>
      <c r="D42" s="59" t="s">
        <v>1760</v>
      </c>
      <c r="E42" s="15"/>
      <c r="F42" s="14" t="s">
        <v>1761</v>
      </c>
      <c r="G42" s="14" t="s">
        <v>1762</v>
      </c>
      <c r="H42" s="104"/>
      <c r="I42" s="17"/>
      <c r="J42" s="17"/>
      <c r="K42" s="17"/>
      <c r="L42" s="17"/>
      <c r="M42" s="17"/>
      <c r="N42" s="23" t="str">
        <f t="shared" si="0"/>
        <v/>
      </c>
      <c r="O42" s="44"/>
      <c r="P42" s="44"/>
      <c r="Q42" s="17"/>
      <c r="R42" s="44"/>
      <c r="S42" s="18"/>
      <c r="T42" s="44"/>
      <c r="U42" s="17"/>
    </row>
    <row r="43" spans="1:21" s="34" customFormat="1" ht="89.25" x14ac:dyDescent="0.25">
      <c r="A43" s="151"/>
      <c r="B43" s="59" t="s">
        <v>197</v>
      </c>
      <c r="C43" s="59" t="s">
        <v>753</v>
      </c>
      <c r="D43" s="59" t="s">
        <v>1763</v>
      </c>
      <c r="E43" s="59" t="s">
        <v>1759</v>
      </c>
      <c r="F43" s="15"/>
      <c r="G43" s="15"/>
      <c r="H43" s="104"/>
      <c r="I43" s="17"/>
      <c r="J43" s="17"/>
      <c r="K43" s="17"/>
      <c r="L43" s="17"/>
      <c r="M43" s="17"/>
      <c r="N43" s="23" t="str">
        <f t="shared" si="0"/>
        <v/>
      </c>
      <c r="O43" s="44"/>
      <c r="P43" s="44"/>
      <c r="Q43" s="17"/>
      <c r="R43" s="44"/>
      <c r="S43" s="18"/>
      <c r="T43" s="44"/>
      <c r="U43" s="17"/>
    </row>
    <row r="44" spans="1:21" s="34" customFormat="1" ht="76.5" x14ac:dyDescent="0.25">
      <c r="A44" s="152"/>
      <c r="B44" s="59" t="s">
        <v>197</v>
      </c>
      <c r="C44" s="59" t="s">
        <v>754</v>
      </c>
      <c r="D44" s="59" t="s">
        <v>1764</v>
      </c>
      <c r="E44" s="15"/>
      <c r="F44" s="14" t="s">
        <v>1761</v>
      </c>
      <c r="G44" s="14" t="s">
        <v>1762</v>
      </c>
      <c r="H44" s="104"/>
      <c r="I44" s="17"/>
      <c r="J44" s="17"/>
      <c r="K44" s="17"/>
      <c r="L44" s="17"/>
      <c r="M44" s="17"/>
      <c r="N44" s="23" t="str">
        <f t="shared" si="0"/>
        <v/>
      </c>
      <c r="O44" s="44"/>
      <c r="P44" s="44"/>
      <c r="Q44" s="17"/>
      <c r="R44" s="44"/>
      <c r="S44" s="18"/>
      <c r="T44" s="44"/>
      <c r="U44" s="17"/>
    </row>
    <row r="45" spans="1:21" s="34" customFormat="1" ht="102" x14ac:dyDescent="0.25">
      <c r="A45" s="150" t="s">
        <v>200</v>
      </c>
      <c r="B45" s="59" t="s">
        <v>199</v>
      </c>
      <c r="C45" s="59" t="s">
        <v>755</v>
      </c>
      <c r="D45" s="59" t="s">
        <v>2015</v>
      </c>
      <c r="E45" s="14" t="s">
        <v>1765</v>
      </c>
      <c r="F45" s="14" t="s">
        <v>1766</v>
      </c>
      <c r="G45" s="14" t="s">
        <v>756</v>
      </c>
      <c r="H45" s="104"/>
      <c r="I45" s="17"/>
      <c r="J45" s="17"/>
      <c r="K45" s="17"/>
      <c r="L45" s="17"/>
      <c r="M45" s="17"/>
      <c r="N45" s="23" t="str">
        <f t="shared" si="0"/>
        <v/>
      </c>
      <c r="O45" s="44"/>
      <c r="P45" s="44"/>
      <c r="Q45" s="17"/>
      <c r="R45" s="44"/>
      <c r="S45" s="18"/>
      <c r="T45" s="44"/>
      <c r="U45" s="17"/>
    </row>
    <row r="46" spans="1:21" s="34" customFormat="1" ht="102" x14ac:dyDescent="0.25">
      <c r="A46" s="152"/>
      <c r="B46" s="59" t="s">
        <v>199</v>
      </c>
      <c r="C46" s="59" t="s">
        <v>757</v>
      </c>
      <c r="D46" s="59" t="s">
        <v>2016</v>
      </c>
      <c r="E46" s="14" t="s">
        <v>1765</v>
      </c>
      <c r="F46" s="14" t="s">
        <v>1766</v>
      </c>
      <c r="G46" s="14" t="s">
        <v>756</v>
      </c>
      <c r="H46" s="104"/>
      <c r="I46" s="17"/>
      <c r="J46" s="17"/>
      <c r="K46" s="17"/>
      <c r="L46" s="17"/>
      <c r="M46" s="17"/>
      <c r="N46" s="23" t="str">
        <f t="shared" si="0"/>
        <v/>
      </c>
      <c r="O46" s="44"/>
      <c r="P46" s="44"/>
      <c r="Q46" s="17"/>
      <c r="R46" s="44"/>
      <c r="S46" s="18"/>
      <c r="T46" s="44"/>
      <c r="U46" s="17"/>
    </row>
    <row r="47" spans="1:21" s="34" customFormat="1" ht="127.5" x14ac:dyDescent="0.25">
      <c r="A47" s="150" t="s">
        <v>202</v>
      </c>
      <c r="B47" s="59" t="s">
        <v>201</v>
      </c>
      <c r="C47" s="59" t="s">
        <v>758</v>
      </c>
      <c r="D47" s="59" t="s">
        <v>1767</v>
      </c>
      <c r="E47" s="14" t="s">
        <v>1768</v>
      </c>
      <c r="F47" s="14" t="s">
        <v>1769</v>
      </c>
      <c r="G47" s="14" t="s">
        <v>1770</v>
      </c>
      <c r="H47" s="104"/>
      <c r="I47" s="17"/>
      <c r="J47" s="17"/>
      <c r="K47" s="17"/>
      <c r="L47" s="17"/>
      <c r="M47" s="17"/>
      <c r="N47" s="23" t="str">
        <f t="shared" si="0"/>
        <v/>
      </c>
      <c r="O47" s="44"/>
      <c r="P47" s="44"/>
      <c r="Q47" s="17"/>
      <c r="R47" s="44"/>
      <c r="S47" s="18"/>
      <c r="T47" s="44"/>
      <c r="U47" s="17"/>
    </row>
    <row r="48" spans="1:21" s="34" customFormat="1" ht="127.5" x14ac:dyDescent="0.25">
      <c r="A48" s="152"/>
      <c r="B48" s="59" t="s">
        <v>201</v>
      </c>
      <c r="C48" s="59" t="s">
        <v>759</v>
      </c>
      <c r="D48" s="59" t="s">
        <v>1771</v>
      </c>
      <c r="E48" s="14" t="s">
        <v>1768</v>
      </c>
      <c r="F48" s="14" t="s">
        <v>1769</v>
      </c>
      <c r="G48" s="14" t="s">
        <v>1770</v>
      </c>
      <c r="H48" s="104"/>
      <c r="I48" s="17"/>
      <c r="J48" s="17"/>
      <c r="K48" s="17"/>
      <c r="L48" s="17"/>
      <c r="M48" s="17"/>
      <c r="N48" s="23" t="str">
        <f t="shared" si="0"/>
        <v/>
      </c>
      <c r="O48" s="44"/>
      <c r="P48" s="44"/>
      <c r="Q48" s="17"/>
      <c r="R48" s="44"/>
      <c r="S48" s="18"/>
      <c r="T48" s="44"/>
      <c r="U48" s="17"/>
    </row>
    <row r="49" spans="1:21" s="34" customFormat="1" ht="127.5" x14ac:dyDescent="0.25">
      <c r="A49" s="169" t="s">
        <v>204</v>
      </c>
      <c r="B49" s="59" t="s">
        <v>203</v>
      </c>
      <c r="C49" s="59" t="s">
        <v>760</v>
      </c>
      <c r="D49" s="59" t="s">
        <v>1772</v>
      </c>
      <c r="E49" s="14" t="s">
        <v>1773</v>
      </c>
      <c r="F49" s="15"/>
      <c r="G49" s="15"/>
      <c r="H49" s="104"/>
      <c r="I49" s="17"/>
      <c r="J49" s="17"/>
      <c r="K49" s="17"/>
      <c r="L49" s="17"/>
      <c r="M49" s="17"/>
      <c r="N49" s="23" t="str">
        <f t="shared" ref="N49:N66" si="1">IF(OR(L49="",M49=""),"",
IF(OR(L49="Low",M49="Low"),"Low",
IF(OR(L49="Moderate",M49="Moderate"),"Moderate",
"High")))</f>
        <v/>
      </c>
      <c r="O49" s="44"/>
      <c r="P49" s="44"/>
      <c r="Q49" s="17"/>
      <c r="R49" s="44"/>
      <c r="S49" s="18"/>
      <c r="T49" s="44"/>
      <c r="U49" s="17"/>
    </row>
    <row r="50" spans="1:21" s="34" customFormat="1" ht="127.5" x14ac:dyDescent="0.25">
      <c r="A50" s="169"/>
      <c r="B50" s="59" t="s">
        <v>203</v>
      </c>
      <c r="C50" s="59" t="s">
        <v>761</v>
      </c>
      <c r="D50" s="59" t="s">
        <v>1774</v>
      </c>
      <c r="E50" s="14" t="s">
        <v>1773</v>
      </c>
      <c r="F50" s="15"/>
      <c r="G50" s="15"/>
      <c r="H50" s="104"/>
      <c r="I50" s="17"/>
      <c r="J50" s="17"/>
      <c r="K50" s="17"/>
      <c r="L50" s="17"/>
      <c r="M50" s="17"/>
      <c r="N50" s="23" t="str">
        <f t="shared" si="1"/>
        <v/>
      </c>
      <c r="O50" s="44"/>
      <c r="P50" s="44"/>
      <c r="Q50" s="17"/>
      <c r="R50" s="44"/>
      <c r="S50" s="18"/>
      <c r="T50" s="44"/>
      <c r="U50" s="17"/>
    </row>
    <row r="51" spans="1:21" s="34" customFormat="1" ht="63.75" x14ac:dyDescent="0.25">
      <c r="A51" s="169"/>
      <c r="B51" s="59" t="s">
        <v>203</v>
      </c>
      <c r="C51" s="59" t="s">
        <v>762</v>
      </c>
      <c r="D51" s="59" t="s">
        <v>1775</v>
      </c>
      <c r="E51" s="15"/>
      <c r="F51" s="14" t="s">
        <v>1776</v>
      </c>
      <c r="G51" s="14" t="s">
        <v>763</v>
      </c>
      <c r="H51" s="104"/>
      <c r="I51" s="17"/>
      <c r="J51" s="17"/>
      <c r="K51" s="17"/>
      <c r="L51" s="17"/>
      <c r="M51" s="17"/>
      <c r="N51" s="23" t="str">
        <f t="shared" si="1"/>
        <v/>
      </c>
      <c r="O51" s="44"/>
      <c r="P51" s="44"/>
      <c r="Q51" s="17"/>
      <c r="R51" s="44"/>
      <c r="S51" s="18"/>
      <c r="T51" s="44"/>
      <c r="U51" s="17"/>
    </row>
    <row r="52" spans="1:21" s="34" customFormat="1" ht="63.75" x14ac:dyDescent="0.25">
      <c r="A52" s="169"/>
      <c r="B52" s="59" t="s">
        <v>203</v>
      </c>
      <c r="C52" s="59" t="s">
        <v>764</v>
      </c>
      <c r="D52" s="59" t="s">
        <v>1777</v>
      </c>
      <c r="E52" s="15"/>
      <c r="F52" s="14" t="s">
        <v>1776</v>
      </c>
      <c r="G52" s="14" t="s">
        <v>763</v>
      </c>
      <c r="H52" s="104"/>
      <c r="I52" s="17"/>
      <c r="J52" s="17"/>
      <c r="K52" s="17"/>
      <c r="L52" s="17"/>
      <c r="M52" s="17"/>
      <c r="N52" s="23" t="str">
        <f t="shared" si="1"/>
        <v/>
      </c>
      <c r="O52" s="44"/>
      <c r="P52" s="44"/>
      <c r="Q52" s="17"/>
      <c r="R52" s="44"/>
      <c r="S52" s="18"/>
      <c r="T52" s="44"/>
      <c r="U52" s="17"/>
    </row>
    <row r="53" spans="1:21" s="34" customFormat="1" ht="127.5" x14ac:dyDescent="0.25">
      <c r="A53" s="169"/>
      <c r="B53" s="59" t="s">
        <v>203</v>
      </c>
      <c r="C53" s="59" t="s">
        <v>765</v>
      </c>
      <c r="D53" s="59" t="s">
        <v>1778</v>
      </c>
      <c r="E53" s="14" t="s">
        <v>1773</v>
      </c>
      <c r="F53" s="15"/>
      <c r="G53" s="15"/>
      <c r="H53" s="104"/>
      <c r="I53" s="17"/>
      <c r="J53" s="17"/>
      <c r="K53" s="17"/>
      <c r="L53" s="17"/>
      <c r="M53" s="17"/>
      <c r="N53" s="23" t="str">
        <f t="shared" si="1"/>
        <v/>
      </c>
      <c r="O53" s="44"/>
      <c r="P53" s="44"/>
      <c r="Q53" s="17"/>
      <c r="R53" s="44"/>
      <c r="S53" s="18"/>
      <c r="T53" s="44"/>
      <c r="U53" s="17"/>
    </row>
    <row r="54" spans="1:21" s="34" customFormat="1" ht="127.5" x14ac:dyDescent="0.25">
      <c r="A54" s="169"/>
      <c r="B54" s="59" t="s">
        <v>203</v>
      </c>
      <c r="C54" s="59" t="s">
        <v>766</v>
      </c>
      <c r="D54" s="59" t="s">
        <v>1779</v>
      </c>
      <c r="E54" s="14" t="s">
        <v>1773</v>
      </c>
      <c r="F54" s="15"/>
      <c r="G54" s="15"/>
      <c r="H54" s="104"/>
      <c r="I54" s="17"/>
      <c r="J54" s="17"/>
      <c r="K54" s="17"/>
      <c r="L54" s="17"/>
      <c r="M54" s="17"/>
      <c r="N54" s="23" t="str">
        <f t="shared" si="1"/>
        <v/>
      </c>
      <c r="O54" s="44"/>
      <c r="P54" s="44"/>
      <c r="Q54" s="17"/>
      <c r="R54" s="44"/>
      <c r="S54" s="18"/>
      <c r="T54" s="44"/>
      <c r="U54" s="17"/>
    </row>
    <row r="55" spans="1:21" s="34" customFormat="1" ht="63.75" x14ac:dyDescent="0.25">
      <c r="A55" s="169"/>
      <c r="B55" s="59" t="s">
        <v>203</v>
      </c>
      <c r="C55" s="59" t="s">
        <v>767</v>
      </c>
      <c r="D55" s="59" t="s">
        <v>1780</v>
      </c>
      <c r="E55" s="15"/>
      <c r="F55" s="14" t="s">
        <v>1776</v>
      </c>
      <c r="G55" s="14" t="s">
        <v>763</v>
      </c>
      <c r="H55" s="104"/>
      <c r="I55" s="17"/>
      <c r="J55" s="17"/>
      <c r="K55" s="17"/>
      <c r="L55" s="17"/>
      <c r="M55" s="17"/>
      <c r="N55" s="23" t="str">
        <f t="shared" si="1"/>
        <v/>
      </c>
      <c r="O55" s="44"/>
      <c r="P55" s="44"/>
      <c r="Q55" s="17"/>
      <c r="R55" s="44"/>
      <c r="S55" s="18"/>
      <c r="T55" s="44"/>
      <c r="U55" s="17"/>
    </row>
    <row r="56" spans="1:21" s="34" customFormat="1" ht="63.75" x14ac:dyDescent="0.25">
      <c r="A56" s="169"/>
      <c r="B56" s="59" t="s">
        <v>203</v>
      </c>
      <c r="C56" s="59" t="s">
        <v>768</v>
      </c>
      <c r="D56" s="59" t="s">
        <v>1781</v>
      </c>
      <c r="E56" s="15"/>
      <c r="F56" s="14" t="s">
        <v>1776</v>
      </c>
      <c r="G56" s="14" t="s">
        <v>763</v>
      </c>
      <c r="H56" s="104"/>
      <c r="I56" s="17"/>
      <c r="J56" s="17"/>
      <c r="K56" s="17"/>
      <c r="L56" s="17"/>
      <c r="M56" s="17"/>
      <c r="N56" s="23" t="str">
        <f t="shared" si="1"/>
        <v/>
      </c>
      <c r="O56" s="44"/>
      <c r="P56" s="44"/>
      <c r="Q56" s="17"/>
      <c r="R56" s="44"/>
      <c r="S56" s="18"/>
      <c r="T56" s="44"/>
      <c r="U56" s="17"/>
    </row>
    <row r="57" spans="1:21" s="34" customFormat="1" ht="153" x14ac:dyDescent="0.25">
      <c r="A57" s="106" t="s">
        <v>206</v>
      </c>
      <c r="B57" s="59" t="s">
        <v>205</v>
      </c>
      <c r="C57" s="59" t="s">
        <v>205</v>
      </c>
      <c r="D57" s="59" t="s">
        <v>2017</v>
      </c>
      <c r="E57" s="14" t="s">
        <v>1782</v>
      </c>
      <c r="F57" s="14" t="s">
        <v>1776</v>
      </c>
      <c r="G57" s="14" t="s">
        <v>1783</v>
      </c>
      <c r="H57" s="104"/>
      <c r="I57" s="17"/>
      <c r="J57" s="17"/>
      <c r="K57" s="17"/>
      <c r="L57" s="17"/>
      <c r="M57" s="17"/>
      <c r="N57" s="23" t="str">
        <f t="shared" si="1"/>
        <v/>
      </c>
      <c r="O57" s="44"/>
      <c r="P57" s="44"/>
      <c r="Q57" s="17"/>
      <c r="R57" s="44"/>
      <c r="S57" s="18"/>
      <c r="T57" s="44"/>
      <c r="U57" s="17"/>
    </row>
    <row r="58" spans="1:21" s="34" customFormat="1" ht="114.75" x14ac:dyDescent="0.25">
      <c r="A58" s="150" t="s">
        <v>208</v>
      </c>
      <c r="B58" s="59" t="s">
        <v>207</v>
      </c>
      <c r="C58" s="59" t="s">
        <v>769</v>
      </c>
      <c r="D58" s="59" t="s">
        <v>1784</v>
      </c>
      <c r="E58" s="14" t="s">
        <v>1785</v>
      </c>
      <c r="F58" s="15"/>
      <c r="G58" s="15"/>
      <c r="H58" s="104"/>
      <c r="I58" s="17"/>
      <c r="J58" s="17"/>
      <c r="K58" s="17"/>
      <c r="L58" s="17"/>
      <c r="M58" s="17"/>
      <c r="N58" s="23" t="str">
        <f t="shared" si="1"/>
        <v/>
      </c>
      <c r="O58" s="44"/>
      <c r="P58" s="44"/>
      <c r="Q58" s="17"/>
      <c r="R58" s="44"/>
      <c r="S58" s="18"/>
      <c r="T58" s="44"/>
      <c r="U58" s="17"/>
    </row>
    <row r="59" spans="1:21" s="34" customFormat="1" ht="127.5" x14ac:dyDescent="0.25">
      <c r="A59" s="151"/>
      <c r="B59" s="59" t="s">
        <v>207</v>
      </c>
      <c r="C59" s="59" t="s">
        <v>770</v>
      </c>
      <c r="D59" s="59" t="s">
        <v>1786</v>
      </c>
      <c r="E59" s="15"/>
      <c r="F59" s="14" t="s">
        <v>1787</v>
      </c>
      <c r="G59" s="14" t="s">
        <v>1788</v>
      </c>
      <c r="H59" s="104"/>
      <c r="I59" s="17"/>
      <c r="J59" s="17"/>
      <c r="K59" s="17"/>
      <c r="L59" s="17"/>
      <c r="M59" s="17"/>
      <c r="N59" s="23" t="str">
        <f t="shared" si="1"/>
        <v/>
      </c>
      <c r="O59" s="44"/>
      <c r="P59" s="44"/>
      <c r="Q59" s="17"/>
      <c r="R59" s="44"/>
      <c r="S59" s="18"/>
      <c r="T59" s="44"/>
      <c r="U59" s="17"/>
    </row>
    <row r="60" spans="1:21" s="34" customFormat="1" ht="127.5" x14ac:dyDescent="0.25">
      <c r="A60" s="151"/>
      <c r="B60" s="59" t="s">
        <v>207</v>
      </c>
      <c r="C60" s="59" t="s">
        <v>771</v>
      </c>
      <c r="D60" s="59" t="s">
        <v>1789</v>
      </c>
      <c r="E60" s="15"/>
      <c r="F60" s="14" t="s">
        <v>1787</v>
      </c>
      <c r="G60" s="14" t="s">
        <v>1788</v>
      </c>
      <c r="H60" s="104"/>
      <c r="I60" s="17"/>
      <c r="J60" s="17"/>
      <c r="K60" s="17"/>
      <c r="L60" s="17"/>
      <c r="M60" s="17"/>
      <c r="N60" s="23" t="str">
        <f t="shared" si="1"/>
        <v/>
      </c>
      <c r="O60" s="44"/>
      <c r="P60" s="44"/>
      <c r="Q60" s="17"/>
      <c r="R60" s="44"/>
      <c r="S60" s="18"/>
      <c r="T60" s="44"/>
      <c r="U60" s="17"/>
    </row>
    <row r="61" spans="1:21" s="34" customFormat="1" ht="127.5" x14ac:dyDescent="0.25">
      <c r="A61" s="151"/>
      <c r="B61" s="59" t="s">
        <v>207</v>
      </c>
      <c r="C61" s="59" t="s">
        <v>772</v>
      </c>
      <c r="D61" s="59" t="s">
        <v>1790</v>
      </c>
      <c r="E61" s="15"/>
      <c r="F61" s="14" t="s">
        <v>1787</v>
      </c>
      <c r="G61" s="14" t="s">
        <v>1788</v>
      </c>
      <c r="H61" s="104"/>
      <c r="I61" s="17"/>
      <c r="J61" s="17"/>
      <c r="K61" s="17"/>
      <c r="L61" s="17"/>
      <c r="M61" s="17"/>
      <c r="N61" s="23" t="str">
        <f t="shared" si="1"/>
        <v/>
      </c>
      <c r="O61" s="44"/>
      <c r="P61" s="44"/>
      <c r="Q61" s="17"/>
      <c r="R61" s="44"/>
      <c r="S61" s="18"/>
      <c r="T61" s="44"/>
      <c r="U61" s="17"/>
    </row>
    <row r="62" spans="1:21" s="34" customFormat="1" ht="127.5" x14ac:dyDescent="0.25">
      <c r="A62" s="151"/>
      <c r="B62" s="59" t="s">
        <v>207</v>
      </c>
      <c r="C62" s="59" t="s">
        <v>773</v>
      </c>
      <c r="D62" s="59" t="s">
        <v>1791</v>
      </c>
      <c r="E62" s="15"/>
      <c r="F62" s="14" t="s">
        <v>1787</v>
      </c>
      <c r="G62" s="14" t="s">
        <v>1788</v>
      </c>
      <c r="H62" s="104"/>
      <c r="I62" s="17"/>
      <c r="J62" s="17"/>
      <c r="K62" s="17"/>
      <c r="L62" s="17"/>
      <c r="M62" s="17"/>
      <c r="N62" s="23" t="str">
        <f t="shared" si="1"/>
        <v/>
      </c>
      <c r="O62" s="44"/>
      <c r="P62" s="44"/>
      <c r="Q62" s="17"/>
      <c r="R62" s="44"/>
      <c r="S62" s="18"/>
      <c r="T62" s="44"/>
      <c r="U62" s="17"/>
    </row>
    <row r="63" spans="1:21" s="34" customFormat="1" ht="127.5" x14ac:dyDescent="0.25">
      <c r="A63" s="151"/>
      <c r="B63" s="59" t="s">
        <v>207</v>
      </c>
      <c r="C63" s="59" t="s">
        <v>774</v>
      </c>
      <c r="D63" s="59" t="s">
        <v>1792</v>
      </c>
      <c r="E63" s="15"/>
      <c r="F63" s="14" t="s">
        <v>1787</v>
      </c>
      <c r="G63" s="14" t="s">
        <v>1788</v>
      </c>
      <c r="H63" s="104"/>
      <c r="I63" s="17"/>
      <c r="J63" s="17"/>
      <c r="K63" s="17"/>
      <c r="L63" s="17"/>
      <c r="M63" s="17"/>
      <c r="N63" s="23" t="str">
        <f t="shared" si="1"/>
        <v/>
      </c>
      <c r="O63" s="44"/>
      <c r="P63" s="44"/>
      <c r="Q63" s="17"/>
      <c r="R63" s="44"/>
      <c r="S63" s="18"/>
      <c r="T63" s="44"/>
      <c r="U63" s="17"/>
    </row>
    <row r="64" spans="1:21" s="34" customFormat="1" ht="127.5" x14ac:dyDescent="0.25">
      <c r="A64" s="151"/>
      <c r="B64" s="59" t="s">
        <v>207</v>
      </c>
      <c r="C64" s="59" t="s">
        <v>775</v>
      </c>
      <c r="D64" s="59" t="s">
        <v>1793</v>
      </c>
      <c r="E64" s="15"/>
      <c r="F64" s="14" t="s">
        <v>1787</v>
      </c>
      <c r="G64" s="14" t="s">
        <v>1788</v>
      </c>
      <c r="H64" s="104"/>
      <c r="I64" s="17"/>
      <c r="J64" s="17"/>
      <c r="K64" s="17"/>
      <c r="L64" s="17"/>
      <c r="M64" s="17"/>
      <c r="N64" s="23" t="str">
        <f t="shared" si="1"/>
        <v/>
      </c>
      <c r="O64" s="44"/>
      <c r="P64" s="44"/>
      <c r="Q64" s="17"/>
      <c r="R64" s="44"/>
      <c r="S64" s="18"/>
      <c r="T64" s="44"/>
      <c r="U64" s="17"/>
    </row>
    <row r="65" spans="1:21" s="34" customFormat="1" ht="114.75" x14ac:dyDescent="0.25">
      <c r="A65" s="151"/>
      <c r="B65" s="59" t="s">
        <v>207</v>
      </c>
      <c r="C65" s="59" t="s">
        <v>776</v>
      </c>
      <c r="D65" s="59" t="s">
        <v>1794</v>
      </c>
      <c r="E65" s="14" t="s">
        <v>1785</v>
      </c>
      <c r="F65" s="14" t="s">
        <v>1787</v>
      </c>
      <c r="G65" s="15"/>
      <c r="H65" s="104"/>
      <c r="I65" s="17"/>
      <c r="J65" s="17"/>
      <c r="K65" s="17"/>
      <c r="L65" s="17"/>
      <c r="M65" s="17"/>
      <c r="N65" s="23" t="str">
        <f t="shared" si="1"/>
        <v/>
      </c>
      <c r="O65" s="44"/>
      <c r="P65" s="44"/>
      <c r="Q65" s="17"/>
      <c r="R65" s="44"/>
      <c r="S65" s="18"/>
      <c r="T65" s="44"/>
      <c r="U65" s="17"/>
    </row>
    <row r="66" spans="1:21" s="34" customFormat="1" ht="114.75" x14ac:dyDescent="0.25">
      <c r="A66" s="152"/>
      <c r="B66" s="59" t="s">
        <v>207</v>
      </c>
      <c r="C66" s="59" t="s">
        <v>777</v>
      </c>
      <c r="D66" s="59" t="s">
        <v>1795</v>
      </c>
      <c r="E66" s="14" t="s">
        <v>1785</v>
      </c>
      <c r="F66" s="14" t="s">
        <v>1787</v>
      </c>
      <c r="G66" s="15"/>
      <c r="H66" s="104"/>
      <c r="I66" s="17"/>
      <c r="J66" s="17"/>
      <c r="K66" s="17"/>
      <c r="L66" s="17"/>
      <c r="M66" s="17"/>
      <c r="N66" s="23" t="str">
        <f t="shared" si="1"/>
        <v/>
      </c>
      <c r="O66" s="44"/>
      <c r="P66" s="44"/>
      <c r="Q66" s="17"/>
      <c r="R66" s="44"/>
      <c r="S66" s="18"/>
      <c r="T66" s="44"/>
      <c r="U66" s="17"/>
    </row>
  </sheetData>
  <sheetProtection sort="0" autoFilter="0"/>
  <autoFilter ref="A1:U1"/>
  <mergeCells count="9">
    <mergeCell ref="A2:A11"/>
    <mergeCell ref="A12:A18"/>
    <mergeCell ref="A36:A40"/>
    <mergeCell ref="A19:A35"/>
    <mergeCell ref="A58:A66"/>
    <mergeCell ref="A49:A56"/>
    <mergeCell ref="A41:A44"/>
    <mergeCell ref="A45:A46"/>
    <mergeCell ref="A47:A48"/>
  </mergeCells>
  <conditionalFormatting sqref="N2:N66">
    <cfRule type="expression" dxfId="6" priority="1">
      <formula>OR(AND(L2&lt;&gt;"",M2=""),AND(L2="",M2&lt;&gt;""))</formula>
    </cfRule>
  </conditionalFormatting>
  <dataValidations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U2:U1048576 L2:M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40"/>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38" customWidth="1"/>
    <col min="2" max="2" width="8.85546875" style="39" customWidth="1"/>
    <col min="3" max="3" width="16.85546875" style="38" customWidth="1"/>
    <col min="4" max="4" width="43.42578125" style="38" customWidth="1"/>
    <col min="5" max="7" width="30.85546875" style="38" customWidth="1"/>
    <col min="8" max="8" width="55.85546875" style="38" customWidth="1"/>
    <col min="9" max="10" width="19.7109375" style="40" customWidth="1"/>
    <col min="11" max="11" width="26.5703125" style="40" customWidth="1"/>
    <col min="12" max="13" width="15.85546875" style="40" customWidth="1"/>
    <col min="14" max="14" width="15.85546875" style="41" customWidth="1"/>
    <col min="15" max="16" width="26.5703125" style="38" customWidth="1"/>
    <col min="17" max="17" width="18.5703125" style="40" customWidth="1"/>
    <col min="18" max="18" width="21" style="38" customWidth="1"/>
    <col min="19" max="19" width="5.42578125" style="42" customWidth="1"/>
    <col min="20" max="20" width="19.42578125" style="38" customWidth="1"/>
    <col min="21" max="21" width="14.42578125" style="38" customWidth="1"/>
    <col min="22" max="24" width="9" style="38"/>
    <col min="25" max="25" width="7.85546875" style="38" customWidth="1"/>
    <col min="26" max="16384" width="9" style="38"/>
  </cols>
  <sheetData>
    <row r="1" spans="1:21" s="43" customFormat="1" ht="38.25" x14ac:dyDescent="0.25">
      <c r="A1" s="13" t="s">
        <v>299</v>
      </c>
      <c r="B1" s="19" t="s">
        <v>320</v>
      </c>
      <c r="C1" s="13" t="s">
        <v>0</v>
      </c>
      <c r="D1" s="13" t="s">
        <v>1</v>
      </c>
      <c r="E1" s="13" t="s">
        <v>10</v>
      </c>
      <c r="F1" s="13" t="s">
        <v>11</v>
      </c>
      <c r="G1" s="13" t="s">
        <v>12</v>
      </c>
      <c r="H1" s="13" t="s">
        <v>2</v>
      </c>
      <c r="I1" s="13" t="s">
        <v>3</v>
      </c>
      <c r="J1" s="13" t="s">
        <v>23</v>
      </c>
      <c r="K1" s="13" t="s">
        <v>28</v>
      </c>
      <c r="L1" s="13" t="s">
        <v>24</v>
      </c>
      <c r="M1" s="13" t="s">
        <v>25</v>
      </c>
      <c r="N1" s="22" t="s">
        <v>26</v>
      </c>
      <c r="O1" s="13" t="s">
        <v>27</v>
      </c>
      <c r="P1" s="13" t="s">
        <v>4</v>
      </c>
      <c r="Q1" s="13" t="s">
        <v>2111</v>
      </c>
      <c r="R1" s="13" t="s">
        <v>5</v>
      </c>
      <c r="S1" s="13"/>
      <c r="T1" s="13" t="s">
        <v>30</v>
      </c>
      <c r="U1" s="13" t="s">
        <v>29</v>
      </c>
    </row>
    <row r="2" spans="1:21" s="34" customFormat="1" ht="140.25" x14ac:dyDescent="0.25">
      <c r="A2" s="162" t="s">
        <v>688</v>
      </c>
      <c r="B2" s="50" t="s">
        <v>210</v>
      </c>
      <c r="C2" s="49" t="s">
        <v>689</v>
      </c>
      <c r="D2" s="49" t="s">
        <v>1139</v>
      </c>
      <c r="E2" s="14" t="s">
        <v>1140</v>
      </c>
      <c r="F2" s="15"/>
      <c r="G2" s="15"/>
      <c r="H2" s="49"/>
      <c r="I2" s="53"/>
      <c r="J2" s="53"/>
      <c r="K2" s="67"/>
      <c r="L2" s="53"/>
      <c r="M2" s="53"/>
      <c r="N2" s="52" t="str">
        <f>IF(OR(L2="",M2=""),"",
IF(OR(L2="Low",M2="Low"),"Low",
IF(OR(L2="Moderate",M2="Moderate"),"Moderate",
"High")))</f>
        <v/>
      </c>
      <c r="O2" s="67"/>
      <c r="P2" s="67"/>
      <c r="Q2" s="53"/>
      <c r="R2" s="67"/>
      <c r="S2" s="18"/>
      <c r="T2" s="67"/>
      <c r="U2" s="67"/>
    </row>
    <row r="3" spans="1:21" s="34" customFormat="1" ht="63.75" x14ac:dyDescent="0.25">
      <c r="A3" s="162"/>
      <c r="B3" s="50" t="s">
        <v>210</v>
      </c>
      <c r="C3" s="49" t="s">
        <v>690</v>
      </c>
      <c r="D3" s="49" t="s">
        <v>1142</v>
      </c>
      <c r="E3" s="14" t="s">
        <v>1140</v>
      </c>
      <c r="F3" s="15"/>
      <c r="G3" s="15"/>
      <c r="H3" s="49"/>
      <c r="I3" s="53"/>
      <c r="J3" s="53"/>
      <c r="K3" s="67"/>
      <c r="L3" s="53"/>
      <c r="M3" s="53"/>
      <c r="N3" s="52" t="str">
        <f t="shared" ref="N3:N32" si="0">IF(OR(L3="",M3=""),"",
IF(OR(L3="Low",M3="Low"),"Low",
IF(OR(L3="Moderate",M3="Moderate"),"Moderate",
"High")))</f>
        <v/>
      </c>
      <c r="O3" s="67"/>
      <c r="P3" s="67"/>
      <c r="Q3" s="53"/>
      <c r="R3" s="67"/>
      <c r="S3" s="18"/>
      <c r="T3" s="67"/>
      <c r="U3" s="67"/>
    </row>
    <row r="4" spans="1:21" s="34" customFormat="1" ht="51" x14ac:dyDescent="0.25">
      <c r="A4" s="162"/>
      <c r="B4" s="50" t="s">
        <v>210</v>
      </c>
      <c r="C4" s="49" t="s">
        <v>691</v>
      </c>
      <c r="D4" s="49" t="s">
        <v>1143</v>
      </c>
      <c r="E4" s="14" t="s">
        <v>1140</v>
      </c>
      <c r="F4" s="14" t="s">
        <v>1141</v>
      </c>
      <c r="G4" s="15"/>
      <c r="H4" s="49"/>
      <c r="I4" s="53"/>
      <c r="J4" s="53"/>
      <c r="K4" s="67"/>
      <c r="L4" s="53"/>
      <c r="M4" s="53"/>
      <c r="N4" s="52" t="str">
        <f t="shared" si="0"/>
        <v/>
      </c>
      <c r="O4" s="67"/>
      <c r="P4" s="67"/>
      <c r="Q4" s="53"/>
      <c r="R4" s="67"/>
      <c r="S4" s="18"/>
      <c r="T4" s="67"/>
      <c r="U4" s="67"/>
    </row>
    <row r="5" spans="1:21" s="34" customFormat="1" ht="51" x14ac:dyDescent="0.25">
      <c r="A5" s="162"/>
      <c r="B5" s="50" t="s">
        <v>210</v>
      </c>
      <c r="C5" s="49" t="s">
        <v>692</v>
      </c>
      <c r="D5" s="49" t="s">
        <v>1144</v>
      </c>
      <c r="E5" s="14" t="s">
        <v>1140</v>
      </c>
      <c r="F5" s="15"/>
      <c r="G5" s="15"/>
      <c r="H5" s="49"/>
      <c r="I5" s="53"/>
      <c r="J5" s="53"/>
      <c r="K5" s="67"/>
      <c r="L5" s="53"/>
      <c r="M5" s="53"/>
      <c r="N5" s="52" t="str">
        <f t="shared" si="0"/>
        <v/>
      </c>
      <c r="O5" s="67"/>
      <c r="P5" s="67"/>
      <c r="Q5" s="53"/>
      <c r="R5" s="67"/>
      <c r="S5" s="18"/>
      <c r="T5" s="67"/>
      <c r="U5" s="67"/>
    </row>
    <row r="6" spans="1:21" s="34" customFormat="1" ht="38.25" x14ac:dyDescent="0.25">
      <c r="A6" s="162"/>
      <c r="B6" s="50" t="s">
        <v>210</v>
      </c>
      <c r="C6" s="49" t="s">
        <v>693</v>
      </c>
      <c r="D6" s="49" t="s">
        <v>501</v>
      </c>
      <c r="E6" s="14" t="s">
        <v>1140</v>
      </c>
      <c r="F6" s="15"/>
      <c r="G6" s="15"/>
      <c r="H6" s="49"/>
      <c r="I6" s="53"/>
      <c r="J6" s="53"/>
      <c r="K6" s="67"/>
      <c r="L6" s="53"/>
      <c r="M6" s="53"/>
      <c r="N6" s="52" t="str">
        <f t="shared" si="0"/>
        <v/>
      </c>
      <c r="O6" s="67"/>
      <c r="P6" s="67"/>
      <c r="Q6" s="53"/>
      <c r="R6" s="67"/>
      <c r="S6" s="18"/>
      <c r="T6" s="67"/>
      <c r="U6" s="67"/>
    </row>
    <row r="7" spans="1:21" s="34" customFormat="1" ht="51" x14ac:dyDescent="0.25">
      <c r="A7" s="162"/>
      <c r="B7" s="50" t="s">
        <v>210</v>
      </c>
      <c r="C7" s="49" t="s">
        <v>694</v>
      </c>
      <c r="D7" s="49" t="s">
        <v>503</v>
      </c>
      <c r="E7" s="14" t="s">
        <v>1140</v>
      </c>
      <c r="F7" s="14" t="s">
        <v>1141</v>
      </c>
      <c r="G7" s="15"/>
      <c r="H7" s="49"/>
      <c r="I7" s="53"/>
      <c r="J7" s="53"/>
      <c r="K7" s="67"/>
      <c r="L7" s="53"/>
      <c r="M7" s="53"/>
      <c r="N7" s="52" t="str">
        <f t="shared" si="0"/>
        <v/>
      </c>
      <c r="O7" s="67"/>
      <c r="P7" s="67"/>
      <c r="Q7" s="53"/>
      <c r="R7" s="67"/>
      <c r="S7" s="18"/>
      <c r="T7" s="67"/>
      <c r="U7" s="67"/>
    </row>
    <row r="8" spans="1:21" s="34" customFormat="1" ht="38.25" x14ac:dyDescent="0.25">
      <c r="A8" s="162"/>
      <c r="B8" s="50" t="s">
        <v>210</v>
      </c>
      <c r="C8" s="49" t="s">
        <v>695</v>
      </c>
      <c r="D8" s="49" t="s">
        <v>1145</v>
      </c>
      <c r="E8" s="14" t="s">
        <v>1140</v>
      </c>
      <c r="F8" s="15"/>
      <c r="G8" s="15"/>
      <c r="H8" s="49"/>
      <c r="I8" s="53"/>
      <c r="J8" s="53"/>
      <c r="K8" s="67"/>
      <c r="L8" s="53"/>
      <c r="M8" s="53"/>
      <c r="N8" s="52" t="str">
        <f t="shared" si="0"/>
        <v/>
      </c>
      <c r="O8" s="67"/>
      <c r="P8" s="67"/>
      <c r="Q8" s="53"/>
      <c r="R8" s="67"/>
      <c r="S8" s="18"/>
      <c r="T8" s="67"/>
      <c r="U8" s="67"/>
    </row>
    <row r="9" spans="1:21" s="34" customFormat="1" ht="38.25" x14ac:dyDescent="0.25">
      <c r="A9" s="162"/>
      <c r="B9" s="50" t="s">
        <v>210</v>
      </c>
      <c r="C9" s="49" t="s">
        <v>696</v>
      </c>
      <c r="D9" s="49" t="s">
        <v>1146</v>
      </c>
      <c r="E9" s="14" t="s">
        <v>1140</v>
      </c>
      <c r="F9" s="15"/>
      <c r="G9" s="15"/>
      <c r="H9" s="49"/>
      <c r="I9" s="53"/>
      <c r="J9" s="53"/>
      <c r="K9" s="53"/>
      <c r="L9" s="53"/>
      <c r="M9" s="53"/>
      <c r="N9" s="52" t="str">
        <f t="shared" si="0"/>
        <v/>
      </c>
      <c r="O9" s="67"/>
      <c r="P9" s="67"/>
      <c r="Q9" s="53"/>
      <c r="R9" s="67"/>
      <c r="S9" s="18"/>
      <c r="T9" s="67"/>
      <c r="U9" s="53"/>
    </row>
    <row r="10" spans="1:21" s="34" customFormat="1" ht="38.25" x14ac:dyDescent="0.25">
      <c r="A10" s="162"/>
      <c r="B10" s="50" t="s">
        <v>210</v>
      </c>
      <c r="C10" s="49" t="s">
        <v>697</v>
      </c>
      <c r="D10" s="49" t="s">
        <v>1147</v>
      </c>
      <c r="E10" s="14" t="s">
        <v>1140</v>
      </c>
      <c r="F10" s="15"/>
      <c r="G10" s="15"/>
      <c r="H10" s="49"/>
      <c r="I10" s="53"/>
      <c r="J10" s="53"/>
      <c r="K10" s="53"/>
      <c r="L10" s="53"/>
      <c r="M10" s="53"/>
      <c r="N10" s="52" t="str">
        <f t="shared" si="0"/>
        <v/>
      </c>
      <c r="O10" s="67"/>
      <c r="P10" s="67"/>
      <c r="Q10" s="53"/>
      <c r="R10" s="67"/>
      <c r="S10" s="18"/>
      <c r="T10" s="67"/>
      <c r="U10" s="53"/>
    </row>
    <row r="11" spans="1:21" s="34" customFormat="1" ht="38.25" x14ac:dyDescent="0.25">
      <c r="A11" s="162"/>
      <c r="B11" s="50" t="s">
        <v>210</v>
      </c>
      <c r="C11" s="49" t="s">
        <v>698</v>
      </c>
      <c r="D11" s="49" t="s">
        <v>1148</v>
      </c>
      <c r="E11" s="14" t="s">
        <v>1140</v>
      </c>
      <c r="F11" s="15"/>
      <c r="G11" s="15"/>
      <c r="H11" s="49"/>
      <c r="I11" s="53"/>
      <c r="J11" s="53"/>
      <c r="K11" s="53"/>
      <c r="L11" s="53"/>
      <c r="M11" s="53"/>
      <c r="N11" s="52" t="str">
        <f t="shared" si="0"/>
        <v/>
      </c>
      <c r="O11" s="67"/>
      <c r="P11" s="67"/>
      <c r="Q11" s="53"/>
      <c r="R11" s="67"/>
      <c r="S11" s="18"/>
      <c r="T11" s="67"/>
      <c r="U11" s="53"/>
    </row>
    <row r="12" spans="1:21" s="34" customFormat="1" ht="127.5" x14ac:dyDescent="0.25">
      <c r="A12" s="166" t="s">
        <v>213</v>
      </c>
      <c r="B12" s="54" t="s">
        <v>212</v>
      </c>
      <c r="C12" s="67" t="s">
        <v>699</v>
      </c>
      <c r="D12" s="67" t="s">
        <v>1149</v>
      </c>
      <c r="E12" s="14" t="s">
        <v>1150</v>
      </c>
      <c r="F12" s="15"/>
      <c r="G12" s="15"/>
      <c r="H12" s="67"/>
      <c r="I12" s="53"/>
      <c r="J12" s="53"/>
      <c r="K12" s="53"/>
      <c r="L12" s="53"/>
      <c r="M12" s="53"/>
      <c r="N12" s="52" t="str">
        <f t="shared" si="0"/>
        <v/>
      </c>
      <c r="O12" s="67"/>
      <c r="P12" s="67"/>
      <c r="Q12" s="53"/>
      <c r="R12" s="67"/>
      <c r="S12" s="18"/>
      <c r="T12" s="67"/>
      <c r="U12" s="67"/>
    </row>
    <row r="13" spans="1:21" s="34" customFormat="1" ht="127.5" x14ac:dyDescent="0.25">
      <c r="A13" s="167"/>
      <c r="B13" s="54" t="s">
        <v>212</v>
      </c>
      <c r="C13" s="67" t="s">
        <v>700</v>
      </c>
      <c r="D13" s="67" t="s">
        <v>1152</v>
      </c>
      <c r="E13" s="14" t="s">
        <v>1150</v>
      </c>
      <c r="F13" s="15"/>
      <c r="G13" s="15"/>
      <c r="H13" s="67"/>
      <c r="I13" s="53"/>
      <c r="J13" s="53"/>
      <c r="K13" s="53"/>
      <c r="L13" s="53"/>
      <c r="M13" s="53"/>
      <c r="N13" s="52" t="str">
        <f t="shared" si="0"/>
        <v/>
      </c>
      <c r="O13" s="67"/>
      <c r="P13" s="67"/>
      <c r="Q13" s="53"/>
      <c r="R13" s="67"/>
      <c r="S13" s="18"/>
      <c r="T13" s="67"/>
      <c r="U13" s="67"/>
    </row>
    <row r="14" spans="1:21" s="34" customFormat="1" ht="127.5" x14ac:dyDescent="0.25">
      <c r="A14" s="167"/>
      <c r="B14" s="54" t="s">
        <v>212</v>
      </c>
      <c r="C14" s="67" t="s">
        <v>701</v>
      </c>
      <c r="D14" s="67" t="s">
        <v>1153</v>
      </c>
      <c r="E14" s="14" t="s">
        <v>1150</v>
      </c>
      <c r="F14" s="15"/>
      <c r="G14" s="15"/>
      <c r="H14" s="67"/>
      <c r="I14" s="53"/>
      <c r="J14" s="53"/>
      <c r="K14" s="53"/>
      <c r="L14" s="53"/>
      <c r="M14" s="53"/>
      <c r="N14" s="52" t="str">
        <f t="shared" si="0"/>
        <v/>
      </c>
      <c r="O14" s="67"/>
      <c r="P14" s="67"/>
      <c r="Q14" s="53"/>
      <c r="R14" s="67"/>
      <c r="S14" s="18"/>
      <c r="T14" s="67"/>
      <c r="U14" s="67"/>
    </row>
    <row r="15" spans="1:21" s="34" customFormat="1" ht="127.5" x14ac:dyDescent="0.25">
      <c r="A15" s="167"/>
      <c r="B15" s="54" t="s">
        <v>212</v>
      </c>
      <c r="C15" s="67" t="s">
        <v>702</v>
      </c>
      <c r="D15" s="67" t="s">
        <v>1154</v>
      </c>
      <c r="E15" s="14" t="s">
        <v>1150</v>
      </c>
      <c r="F15" s="15"/>
      <c r="G15" s="15"/>
      <c r="H15" s="67"/>
      <c r="I15" s="53"/>
      <c r="J15" s="53"/>
      <c r="K15" s="53"/>
      <c r="L15" s="53"/>
      <c r="M15" s="53"/>
      <c r="N15" s="52" t="str">
        <f t="shared" si="0"/>
        <v/>
      </c>
      <c r="O15" s="67"/>
      <c r="P15" s="67"/>
      <c r="Q15" s="53"/>
      <c r="R15" s="67"/>
      <c r="S15" s="18"/>
      <c r="T15" s="67"/>
      <c r="U15" s="67"/>
    </row>
    <row r="16" spans="1:21" s="34" customFormat="1" ht="127.5" x14ac:dyDescent="0.25">
      <c r="A16" s="167"/>
      <c r="B16" s="54" t="s">
        <v>212</v>
      </c>
      <c r="C16" s="67" t="s">
        <v>703</v>
      </c>
      <c r="D16" s="67" t="s">
        <v>1155</v>
      </c>
      <c r="E16" s="14" t="s">
        <v>1150</v>
      </c>
      <c r="F16" s="15"/>
      <c r="G16" s="15"/>
      <c r="H16" s="67"/>
      <c r="I16" s="53"/>
      <c r="J16" s="53"/>
      <c r="K16" s="53"/>
      <c r="L16" s="53"/>
      <c r="M16" s="53"/>
      <c r="N16" s="52" t="str">
        <f t="shared" si="0"/>
        <v/>
      </c>
      <c r="O16" s="67"/>
      <c r="P16" s="67"/>
      <c r="Q16" s="53"/>
      <c r="R16" s="67"/>
      <c r="S16" s="18"/>
      <c r="T16" s="67"/>
      <c r="U16" s="67"/>
    </row>
    <row r="17" spans="1:21" s="34" customFormat="1" ht="127.5" x14ac:dyDescent="0.25">
      <c r="A17" s="167"/>
      <c r="B17" s="54" t="s">
        <v>212</v>
      </c>
      <c r="C17" s="67" t="s">
        <v>704</v>
      </c>
      <c r="D17" s="67" t="s">
        <v>1156</v>
      </c>
      <c r="E17" s="14" t="s">
        <v>1150</v>
      </c>
      <c r="F17" s="15"/>
      <c r="G17" s="15"/>
      <c r="H17" s="67"/>
      <c r="I17" s="53"/>
      <c r="J17" s="53"/>
      <c r="K17" s="53"/>
      <c r="L17" s="53"/>
      <c r="M17" s="53"/>
      <c r="N17" s="52" t="str">
        <f t="shared" si="0"/>
        <v/>
      </c>
      <c r="O17" s="67"/>
      <c r="P17" s="67"/>
      <c r="Q17" s="53"/>
      <c r="R17" s="67"/>
      <c r="S17" s="18"/>
      <c r="T17" s="67"/>
      <c r="U17" s="67"/>
    </row>
    <row r="18" spans="1:21" s="34" customFormat="1" ht="127.5" x14ac:dyDescent="0.25">
      <c r="A18" s="167"/>
      <c r="B18" s="54" t="s">
        <v>212</v>
      </c>
      <c r="C18" s="67" t="s">
        <v>705</v>
      </c>
      <c r="D18" s="67" t="s">
        <v>1157</v>
      </c>
      <c r="E18" s="14" t="s">
        <v>1150</v>
      </c>
      <c r="F18" s="15"/>
      <c r="G18" s="15"/>
      <c r="H18" s="67"/>
      <c r="I18" s="53"/>
      <c r="J18" s="53"/>
      <c r="K18" s="53"/>
      <c r="L18" s="53"/>
      <c r="M18" s="53"/>
      <c r="N18" s="52" t="str">
        <f t="shared" si="0"/>
        <v/>
      </c>
      <c r="O18" s="67"/>
      <c r="P18" s="67"/>
      <c r="Q18" s="53"/>
      <c r="R18" s="67"/>
      <c r="S18" s="18"/>
      <c r="T18" s="67"/>
      <c r="U18" s="67"/>
    </row>
    <row r="19" spans="1:21" s="34" customFormat="1" ht="127.5" x14ac:dyDescent="0.25">
      <c r="A19" s="167"/>
      <c r="B19" s="54" t="s">
        <v>212</v>
      </c>
      <c r="C19" s="67" t="s">
        <v>706</v>
      </c>
      <c r="D19" s="67" t="s">
        <v>1158</v>
      </c>
      <c r="E19" s="14" t="s">
        <v>1150</v>
      </c>
      <c r="F19" s="15"/>
      <c r="G19" s="15"/>
      <c r="H19" s="67"/>
      <c r="I19" s="53"/>
      <c r="J19" s="53"/>
      <c r="K19" s="53"/>
      <c r="L19" s="53"/>
      <c r="M19" s="53"/>
      <c r="N19" s="52" t="str">
        <f t="shared" si="0"/>
        <v/>
      </c>
      <c r="O19" s="67"/>
      <c r="P19" s="67"/>
      <c r="Q19" s="53"/>
      <c r="R19" s="67"/>
      <c r="S19" s="18"/>
      <c r="T19" s="67"/>
      <c r="U19" s="67"/>
    </row>
    <row r="20" spans="1:21" s="34" customFormat="1" ht="89.25" x14ac:dyDescent="0.25">
      <c r="A20" s="167"/>
      <c r="B20" s="54" t="s">
        <v>212</v>
      </c>
      <c r="C20" s="67" t="s">
        <v>707</v>
      </c>
      <c r="D20" s="67" t="s">
        <v>1160</v>
      </c>
      <c r="E20" s="15"/>
      <c r="F20" s="14" t="s">
        <v>1151</v>
      </c>
      <c r="G20" s="14" t="s">
        <v>1159</v>
      </c>
      <c r="H20" s="67"/>
      <c r="I20" s="53"/>
      <c r="J20" s="53"/>
      <c r="K20" s="53"/>
      <c r="L20" s="53"/>
      <c r="M20" s="53"/>
      <c r="N20" s="52" t="str">
        <f t="shared" si="0"/>
        <v/>
      </c>
      <c r="O20" s="67"/>
      <c r="P20" s="67"/>
      <c r="Q20" s="53"/>
      <c r="R20" s="67"/>
      <c r="S20" s="18"/>
      <c r="T20" s="67"/>
      <c r="U20" s="67"/>
    </row>
    <row r="21" spans="1:21" s="34" customFormat="1" ht="127.5" x14ac:dyDescent="0.25">
      <c r="A21" s="167"/>
      <c r="B21" s="54" t="s">
        <v>212</v>
      </c>
      <c r="C21" s="67" t="s">
        <v>1161</v>
      </c>
      <c r="D21" s="67" t="s">
        <v>1162</v>
      </c>
      <c r="E21" s="14" t="s">
        <v>1150</v>
      </c>
      <c r="F21" s="15"/>
      <c r="G21" s="15"/>
      <c r="H21" s="67"/>
      <c r="I21" s="53"/>
      <c r="J21" s="53"/>
      <c r="K21" s="53"/>
      <c r="L21" s="53"/>
      <c r="M21" s="53"/>
      <c r="N21" s="52" t="str">
        <f t="shared" si="0"/>
        <v/>
      </c>
      <c r="O21" s="67"/>
      <c r="P21" s="67"/>
      <c r="Q21" s="53"/>
      <c r="R21" s="67"/>
      <c r="S21" s="18"/>
      <c r="T21" s="67"/>
      <c r="U21" s="67"/>
    </row>
    <row r="22" spans="1:21" s="34" customFormat="1" ht="76.5" x14ac:dyDescent="0.25">
      <c r="A22" s="167"/>
      <c r="B22" s="54" t="s">
        <v>212</v>
      </c>
      <c r="C22" s="67" t="s">
        <v>1163</v>
      </c>
      <c r="D22" s="67" t="s">
        <v>1164</v>
      </c>
      <c r="E22" s="15"/>
      <c r="F22" s="14" t="s">
        <v>1151</v>
      </c>
      <c r="G22" s="14" t="s">
        <v>1159</v>
      </c>
      <c r="H22" s="67"/>
      <c r="I22" s="53"/>
      <c r="J22" s="53"/>
      <c r="K22" s="53"/>
      <c r="L22" s="53"/>
      <c r="M22" s="53"/>
      <c r="N22" s="52" t="str">
        <f t="shared" si="0"/>
        <v/>
      </c>
      <c r="O22" s="67"/>
      <c r="P22" s="67"/>
      <c r="Q22" s="53"/>
      <c r="R22" s="67"/>
      <c r="S22" s="18"/>
      <c r="T22" s="67"/>
      <c r="U22" s="67"/>
    </row>
    <row r="23" spans="1:21" s="34" customFormat="1" ht="127.5" x14ac:dyDescent="0.25">
      <c r="A23" s="167"/>
      <c r="B23" s="54" t="s">
        <v>212</v>
      </c>
      <c r="C23" s="67" t="s">
        <v>1165</v>
      </c>
      <c r="D23" s="67" t="s">
        <v>1166</v>
      </c>
      <c r="E23" s="14" t="s">
        <v>1150</v>
      </c>
      <c r="F23" s="15"/>
      <c r="G23" s="15"/>
      <c r="H23" s="67"/>
      <c r="I23" s="53"/>
      <c r="J23" s="53"/>
      <c r="K23" s="53"/>
      <c r="L23" s="53"/>
      <c r="M23" s="53"/>
      <c r="N23" s="52" t="str">
        <f t="shared" si="0"/>
        <v/>
      </c>
      <c r="O23" s="67"/>
      <c r="P23" s="67"/>
      <c r="Q23" s="53"/>
      <c r="R23" s="67"/>
      <c r="S23" s="18"/>
      <c r="T23" s="67"/>
      <c r="U23" s="67"/>
    </row>
    <row r="24" spans="1:21" s="34" customFormat="1" ht="127.5" x14ac:dyDescent="0.25">
      <c r="A24" s="167"/>
      <c r="B24" s="54" t="s">
        <v>212</v>
      </c>
      <c r="C24" s="67" t="s">
        <v>708</v>
      </c>
      <c r="D24" s="67" t="s">
        <v>1167</v>
      </c>
      <c r="E24" s="14" t="s">
        <v>1150</v>
      </c>
      <c r="F24" s="15"/>
      <c r="G24" s="15"/>
      <c r="H24" s="67"/>
      <c r="I24" s="53"/>
      <c r="J24" s="53"/>
      <c r="K24" s="53"/>
      <c r="L24" s="53"/>
      <c r="M24" s="53"/>
      <c r="N24" s="52" t="str">
        <f t="shared" si="0"/>
        <v/>
      </c>
      <c r="O24" s="67"/>
      <c r="P24" s="67"/>
      <c r="Q24" s="53"/>
      <c r="R24" s="67"/>
      <c r="S24" s="18"/>
      <c r="T24" s="67"/>
      <c r="U24" s="67"/>
    </row>
    <row r="25" spans="1:21" s="34" customFormat="1" ht="89.25" x14ac:dyDescent="0.25">
      <c r="A25" s="167"/>
      <c r="B25" s="54" t="s">
        <v>212</v>
      </c>
      <c r="C25" s="67" t="s">
        <v>709</v>
      </c>
      <c r="D25" s="67" t="s">
        <v>1168</v>
      </c>
      <c r="E25" s="15"/>
      <c r="F25" s="14" t="s">
        <v>1151</v>
      </c>
      <c r="G25" s="14" t="s">
        <v>1159</v>
      </c>
      <c r="H25" s="67"/>
      <c r="I25" s="53"/>
      <c r="J25" s="53"/>
      <c r="K25" s="53"/>
      <c r="L25" s="53"/>
      <c r="M25" s="53"/>
      <c r="N25" s="52" t="str">
        <f t="shared" si="0"/>
        <v/>
      </c>
      <c r="O25" s="67"/>
      <c r="P25" s="67"/>
      <c r="Q25" s="53"/>
      <c r="R25" s="67"/>
      <c r="S25" s="18"/>
      <c r="T25" s="67"/>
      <c r="U25" s="67"/>
    </row>
    <row r="26" spans="1:21" s="34" customFormat="1" ht="76.5" x14ac:dyDescent="0.25">
      <c r="A26" s="167"/>
      <c r="B26" s="54" t="s">
        <v>212</v>
      </c>
      <c r="C26" s="67" t="s">
        <v>710</v>
      </c>
      <c r="D26" s="67" t="s">
        <v>1169</v>
      </c>
      <c r="E26" s="15"/>
      <c r="F26" s="14" t="s">
        <v>1151</v>
      </c>
      <c r="G26" s="14" t="s">
        <v>1159</v>
      </c>
      <c r="H26" s="67"/>
      <c r="I26" s="53"/>
      <c r="J26" s="53"/>
      <c r="K26" s="53"/>
      <c r="L26" s="53"/>
      <c r="M26" s="53"/>
      <c r="N26" s="52" t="str">
        <f t="shared" si="0"/>
        <v/>
      </c>
      <c r="O26" s="67"/>
      <c r="P26" s="67"/>
      <c r="Q26" s="53"/>
      <c r="R26" s="67"/>
      <c r="S26" s="18"/>
      <c r="T26" s="67"/>
      <c r="U26" s="67"/>
    </row>
    <row r="27" spans="1:21" s="34" customFormat="1" ht="89.25" x14ac:dyDescent="0.25">
      <c r="A27" s="166" t="s">
        <v>215</v>
      </c>
      <c r="B27" s="54" t="s">
        <v>214</v>
      </c>
      <c r="C27" s="67" t="s">
        <v>1170</v>
      </c>
      <c r="D27" s="67" t="s">
        <v>1171</v>
      </c>
      <c r="E27" s="14" t="s">
        <v>1172</v>
      </c>
      <c r="F27" s="15"/>
      <c r="G27" s="15"/>
      <c r="H27" s="67"/>
      <c r="I27" s="53"/>
      <c r="J27" s="53"/>
      <c r="K27" s="53"/>
      <c r="L27" s="53"/>
      <c r="M27" s="53"/>
      <c r="N27" s="52" t="str">
        <f t="shared" si="0"/>
        <v/>
      </c>
      <c r="O27" s="67"/>
      <c r="P27" s="67"/>
      <c r="Q27" s="53"/>
      <c r="R27" s="67"/>
      <c r="S27" s="18"/>
      <c r="T27" s="67"/>
      <c r="U27" s="67"/>
    </row>
    <row r="28" spans="1:21" s="34" customFormat="1" ht="114.75" x14ac:dyDescent="0.25">
      <c r="A28" s="167"/>
      <c r="B28" s="54" t="s">
        <v>214</v>
      </c>
      <c r="C28" s="67" t="s">
        <v>1173</v>
      </c>
      <c r="D28" s="67" t="s">
        <v>1174</v>
      </c>
      <c r="E28" s="15"/>
      <c r="F28" s="14" t="s">
        <v>1175</v>
      </c>
      <c r="G28" s="14" t="s">
        <v>1176</v>
      </c>
      <c r="H28" s="67"/>
      <c r="I28" s="53"/>
      <c r="J28" s="53"/>
      <c r="K28" s="53"/>
      <c r="L28" s="53"/>
      <c r="M28" s="53"/>
      <c r="N28" s="52" t="str">
        <f t="shared" si="0"/>
        <v/>
      </c>
      <c r="O28" s="67"/>
      <c r="P28" s="67"/>
      <c r="Q28" s="53"/>
      <c r="R28" s="67"/>
      <c r="S28" s="18"/>
      <c r="T28" s="67"/>
      <c r="U28" s="67"/>
    </row>
    <row r="29" spans="1:21" s="34" customFormat="1" ht="102" x14ac:dyDescent="0.25">
      <c r="A29" s="167"/>
      <c r="B29" s="54" t="s">
        <v>214</v>
      </c>
      <c r="C29" s="67" t="s">
        <v>711</v>
      </c>
      <c r="D29" s="67" t="s">
        <v>1177</v>
      </c>
      <c r="E29" s="15"/>
      <c r="F29" s="15"/>
      <c r="G29" s="14" t="s">
        <v>1176</v>
      </c>
      <c r="H29" s="67"/>
      <c r="I29" s="53"/>
      <c r="J29" s="53"/>
      <c r="K29" s="53"/>
      <c r="L29" s="53"/>
      <c r="M29" s="53"/>
      <c r="N29" s="52" t="str">
        <f t="shared" si="0"/>
        <v/>
      </c>
      <c r="O29" s="67"/>
      <c r="P29" s="67"/>
      <c r="Q29" s="53"/>
      <c r="R29" s="67"/>
      <c r="S29" s="18"/>
      <c r="T29" s="67"/>
      <c r="U29" s="67"/>
    </row>
    <row r="30" spans="1:21" s="34" customFormat="1" ht="89.25" x14ac:dyDescent="0.25">
      <c r="A30" s="167"/>
      <c r="B30" s="54" t="s">
        <v>214</v>
      </c>
      <c r="C30" s="67" t="s">
        <v>1178</v>
      </c>
      <c r="D30" s="67" t="s">
        <v>1179</v>
      </c>
      <c r="E30" s="14" t="s">
        <v>1172</v>
      </c>
      <c r="F30" s="15"/>
      <c r="G30" s="15"/>
      <c r="H30" s="67"/>
      <c r="I30" s="53"/>
      <c r="J30" s="53"/>
      <c r="K30" s="53"/>
      <c r="L30" s="53"/>
      <c r="M30" s="53"/>
      <c r="N30" s="52" t="str">
        <f t="shared" si="0"/>
        <v/>
      </c>
      <c r="O30" s="67"/>
      <c r="P30" s="67"/>
      <c r="Q30" s="53"/>
      <c r="R30" s="67"/>
      <c r="S30" s="18"/>
      <c r="T30" s="67"/>
      <c r="U30" s="67"/>
    </row>
    <row r="31" spans="1:21" s="34" customFormat="1" ht="114.75" x14ac:dyDescent="0.25">
      <c r="A31" s="167"/>
      <c r="B31" s="54" t="s">
        <v>214</v>
      </c>
      <c r="C31" s="67" t="s">
        <v>1180</v>
      </c>
      <c r="D31" s="67" t="s">
        <v>1181</v>
      </c>
      <c r="E31" s="15"/>
      <c r="F31" s="14" t="s">
        <v>1175</v>
      </c>
      <c r="G31" s="14" t="s">
        <v>1176</v>
      </c>
      <c r="H31" s="67"/>
      <c r="I31" s="53"/>
      <c r="J31" s="53"/>
      <c r="K31" s="53"/>
      <c r="L31" s="53"/>
      <c r="M31" s="53"/>
      <c r="N31" s="52" t="str">
        <f t="shared" si="0"/>
        <v/>
      </c>
      <c r="O31" s="67"/>
      <c r="P31" s="67"/>
      <c r="Q31" s="53"/>
      <c r="R31" s="67"/>
      <c r="S31" s="18"/>
      <c r="T31" s="67"/>
      <c r="U31" s="67"/>
    </row>
    <row r="32" spans="1:21" s="34" customFormat="1" ht="114.75" x14ac:dyDescent="0.25">
      <c r="A32" s="168"/>
      <c r="B32" s="54" t="s">
        <v>214</v>
      </c>
      <c r="C32" s="67" t="s">
        <v>712</v>
      </c>
      <c r="D32" s="67" t="s">
        <v>1182</v>
      </c>
      <c r="E32" s="15"/>
      <c r="F32" s="14" t="s">
        <v>1175</v>
      </c>
      <c r="G32" s="14" t="s">
        <v>1176</v>
      </c>
      <c r="H32" s="67"/>
      <c r="I32" s="53"/>
      <c r="J32" s="53"/>
      <c r="K32" s="53"/>
      <c r="L32" s="53"/>
      <c r="M32" s="53"/>
      <c r="N32" s="52" t="str">
        <f t="shared" si="0"/>
        <v/>
      </c>
      <c r="O32" s="67"/>
      <c r="P32" s="67"/>
      <c r="Q32" s="53"/>
      <c r="R32" s="67"/>
      <c r="S32" s="18"/>
      <c r="T32" s="67"/>
      <c r="U32" s="67"/>
    </row>
    <row r="33" spans="2:17" s="34" customFormat="1" ht="12.75" x14ac:dyDescent="0.25">
      <c r="B33" s="35"/>
      <c r="I33" s="36"/>
      <c r="J33" s="36"/>
      <c r="K33" s="36"/>
      <c r="L33" s="36"/>
      <c r="M33" s="36"/>
      <c r="N33" s="37"/>
      <c r="Q33" s="36"/>
    </row>
    <row r="34" spans="2:17" s="34" customFormat="1" ht="12.75" x14ac:dyDescent="0.25">
      <c r="B34" s="35"/>
      <c r="I34" s="36"/>
      <c r="J34" s="36"/>
      <c r="K34" s="36"/>
      <c r="L34" s="36"/>
      <c r="M34" s="36"/>
      <c r="N34" s="37"/>
      <c r="Q34" s="36"/>
    </row>
    <row r="35" spans="2:17" s="34" customFormat="1" ht="12.75" x14ac:dyDescent="0.25">
      <c r="B35" s="35"/>
      <c r="I35" s="36"/>
      <c r="J35" s="36"/>
      <c r="K35" s="36"/>
      <c r="L35" s="36"/>
      <c r="M35" s="36"/>
      <c r="N35" s="37"/>
      <c r="Q35" s="36"/>
    </row>
    <row r="36" spans="2:17" s="34" customFormat="1" ht="12.75" x14ac:dyDescent="0.25">
      <c r="B36" s="35"/>
      <c r="I36" s="36"/>
      <c r="J36" s="36"/>
      <c r="K36" s="36"/>
      <c r="L36" s="36"/>
      <c r="M36" s="36"/>
      <c r="N36" s="37"/>
      <c r="Q36" s="36"/>
    </row>
    <row r="37" spans="2:17" s="34" customFormat="1" ht="12.75" x14ac:dyDescent="0.25">
      <c r="B37" s="35"/>
      <c r="I37" s="36"/>
      <c r="J37" s="36"/>
      <c r="K37" s="36"/>
      <c r="L37" s="36"/>
      <c r="M37" s="36"/>
      <c r="N37" s="37"/>
      <c r="Q37" s="36"/>
    </row>
    <row r="38" spans="2:17" s="34" customFormat="1" ht="12.75" x14ac:dyDescent="0.25">
      <c r="B38" s="35"/>
      <c r="I38" s="36"/>
      <c r="J38" s="36"/>
      <c r="K38" s="36"/>
      <c r="L38" s="36"/>
      <c r="M38" s="36"/>
      <c r="N38" s="37"/>
      <c r="Q38" s="36"/>
    </row>
    <row r="39" spans="2:17" s="34" customFormat="1" ht="12.75" x14ac:dyDescent="0.25">
      <c r="B39" s="35"/>
      <c r="I39" s="36"/>
      <c r="J39" s="36"/>
      <c r="K39" s="36"/>
      <c r="L39" s="36"/>
      <c r="M39" s="36"/>
      <c r="N39" s="37"/>
      <c r="Q39" s="36"/>
    </row>
    <row r="40" spans="2:17" s="34" customFormat="1" ht="12.75" x14ac:dyDescent="0.25">
      <c r="B40" s="35"/>
      <c r="I40" s="36"/>
      <c r="J40" s="36"/>
      <c r="K40" s="36"/>
      <c r="L40" s="36"/>
      <c r="M40" s="36"/>
      <c r="N40" s="37"/>
      <c r="Q40" s="36"/>
    </row>
  </sheetData>
  <sheetProtection sort="0" autoFilter="0"/>
  <autoFilter ref="A1:U32"/>
  <mergeCells count="3">
    <mergeCell ref="A2:A11"/>
    <mergeCell ref="A12:A26"/>
    <mergeCell ref="A27:A32"/>
  </mergeCells>
  <conditionalFormatting sqref="N2:N32">
    <cfRule type="expression" dxfId="5" priority="1">
      <formula>OR(AND(L2&lt;&gt;"",M2=""),AND(L2="",M2&lt;&gt;""))</formula>
    </cfRule>
  </conditionalFormatting>
  <dataValidations count="24">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U2:U1048576 L2:M1048576">
      <formula1>"High,Moderate,Low"</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55"/>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38" customWidth="1"/>
    <col min="2" max="2" width="8.85546875" style="39" customWidth="1"/>
    <col min="3" max="3" width="16.85546875" style="38" customWidth="1"/>
    <col min="4" max="4" width="43.42578125" style="38" customWidth="1"/>
    <col min="5" max="7" width="30.85546875" style="38" customWidth="1"/>
    <col min="8" max="8" width="55.85546875" style="38" customWidth="1"/>
    <col min="9" max="10" width="19.7109375" style="40" customWidth="1"/>
    <col min="11" max="11" width="26.5703125" style="40" customWidth="1"/>
    <col min="12" max="13" width="15.85546875" style="40" customWidth="1"/>
    <col min="14" max="14" width="15.85546875" style="41" customWidth="1"/>
    <col min="15" max="16" width="26.5703125" style="38" customWidth="1"/>
    <col min="17" max="17" width="18.5703125" style="40" customWidth="1"/>
    <col min="18" max="18" width="21" style="38" customWidth="1"/>
    <col min="19" max="19" width="5.42578125" style="42" customWidth="1"/>
    <col min="20" max="20" width="19.42578125" style="38" customWidth="1"/>
    <col min="21" max="21" width="14.42578125" style="38" customWidth="1"/>
    <col min="22" max="24" width="9" style="38"/>
    <col min="25" max="25" width="7.85546875" style="38" customWidth="1"/>
    <col min="26" max="16384" width="9" style="38"/>
  </cols>
  <sheetData>
    <row r="1" spans="1:21" s="43" customFormat="1" ht="38.25" x14ac:dyDescent="0.25">
      <c r="A1" s="13" t="s">
        <v>299</v>
      </c>
      <c r="B1" s="19" t="s">
        <v>320</v>
      </c>
      <c r="C1" s="13" t="s">
        <v>0</v>
      </c>
      <c r="D1" s="13" t="s">
        <v>1</v>
      </c>
      <c r="E1" s="13" t="s">
        <v>10</v>
      </c>
      <c r="F1" s="13" t="s">
        <v>11</v>
      </c>
      <c r="G1" s="13" t="s">
        <v>12</v>
      </c>
      <c r="H1" s="13" t="s">
        <v>2</v>
      </c>
      <c r="I1" s="13" t="s">
        <v>3</v>
      </c>
      <c r="J1" s="13" t="s">
        <v>23</v>
      </c>
      <c r="K1" s="13" t="s">
        <v>28</v>
      </c>
      <c r="L1" s="13" t="s">
        <v>24</v>
      </c>
      <c r="M1" s="13" t="s">
        <v>25</v>
      </c>
      <c r="N1" s="22" t="s">
        <v>26</v>
      </c>
      <c r="O1" s="13" t="s">
        <v>27</v>
      </c>
      <c r="P1" s="13" t="s">
        <v>4</v>
      </c>
      <c r="Q1" s="13" t="s">
        <v>2111</v>
      </c>
      <c r="R1" s="13" t="s">
        <v>5</v>
      </c>
      <c r="S1" s="13"/>
      <c r="T1" s="13" t="s">
        <v>30</v>
      </c>
      <c r="U1" s="13" t="s">
        <v>29</v>
      </c>
    </row>
    <row r="2" spans="1:21" s="34" customFormat="1" ht="140.25" x14ac:dyDescent="0.25">
      <c r="A2" s="150" t="s">
        <v>218</v>
      </c>
      <c r="B2" s="20" t="s">
        <v>217</v>
      </c>
      <c r="C2" s="33" t="s">
        <v>415</v>
      </c>
      <c r="D2" s="33" t="s">
        <v>1087</v>
      </c>
      <c r="E2" s="14" t="s">
        <v>416</v>
      </c>
      <c r="F2" s="15"/>
      <c r="G2" s="15"/>
      <c r="H2" s="49"/>
      <c r="I2" s="17"/>
      <c r="J2" s="17"/>
      <c r="K2" s="44"/>
      <c r="L2" s="17"/>
      <c r="M2" s="17"/>
      <c r="N2" s="23" t="str">
        <f>IF(OR(L2="",M2=""),"",
IF(OR(L2="Low",M2="Low"),"Low",
IF(OR(L2="Moderate",M2="Moderate"),"Moderate",
"High")))</f>
        <v/>
      </c>
      <c r="O2" s="44"/>
      <c r="P2" s="44"/>
      <c r="Q2" s="17"/>
      <c r="R2" s="44"/>
      <c r="S2" s="18"/>
      <c r="T2" s="44"/>
      <c r="U2" s="44"/>
    </row>
    <row r="3" spans="1:21" s="34" customFormat="1" ht="38.25" x14ac:dyDescent="0.25">
      <c r="A3" s="151"/>
      <c r="B3" s="20" t="s">
        <v>217</v>
      </c>
      <c r="C3" s="33" t="s">
        <v>418</v>
      </c>
      <c r="D3" s="33" t="s">
        <v>1088</v>
      </c>
      <c r="E3" s="14" t="s">
        <v>416</v>
      </c>
      <c r="F3" s="15"/>
      <c r="G3" s="15"/>
      <c r="H3" s="49"/>
      <c r="I3" s="17"/>
      <c r="J3" s="17"/>
      <c r="K3" s="44"/>
      <c r="L3" s="17"/>
      <c r="M3" s="17"/>
      <c r="N3" s="23" t="str">
        <f t="shared" ref="N3:N55" si="0">IF(OR(L3="",M3=""),"",
IF(OR(L3="Low",M3="Low"),"Low",
IF(OR(L3="Moderate",M3="Moderate"),"Moderate",
"High")))</f>
        <v/>
      </c>
      <c r="O3" s="44"/>
      <c r="P3" s="44"/>
      <c r="Q3" s="17"/>
      <c r="R3" s="44"/>
      <c r="S3" s="18"/>
      <c r="T3" s="44"/>
      <c r="U3" s="44"/>
    </row>
    <row r="4" spans="1:21" s="34" customFormat="1" ht="51" x14ac:dyDescent="0.25">
      <c r="A4" s="151"/>
      <c r="B4" s="20" t="s">
        <v>217</v>
      </c>
      <c r="C4" s="33" t="s">
        <v>419</v>
      </c>
      <c r="D4" s="33" t="s">
        <v>1089</v>
      </c>
      <c r="E4" s="14" t="s">
        <v>416</v>
      </c>
      <c r="F4" s="44" t="s">
        <v>417</v>
      </c>
      <c r="G4" s="15"/>
      <c r="H4" s="49"/>
      <c r="I4" s="17"/>
      <c r="J4" s="17"/>
      <c r="K4" s="44"/>
      <c r="L4" s="17"/>
      <c r="M4" s="17"/>
      <c r="N4" s="23" t="str">
        <f t="shared" si="0"/>
        <v/>
      </c>
      <c r="O4" s="44"/>
      <c r="P4" s="44"/>
      <c r="Q4" s="17"/>
      <c r="R4" s="44"/>
      <c r="S4" s="18"/>
      <c r="T4" s="44"/>
      <c r="U4" s="44"/>
    </row>
    <row r="5" spans="1:21" s="34" customFormat="1" ht="51" x14ac:dyDescent="0.25">
      <c r="A5" s="151"/>
      <c r="B5" s="20" t="s">
        <v>217</v>
      </c>
      <c r="C5" s="33" t="s">
        <v>420</v>
      </c>
      <c r="D5" s="33" t="s">
        <v>1090</v>
      </c>
      <c r="E5" s="14" t="s">
        <v>416</v>
      </c>
      <c r="F5" s="15"/>
      <c r="G5" s="15"/>
      <c r="H5" s="49"/>
      <c r="I5" s="17"/>
      <c r="J5" s="17"/>
      <c r="K5" s="44"/>
      <c r="L5" s="17"/>
      <c r="M5" s="17"/>
      <c r="N5" s="23" t="str">
        <f t="shared" si="0"/>
        <v/>
      </c>
      <c r="O5" s="44"/>
      <c r="P5" s="44"/>
      <c r="Q5" s="17"/>
      <c r="R5" s="44"/>
      <c r="S5" s="18"/>
      <c r="T5" s="44"/>
      <c r="U5" s="44"/>
    </row>
    <row r="6" spans="1:21" s="34" customFormat="1" ht="38.25" x14ac:dyDescent="0.25">
      <c r="A6" s="151"/>
      <c r="B6" s="20" t="s">
        <v>217</v>
      </c>
      <c r="C6" s="33" t="s">
        <v>421</v>
      </c>
      <c r="D6" s="33" t="s">
        <v>501</v>
      </c>
      <c r="E6" s="14" t="s">
        <v>416</v>
      </c>
      <c r="F6" s="15"/>
      <c r="G6" s="15"/>
      <c r="H6" s="49"/>
      <c r="I6" s="17"/>
      <c r="J6" s="17"/>
      <c r="K6" s="44"/>
      <c r="L6" s="17"/>
      <c r="M6" s="17"/>
      <c r="N6" s="23" t="str">
        <f t="shared" si="0"/>
        <v/>
      </c>
      <c r="O6" s="44"/>
      <c r="P6" s="44"/>
      <c r="Q6" s="17"/>
      <c r="R6" s="44"/>
      <c r="S6" s="18"/>
      <c r="T6" s="44"/>
      <c r="U6" s="44"/>
    </row>
    <row r="7" spans="1:21" s="34" customFormat="1" ht="51" x14ac:dyDescent="0.25">
      <c r="A7" s="151"/>
      <c r="B7" s="20" t="s">
        <v>217</v>
      </c>
      <c r="C7" s="33" t="s">
        <v>422</v>
      </c>
      <c r="D7" s="33" t="s">
        <v>503</v>
      </c>
      <c r="E7" s="14" t="s">
        <v>416</v>
      </c>
      <c r="F7" s="44" t="s">
        <v>417</v>
      </c>
      <c r="G7" s="15"/>
      <c r="H7" s="49"/>
      <c r="I7" s="17"/>
      <c r="J7" s="17"/>
      <c r="K7" s="44"/>
      <c r="L7" s="17"/>
      <c r="M7" s="17"/>
      <c r="N7" s="23" t="str">
        <f t="shared" si="0"/>
        <v/>
      </c>
      <c r="O7" s="44"/>
      <c r="P7" s="44"/>
      <c r="Q7" s="17"/>
      <c r="R7" s="44"/>
      <c r="S7" s="18"/>
      <c r="T7" s="44"/>
      <c r="U7" s="44"/>
    </row>
    <row r="8" spans="1:21" s="34" customFormat="1" ht="38.25" x14ac:dyDescent="0.25">
      <c r="A8" s="151"/>
      <c r="B8" s="20" t="s">
        <v>217</v>
      </c>
      <c r="C8" s="33" t="s">
        <v>423</v>
      </c>
      <c r="D8" s="33" t="s">
        <v>1091</v>
      </c>
      <c r="E8" s="14" t="s">
        <v>416</v>
      </c>
      <c r="F8" s="15"/>
      <c r="G8" s="15"/>
      <c r="H8" s="49"/>
      <c r="I8" s="17"/>
      <c r="J8" s="17"/>
      <c r="K8" s="44"/>
      <c r="L8" s="17"/>
      <c r="M8" s="17"/>
      <c r="N8" s="23" t="str">
        <f t="shared" si="0"/>
        <v/>
      </c>
      <c r="O8" s="44"/>
      <c r="P8" s="44"/>
      <c r="Q8" s="17"/>
      <c r="R8" s="44"/>
      <c r="S8" s="18"/>
      <c r="T8" s="44"/>
      <c r="U8" s="44"/>
    </row>
    <row r="9" spans="1:21" s="34" customFormat="1" ht="51" x14ac:dyDescent="0.25">
      <c r="A9" s="151"/>
      <c r="B9" s="20" t="s">
        <v>217</v>
      </c>
      <c r="C9" s="33" t="s">
        <v>424</v>
      </c>
      <c r="D9" s="33" t="s">
        <v>1092</v>
      </c>
      <c r="E9" s="14" t="s">
        <v>416</v>
      </c>
      <c r="F9" s="15"/>
      <c r="G9" s="15"/>
      <c r="H9" s="49"/>
      <c r="I9" s="17"/>
      <c r="J9" s="17"/>
      <c r="K9" s="17"/>
      <c r="L9" s="17"/>
      <c r="M9" s="17"/>
      <c r="N9" s="23" t="str">
        <f t="shared" si="0"/>
        <v/>
      </c>
      <c r="O9" s="44"/>
      <c r="P9" s="44"/>
      <c r="Q9" s="17"/>
      <c r="R9" s="44"/>
      <c r="S9" s="18"/>
      <c r="T9" s="44"/>
      <c r="U9" s="17"/>
    </row>
    <row r="10" spans="1:21" s="34" customFormat="1" ht="38.25" x14ac:dyDescent="0.25">
      <c r="A10" s="151"/>
      <c r="B10" s="20" t="s">
        <v>217</v>
      </c>
      <c r="C10" s="33" t="s">
        <v>425</v>
      </c>
      <c r="D10" s="33" t="s">
        <v>1093</v>
      </c>
      <c r="E10" s="14" t="s">
        <v>416</v>
      </c>
      <c r="F10" s="15"/>
      <c r="G10" s="15"/>
      <c r="H10" s="49"/>
      <c r="I10" s="17"/>
      <c r="J10" s="17"/>
      <c r="K10" s="17"/>
      <c r="L10" s="17"/>
      <c r="M10" s="17"/>
      <c r="N10" s="23" t="str">
        <f t="shared" si="0"/>
        <v/>
      </c>
      <c r="O10" s="44"/>
      <c r="P10" s="44"/>
      <c r="Q10" s="17"/>
      <c r="R10" s="44"/>
      <c r="S10" s="18"/>
      <c r="T10" s="44"/>
      <c r="U10" s="17"/>
    </row>
    <row r="11" spans="1:21" s="34" customFormat="1" ht="51" x14ac:dyDescent="0.25">
      <c r="A11" s="152"/>
      <c r="B11" s="20" t="s">
        <v>217</v>
      </c>
      <c r="C11" s="33" t="s">
        <v>426</v>
      </c>
      <c r="D11" s="33" t="s">
        <v>1094</v>
      </c>
      <c r="E11" s="14" t="s">
        <v>416</v>
      </c>
      <c r="F11" s="15"/>
      <c r="G11" s="15"/>
      <c r="H11" s="49"/>
      <c r="I11" s="17"/>
      <c r="J11" s="17"/>
      <c r="K11" s="17"/>
      <c r="L11" s="17"/>
      <c r="M11" s="17"/>
      <c r="N11" s="23" t="str">
        <f t="shared" si="0"/>
        <v/>
      </c>
      <c r="O11" s="44"/>
      <c r="P11" s="44"/>
      <c r="Q11" s="17"/>
      <c r="R11" s="44"/>
      <c r="S11" s="18"/>
      <c r="T11" s="44"/>
      <c r="U11" s="17"/>
    </row>
    <row r="12" spans="1:21" s="34" customFormat="1" ht="114.75" x14ac:dyDescent="0.25">
      <c r="A12" s="147" t="s">
        <v>220</v>
      </c>
      <c r="B12" s="21" t="s">
        <v>219</v>
      </c>
      <c r="C12" s="44" t="s">
        <v>427</v>
      </c>
      <c r="D12" s="44" t="s">
        <v>1095</v>
      </c>
      <c r="E12" s="44" t="s">
        <v>428</v>
      </c>
      <c r="F12" s="15"/>
      <c r="G12" s="15"/>
      <c r="H12" s="44"/>
      <c r="I12" s="17"/>
      <c r="J12" s="17"/>
      <c r="K12" s="17"/>
      <c r="L12" s="17"/>
      <c r="M12" s="17"/>
      <c r="N12" s="23" t="str">
        <f t="shared" si="0"/>
        <v/>
      </c>
      <c r="O12" s="44"/>
      <c r="P12" s="44"/>
      <c r="Q12" s="17"/>
      <c r="R12" s="44"/>
      <c r="S12" s="18"/>
      <c r="T12" s="44"/>
      <c r="U12" s="44"/>
    </row>
    <row r="13" spans="1:21" s="34" customFormat="1" ht="114.75" x14ac:dyDescent="0.25">
      <c r="A13" s="148"/>
      <c r="B13" s="21" t="s">
        <v>219</v>
      </c>
      <c r="C13" s="44" t="s">
        <v>429</v>
      </c>
      <c r="D13" s="44" t="s">
        <v>1096</v>
      </c>
      <c r="E13" s="44" t="s">
        <v>428</v>
      </c>
      <c r="F13" s="44" t="s">
        <v>417</v>
      </c>
      <c r="G13" s="15"/>
      <c r="H13" s="44"/>
      <c r="I13" s="17"/>
      <c r="J13" s="17"/>
      <c r="K13" s="17"/>
      <c r="L13" s="17"/>
      <c r="M13" s="17"/>
      <c r="N13" s="23" t="str">
        <f t="shared" si="0"/>
        <v/>
      </c>
      <c r="O13" s="44"/>
      <c r="P13" s="44"/>
      <c r="Q13" s="17"/>
      <c r="R13" s="44"/>
      <c r="S13" s="18"/>
      <c r="T13" s="44"/>
      <c r="U13" s="44"/>
    </row>
    <row r="14" spans="1:21" s="34" customFormat="1" ht="114.75" x14ac:dyDescent="0.25">
      <c r="A14" s="148"/>
      <c r="B14" s="21" t="s">
        <v>219</v>
      </c>
      <c r="C14" s="44" t="s">
        <v>430</v>
      </c>
      <c r="D14" s="44" t="s">
        <v>1097</v>
      </c>
      <c r="E14" s="44" t="s">
        <v>428</v>
      </c>
      <c r="F14" s="15"/>
      <c r="G14" s="15"/>
      <c r="H14" s="44"/>
      <c r="I14" s="17"/>
      <c r="J14" s="17"/>
      <c r="K14" s="17"/>
      <c r="L14" s="17"/>
      <c r="M14" s="17"/>
      <c r="N14" s="23" t="str">
        <f t="shared" si="0"/>
        <v/>
      </c>
      <c r="O14" s="44"/>
      <c r="P14" s="44"/>
      <c r="Q14" s="17"/>
      <c r="R14" s="44"/>
      <c r="S14" s="18"/>
      <c r="T14" s="44"/>
      <c r="U14" s="44"/>
    </row>
    <row r="15" spans="1:21" s="34" customFormat="1" ht="63.75" x14ac:dyDescent="0.25">
      <c r="A15" s="149"/>
      <c r="B15" s="21" t="s">
        <v>219</v>
      </c>
      <c r="C15" s="44" t="s">
        <v>431</v>
      </c>
      <c r="D15" s="44" t="s">
        <v>1098</v>
      </c>
      <c r="E15" s="15"/>
      <c r="F15" s="44" t="s">
        <v>417</v>
      </c>
      <c r="G15" s="44" t="s">
        <v>432</v>
      </c>
      <c r="H15" s="44"/>
      <c r="I15" s="17"/>
      <c r="J15" s="17"/>
      <c r="K15" s="17"/>
      <c r="L15" s="17"/>
      <c r="M15" s="17"/>
      <c r="N15" s="23" t="str">
        <f t="shared" si="0"/>
        <v/>
      </c>
      <c r="O15" s="44"/>
      <c r="P15" s="44"/>
      <c r="Q15" s="17"/>
      <c r="R15" s="44"/>
      <c r="S15" s="18"/>
      <c r="T15" s="44"/>
      <c r="U15" s="44"/>
    </row>
    <row r="16" spans="1:21" s="34" customFormat="1" ht="63.75" x14ac:dyDescent="0.25">
      <c r="A16" s="147" t="s">
        <v>222</v>
      </c>
      <c r="B16" s="21" t="s">
        <v>221</v>
      </c>
      <c r="C16" s="44" t="s">
        <v>433</v>
      </c>
      <c r="D16" s="44" t="s">
        <v>1099</v>
      </c>
      <c r="E16" s="44" t="s">
        <v>434</v>
      </c>
      <c r="F16" s="44" t="s">
        <v>417</v>
      </c>
      <c r="G16" s="15"/>
      <c r="H16" s="44"/>
      <c r="I16" s="17"/>
      <c r="J16" s="17"/>
      <c r="K16" s="17"/>
      <c r="L16" s="17"/>
      <c r="M16" s="17"/>
      <c r="N16" s="23" t="str">
        <f t="shared" si="0"/>
        <v/>
      </c>
      <c r="O16" s="44"/>
      <c r="P16" s="44"/>
      <c r="Q16" s="17"/>
      <c r="R16" s="44"/>
      <c r="S16" s="18"/>
      <c r="T16" s="44"/>
      <c r="U16" s="44"/>
    </row>
    <row r="17" spans="1:21" s="34" customFormat="1" ht="63.75" x14ac:dyDescent="0.25">
      <c r="A17" s="148"/>
      <c r="B17" s="21" t="s">
        <v>221</v>
      </c>
      <c r="C17" s="44" t="s">
        <v>435</v>
      </c>
      <c r="D17" s="44" t="s">
        <v>1100</v>
      </c>
      <c r="E17" s="44" t="s">
        <v>434</v>
      </c>
      <c r="F17" s="15"/>
      <c r="G17" s="15"/>
      <c r="H17" s="44"/>
      <c r="I17" s="17"/>
      <c r="J17" s="17"/>
      <c r="K17" s="17"/>
      <c r="L17" s="17"/>
      <c r="M17" s="17"/>
      <c r="N17" s="23" t="str">
        <f t="shared" si="0"/>
        <v/>
      </c>
      <c r="O17" s="44"/>
      <c r="P17" s="44"/>
      <c r="Q17" s="17"/>
      <c r="R17" s="44"/>
      <c r="S17" s="18"/>
      <c r="T17" s="44"/>
      <c r="U17" s="44"/>
    </row>
    <row r="18" spans="1:21" s="34" customFormat="1" ht="63.75" x14ac:dyDescent="0.25">
      <c r="A18" s="148"/>
      <c r="B18" s="21" t="s">
        <v>221</v>
      </c>
      <c r="C18" s="44" t="s">
        <v>436</v>
      </c>
      <c r="D18" s="44" t="s">
        <v>1101</v>
      </c>
      <c r="E18" s="44" t="s">
        <v>434</v>
      </c>
      <c r="F18" s="15"/>
      <c r="G18" s="15"/>
      <c r="H18" s="44"/>
      <c r="I18" s="17"/>
      <c r="J18" s="17"/>
      <c r="K18" s="17"/>
      <c r="L18" s="17"/>
      <c r="M18" s="17"/>
      <c r="N18" s="23" t="str">
        <f t="shared" si="0"/>
        <v/>
      </c>
      <c r="O18" s="44"/>
      <c r="P18" s="44"/>
      <c r="Q18" s="17"/>
      <c r="R18" s="44"/>
      <c r="S18" s="18"/>
      <c r="T18" s="44"/>
      <c r="U18" s="44"/>
    </row>
    <row r="19" spans="1:21" s="34" customFormat="1" ht="76.5" x14ac:dyDescent="0.25">
      <c r="A19" s="149"/>
      <c r="B19" s="21" t="s">
        <v>221</v>
      </c>
      <c r="C19" s="44" t="s">
        <v>437</v>
      </c>
      <c r="D19" s="44" t="s">
        <v>1102</v>
      </c>
      <c r="E19" s="15"/>
      <c r="F19" s="44" t="s">
        <v>417</v>
      </c>
      <c r="G19" s="44" t="s">
        <v>438</v>
      </c>
      <c r="H19" s="44"/>
      <c r="I19" s="17"/>
      <c r="J19" s="17"/>
      <c r="K19" s="17"/>
      <c r="L19" s="17"/>
      <c r="M19" s="17"/>
      <c r="N19" s="23" t="str">
        <f t="shared" si="0"/>
        <v/>
      </c>
      <c r="O19" s="44"/>
      <c r="P19" s="44"/>
      <c r="Q19" s="17"/>
      <c r="R19" s="44"/>
      <c r="S19" s="18"/>
      <c r="T19" s="44"/>
      <c r="U19" s="44"/>
    </row>
    <row r="20" spans="1:21" s="34" customFormat="1" ht="114.75" x14ac:dyDescent="0.25">
      <c r="A20" s="147" t="s">
        <v>224</v>
      </c>
      <c r="B20" s="21" t="s">
        <v>223</v>
      </c>
      <c r="C20" s="44" t="s">
        <v>439</v>
      </c>
      <c r="D20" s="44" t="s">
        <v>1103</v>
      </c>
      <c r="E20" s="44" t="s">
        <v>440</v>
      </c>
      <c r="F20" s="15"/>
      <c r="G20" s="15"/>
      <c r="H20" s="44"/>
      <c r="I20" s="17"/>
      <c r="J20" s="17"/>
      <c r="K20" s="17"/>
      <c r="L20" s="17"/>
      <c r="M20" s="17"/>
      <c r="N20" s="23" t="str">
        <f t="shared" si="0"/>
        <v/>
      </c>
      <c r="O20" s="44"/>
      <c r="P20" s="44"/>
      <c r="Q20" s="17"/>
      <c r="R20" s="44"/>
      <c r="S20" s="18"/>
      <c r="T20" s="44"/>
      <c r="U20" s="44"/>
    </row>
    <row r="21" spans="1:21" s="34" customFormat="1" ht="102" x14ac:dyDescent="0.25">
      <c r="A21" s="148"/>
      <c r="B21" s="21" t="s">
        <v>223</v>
      </c>
      <c r="C21" s="44" t="s">
        <v>441</v>
      </c>
      <c r="D21" s="44" t="s">
        <v>1104</v>
      </c>
      <c r="E21" s="15"/>
      <c r="F21" s="44" t="s">
        <v>442</v>
      </c>
      <c r="G21" s="44" t="s">
        <v>443</v>
      </c>
      <c r="H21" s="44"/>
      <c r="I21" s="17"/>
      <c r="J21" s="17"/>
      <c r="K21" s="17"/>
      <c r="L21" s="17"/>
      <c r="M21" s="17"/>
      <c r="N21" s="23" t="str">
        <f t="shared" si="0"/>
        <v/>
      </c>
      <c r="O21" s="44"/>
      <c r="P21" s="44"/>
      <c r="Q21" s="17"/>
      <c r="R21" s="44"/>
      <c r="S21" s="18"/>
      <c r="T21" s="44"/>
      <c r="U21" s="44"/>
    </row>
    <row r="22" spans="1:21" s="34" customFormat="1" ht="102" x14ac:dyDescent="0.25">
      <c r="A22" s="148"/>
      <c r="B22" s="21" t="s">
        <v>223</v>
      </c>
      <c r="C22" s="44" t="s">
        <v>444</v>
      </c>
      <c r="D22" s="44" t="s">
        <v>1105</v>
      </c>
      <c r="E22" s="15"/>
      <c r="F22" s="44" t="s">
        <v>442</v>
      </c>
      <c r="G22" s="44" t="s">
        <v>443</v>
      </c>
      <c r="H22" s="44"/>
      <c r="I22" s="17"/>
      <c r="J22" s="17"/>
      <c r="K22" s="17"/>
      <c r="L22" s="17"/>
      <c r="M22" s="17"/>
      <c r="N22" s="23" t="str">
        <f t="shared" si="0"/>
        <v/>
      </c>
      <c r="O22" s="44"/>
      <c r="P22" s="44"/>
      <c r="Q22" s="17"/>
      <c r="R22" s="44"/>
      <c r="S22" s="18"/>
      <c r="T22" s="44"/>
      <c r="U22" s="44"/>
    </row>
    <row r="23" spans="1:21" s="34" customFormat="1" ht="114.75" x14ac:dyDescent="0.25">
      <c r="A23" s="148"/>
      <c r="B23" s="21" t="s">
        <v>223</v>
      </c>
      <c r="C23" s="44" t="s">
        <v>445</v>
      </c>
      <c r="D23" s="44" t="s">
        <v>1106</v>
      </c>
      <c r="E23" s="44" t="s">
        <v>440</v>
      </c>
      <c r="F23" s="15"/>
      <c r="G23" s="15"/>
      <c r="H23" s="44"/>
      <c r="I23" s="17"/>
      <c r="J23" s="17"/>
      <c r="K23" s="17"/>
      <c r="L23" s="17"/>
      <c r="M23" s="17"/>
      <c r="N23" s="23" t="str">
        <f t="shared" si="0"/>
        <v/>
      </c>
      <c r="O23" s="44"/>
      <c r="P23" s="44"/>
      <c r="Q23" s="17"/>
      <c r="R23" s="44"/>
      <c r="S23" s="18"/>
      <c r="T23" s="44"/>
      <c r="U23" s="44"/>
    </row>
    <row r="24" spans="1:21" s="34" customFormat="1" ht="114.75" x14ac:dyDescent="0.25">
      <c r="A24" s="148"/>
      <c r="B24" s="21" t="s">
        <v>223</v>
      </c>
      <c r="C24" s="44" t="s">
        <v>446</v>
      </c>
      <c r="D24" s="44" t="s">
        <v>1107</v>
      </c>
      <c r="E24" s="44" t="s">
        <v>440</v>
      </c>
      <c r="F24" s="44" t="s">
        <v>442</v>
      </c>
      <c r="G24" s="15"/>
      <c r="H24" s="44"/>
      <c r="I24" s="17"/>
      <c r="J24" s="17"/>
      <c r="K24" s="17"/>
      <c r="L24" s="17"/>
      <c r="M24" s="17"/>
      <c r="N24" s="23" t="str">
        <f t="shared" si="0"/>
        <v/>
      </c>
      <c r="O24" s="44"/>
      <c r="P24" s="44"/>
      <c r="Q24" s="17"/>
      <c r="R24" s="44"/>
      <c r="S24" s="18"/>
      <c r="T24" s="44"/>
      <c r="U24" s="44"/>
    </row>
    <row r="25" spans="1:21" s="34" customFormat="1" ht="114.75" x14ac:dyDescent="0.25">
      <c r="A25" s="148"/>
      <c r="B25" s="21" t="s">
        <v>223</v>
      </c>
      <c r="C25" s="44" t="s">
        <v>447</v>
      </c>
      <c r="D25" s="44" t="s">
        <v>1108</v>
      </c>
      <c r="E25" s="44" t="s">
        <v>440</v>
      </c>
      <c r="F25" s="44" t="s">
        <v>442</v>
      </c>
      <c r="G25" s="15"/>
      <c r="H25" s="44"/>
      <c r="I25" s="17"/>
      <c r="J25" s="17"/>
      <c r="K25" s="17"/>
      <c r="L25" s="17"/>
      <c r="M25" s="17"/>
      <c r="N25" s="23" t="str">
        <f t="shared" si="0"/>
        <v/>
      </c>
      <c r="O25" s="44"/>
      <c r="P25" s="44"/>
      <c r="Q25" s="17"/>
      <c r="R25" s="44"/>
      <c r="S25" s="18"/>
      <c r="T25" s="44"/>
      <c r="U25" s="44"/>
    </row>
    <row r="26" spans="1:21" s="34" customFormat="1" ht="114.75" x14ac:dyDescent="0.25">
      <c r="A26" s="148"/>
      <c r="B26" s="21" t="s">
        <v>223</v>
      </c>
      <c r="C26" s="44" t="s">
        <v>448</v>
      </c>
      <c r="D26" s="44" t="s">
        <v>1109</v>
      </c>
      <c r="E26" s="44" t="s">
        <v>440</v>
      </c>
      <c r="F26" s="44" t="s">
        <v>442</v>
      </c>
      <c r="G26" s="15"/>
      <c r="H26" s="44"/>
      <c r="I26" s="17"/>
      <c r="J26" s="17"/>
      <c r="K26" s="17"/>
      <c r="L26" s="17"/>
      <c r="M26" s="17"/>
      <c r="N26" s="23" t="str">
        <f t="shared" si="0"/>
        <v/>
      </c>
      <c r="O26" s="44"/>
      <c r="P26" s="44"/>
      <c r="Q26" s="17"/>
      <c r="R26" s="44"/>
      <c r="S26" s="18"/>
      <c r="T26" s="44"/>
      <c r="U26" s="44"/>
    </row>
    <row r="27" spans="1:21" s="34" customFormat="1" ht="114.75" x14ac:dyDescent="0.25">
      <c r="A27" s="148"/>
      <c r="B27" s="21" t="s">
        <v>223</v>
      </c>
      <c r="C27" s="44" t="s">
        <v>449</v>
      </c>
      <c r="D27" s="44" t="s">
        <v>1110</v>
      </c>
      <c r="E27" s="44" t="s">
        <v>440</v>
      </c>
      <c r="F27" s="15"/>
      <c r="G27" s="15"/>
      <c r="H27" s="44"/>
      <c r="I27" s="17"/>
      <c r="J27" s="17"/>
      <c r="K27" s="17"/>
      <c r="L27" s="17"/>
      <c r="M27" s="17"/>
      <c r="N27" s="23" t="str">
        <f t="shared" si="0"/>
        <v/>
      </c>
      <c r="O27" s="44"/>
      <c r="P27" s="44"/>
      <c r="Q27" s="17"/>
      <c r="R27" s="44"/>
      <c r="S27" s="18"/>
      <c r="T27" s="44"/>
      <c r="U27" s="44"/>
    </row>
    <row r="28" spans="1:21" s="34" customFormat="1" ht="114.75" x14ac:dyDescent="0.25">
      <c r="A28" s="148"/>
      <c r="B28" s="21" t="s">
        <v>223</v>
      </c>
      <c r="C28" s="44" t="s">
        <v>450</v>
      </c>
      <c r="D28" s="44" t="s">
        <v>1111</v>
      </c>
      <c r="E28" s="44" t="s">
        <v>440</v>
      </c>
      <c r="F28" s="15"/>
      <c r="G28" s="15"/>
      <c r="H28" s="44"/>
      <c r="I28" s="17"/>
      <c r="J28" s="17"/>
      <c r="K28" s="17"/>
      <c r="L28" s="17"/>
      <c r="M28" s="17"/>
      <c r="N28" s="23" t="str">
        <f t="shared" si="0"/>
        <v/>
      </c>
      <c r="O28" s="44"/>
      <c r="P28" s="44"/>
      <c r="Q28" s="17"/>
      <c r="R28" s="44"/>
      <c r="S28" s="18"/>
      <c r="T28" s="44"/>
      <c r="U28" s="44"/>
    </row>
    <row r="29" spans="1:21" s="34" customFormat="1" ht="102" x14ac:dyDescent="0.25">
      <c r="A29" s="149"/>
      <c r="B29" s="21" t="s">
        <v>223</v>
      </c>
      <c r="C29" s="44" t="s">
        <v>451</v>
      </c>
      <c r="D29" s="44" t="s">
        <v>1112</v>
      </c>
      <c r="E29" s="15"/>
      <c r="F29" s="44" t="s">
        <v>442</v>
      </c>
      <c r="G29" s="44" t="s">
        <v>443</v>
      </c>
      <c r="H29" s="44"/>
      <c r="I29" s="17"/>
      <c r="J29" s="17"/>
      <c r="K29" s="17"/>
      <c r="L29" s="17"/>
      <c r="M29" s="17"/>
      <c r="N29" s="23" t="str">
        <f t="shared" si="0"/>
        <v/>
      </c>
      <c r="O29" s="44"/>
      <c r="P29" s="44"/>
      <c r="Q29" s="17"/>
      <c r="R29" s="44"/>
      <c r="S29" s="18"/>
      <c r="T29" s="44"/>
      <c r="U29" s="44"/>
    </row>
    <row r="30" spans="1:21" s="34" customFormat="1" ht="102" x14ac:dyDescent="0.25">
      <c r="A30" s="147" t="s">
        <v>226</v>
      </c>
      <c r="B30" s="44" t="s">
        <v>225</v>
      </c>
      <c r="C30" s="44" t="s">
        <v>452</v>
      </c>
      <c r="D30" s="44" t="s">
        <v>453</v>
      </c>
      <c r="E30" s="44" t="s">
        <v>454</v>
      </c>
      <c r="F30" s="44" t="s">
        <v>455</v>
      </c>
      <c r="G30" s="15"/>
      <c r="H30" s="44"/>
      <c r="I30" s="17"/>
      <c r="J30" s="17"/>
      <c r="K30" s="17"/>
      <c r="L30" s="17"/>
      <c r="M30" s="17"/>
      <c r="N30" s="23" t="str">
        <f t="shared" si="0"/>
        <v/>
      </c>
      <c r="O30" s="44"/>
      <c r="P30" s="44"/>
      <c r="Q30" s="17"/>
      <c r="R30" s="44"/>
      <c r="S30" s="18"/>
      <c r="T30" s="44"/>
      <c r="U30" s="44"/>
    </row>
    <row r="31" spans="1:21" s="34" customFormat="1" ht="102" x14ac:dyDescent="0.25">
      <c r="A31" s="148"/>
      <c r="B31" s="44" t="s">
        <v>225</v>
      </c>
      <c r="C31" s="44" t="s">
        <v>456</v>
      </c>
      <c r="D31" s="44" t="s">
        <v>457</v>
      </c>
      <c r="E31" s="44" t="s">
        <v>454</v>
      </c>
      <c r="F31" s="44" t="s">
        <v>455</v>
      </c>
      <c r="G31" s="15"/>
      <c r="H31" s="44"/>
      <c r="I31" s="17"/>
      <c r="J31" s="17"/>
      <c r="K31" s="17"/>
      <c r="L31" s="17"/>
      <c r="M31" s="17"/>
      <c r="N31" s="23" t="str">
        <f t="shared" si="0"/>
        <v/>
      </c>
      <c r="O31" s="44"/>
      <c r="P31" s="44"/>
      <c r="Q31" s="17"/>
      <c r="R31" s="44"/>
      <c r="S31" s="18"/>
      <c r="T31" s="44"/>
      <c r="U31" s="44"/>
    </row>
    <row r="32" spans="1:21" s="34" customFormat="1" ht="89.25" x14ac:dyDescent="0.25">
      <c r="A32" s="148"/>
      <c r="B32" s="44" t="s">
        <v>225</v>
      </c>
      <c r="C32" s="44" t="s">
        <v>458</v>
      </c>
      <c r="D32" s="44" t="s">
        <v>1113</v>
      </c>
      <c r="E32" s="44" t="s">
        <v>454</v>
      </c>
      <c r="F32" s="15"/>
      <c r="G32" s="15"/>
      <c r="H32" s="44"/>
      <c r="I32" s="17"/>
      <c r="J32" s="17"/>
      <c r="K32" s="17"/>
      <c r="L32" s="17"/>
      <c r="M32" s="17"/>
      <c r="N32" s="23" t="str">
        <f t="shared" si="0"/>
        <v/>
      </c>
      <c r="O32" s="44"/>
      <c r="P32" s="44"/>
      <c r="Q32" s="17"/>
      <c r="R32" s="44"/>
      <c r="S32" s="18"/>
      <c r="T32" s="44"/>
      <c r="U32" s="44"/>
    </row>
    <row r="33" spans="1:21" s="34" customFormat="1" ht="89.25" x14ac:dyDescent="0.25">
      <c r="A33" s="148"/>
      <c r="B33" s="44" t="s">
        <v>225</v>
      </c>
      <c r="C33" s="44" t="s">
        <v>459</v>
      </c>
      <c r="D33" s="44" t="s">
        <v>1114</v>
      </c>
      <c r="E33" s="44" t="s">
        <v>454</v>
      </c>
      <c r="F33" s="15"/>
      <c r="G33" s="15"/>
      <c r="H33" s="44"/>
      <c r="I33" s="17"/>
      <c r="J33" s="17"/>
      <c r="K33" s="17"/>
      <c r="L33" s="17"/>
      <c r="M33" s="17"/>
      <c r="N33" s="23" t="str">
        <f t="shared" si="0"/>
        <v/>
      </c>
      <c r="O33" s="44"/>
      <c r="P33" s="44"/>
      <c r="Q33" s="17"/>
      <c r="R33" s="44"/>
      <c r="S33" s="18"/>
      <c r="T33" s="44"/>
      <c r="U33" s="44"/>
    </row>
    <row r="34" spans="1:21" s="34" customFormat="1" ht="102" x14ac:dyDescent="0.25">
      <c r="A34" s="148"/>
      <c r="B34" s="44" t="s">
        <v>225</v>
      </c>
      <c r="C34" s="44" t="s">
        <v>460</v>
      </c>
      <c r="D34" s="44" t="s">
        <v>1115</v>
      </c>
      <c r="E34" s="15"/>
      <c r="F34" s="44" t="s">
        <v>455</v>
      </c>
      <c r="G34" s="44" t="s">
        <v>461</v>
      </c>
      <c r="H34" s="44"/>
      <c r="I34" s="17"/>
      <c r="J34" s="17"/>
      <c r="K34" s="17"/>
      <c r="L34" s="17"/>
      <c r="M34" s="17"/>
      <c r="N34" s="23" t="str">
        <f t="shared" si="0"/>
        <v/>
      </c>
      <c r="O34" s="44"/>
      <c r="P34" s="44"/>
      <c r="Q34" s="17"/>
      <c r="R34" s="44"/>
      <c r="S34" s="18"/>
      <c r="T34" s="44"/>
      <c r="U34" s="44"/>
    </row>
    <row r="35" spans="1:21" s="34" customFormat="1" ht="102" x14ac:dyDescent="0.25">
      <c r="A35" s="148"/>
      <c r="B35" s="44" t="s">
        <v>225</v>
      </c>
      <c r="C35" s="44" t="s">
        <v>462</v>
      </c>
      <c r="D35" s="44" t="s">
        <v>1116</v>
      </c>
      <c r="E35" s="15"/>
      <c r="F35" s="44" t="s">
        <v>455</v>
      </c>
      <c r="G35" s="44" t="s">
        <v>461</v>
      </c>
      <c r="H35" s="44"/>
      <c r="I35" s="17"/>
      <c r="J35" s="17"/>
      <c r="K35" s="17"/>
      <c r="L35" s="17"/>
      <c r="M35" s="17"/>
      <c r="N35" s="23" t="str">
        <f t="shared" si="0"/>
        <v/>
      </c>
      <c r="O35" s="44"/>
      <c r="P35" s="44"/>
      <c r="Q35" s="17"/>
      <c r="R35" s="44"/>
      <c r="S35" s="18"/>
      <c r="T35" s="44"/>
      <c r="U35" s="44"/>
    </row>
    <row r="36" spans="1:21" s="34" customFormat="1" ht="89.25" x14ac:dyDescent="0.25">
      <c r="A36" s="148"/>
      <c r="B36" s="44" t="s">
        <v>225</v>
      </c>
      <c r="C36" s="44" t="s">
        <v>463</v>
      </c>
      <c r="D36" s="44" t="s">
        <v>1117</v>
      </c>
      <c r="E36" s="44" t="s">
        <v>454</v>
      </c>
      <c r="F36" s="15"/>
      <c r="G36" s="15"/>
      <c r="H36" s="44"/>
      <c r="I36" s="17"/>
      <c r="J36" s="17"/>
      <c r="K36" s="17"/>
      <c r="L36" s="17"/>
      <c r="M36" s="17"/>
      <c r="N36" s="23" t="str">
        <f t="shared" si="0"/>
        <v/>
      </c>
      <c r="O36" s="44"/>
      <c r="P36" s="44"/>
      <c r="Q36" s="17"/>
      <c r="R36" s="44"/>
      <c r="S36" s="18"/>
      <c r="T36" s="44"/>
      <c r="U36" s="44"/>
    </row>
    <row r="37" spans="1:21" s="34" customFormat="1" ht="89.25" x14ac:dyDescent="0.25">
      <c r="A37" s="148"/>
      <c r="B37" s="44" t="s">
        <v>225</v>
      </c>
      <c r="C37" s="44" t="s">
        <v>464</v>
      </c>
      <c r="D37" s="44" t="s">
        <v>1118</v>
      </c>
      <c r="E37" s="44" t="s">
        <v>454</v>
      </c>
      <c r="F37" s="15"/>
      <c r="G37" s="15"/>
      <c r="H37" s="44"/>
      <c r="I37" s="17"/>
      <c r="J37" s="17"/>
      <c r="K37" s="17"/>
      <c r="L37" s="17"/>
      <c r="M37" s="17"/>
      <c r="N37" s="23" t="str">
        <f t="shared" si="0"/>
        <v/>
      </c>
      <c r="O37" s="44"/>
      <c r="P37" s="44"/>
      <c r="Q37" s="17"/>
      <c r="R37" s="44"/>
      <c r="S37" s="18"/>
      <c r="T37" s="44"/>
      <c r="U37" s="44"/>
    </row>
    <row r="38" spans="1:21" s="34" customFormat="1" ht="102" x14ac:dyDescent="0.25">
      <c r="A38" s="149"/>
      <c r="B38" s="44" t="s">
        <v>225</v>
      </c>
      <c r="C38" s="44" t="s">
        <v>465</v>
      </c>
      <c r="D38" s="44" t="s">
        <v>1119</v>
      </c>
      <c r="E38" s="15"/>
      <c r="F38" s="44" t="s">
        <v>455</v>
      </c>
      <c r="G38" s="44" t="s">
        <v>461</v>
      </c>
      <c r="H38" s="44"/>
      <c r="I38" s="17"/>
      <c r="J38" s="17"/>
      <c r="K38" s="17"/>
      <c r="L38" s="17"/>
      <c r="M38" s="17"/>
      <c r="N38" s="23" t="str">
        <f t="shared" si="0"/>
        <v/>
      </c>
      <c r="O38" s="44"/>
      <c r="P38" s="44"/>
      <c r="Q38" s="17"/>
      <c r="R38" s="44"/>
      <c r="S38" s="18"/>
      <c r="T38" s="44"/>
      <c r="U38" s="44"/>
    </row>
    <row r="39" spans="1:21" s="34" customFormat="1" ht="102" x14ac:dyDescent="0.25">
      <c r="A39" s="147" t="s">
        <v>228</v>
      </c>
      <c r="B39" s="44" t="s">
        <v>227</v>
      </c>
      <c r="C39" s="44" t="s">
        <v>466</v>
      </c>
      <c r="D39" s="44" t="s">
        <v>1120</v>
      </c>
      <c r="E39" s="44" t="s">
        <v>467</v>
      </c>
      <c r="F39" s="15"/>
      <c r="G39" s="15"/>
      <c r="H39" s="44"/>
      <c r="I39" s="17"/>
      <c r="J39" s="17"/>
      <c r="K39" s="17"/>
      <c r="L39" s="17"/>
      <c r="M39" s="17"/>
      <c r="N39" s="23" t="str">
        <f t="shared" si="0"/>
        <v/>
      </c>
      <c r="O39" s="44"/>
      <c r="P39" s="44"/>
      <c r="Q39" s="17"/>
      <c r="R39" s="44"/>
      <c r="S39" s="18"/>
      <c r="T39" s="44"/>
      <c r="U39" s="44"/>
    </row>
    <row r="40" spans="1:21" s="34" customFormat="1" ht="102" x14ac:dyDescent="0.25">
      <c r="A40" s="148"/>
      <c r="B40" s="44" t="s">
        <v>227</v>
      </c>
      <c r="C40" s="44" t="s">
        <v>469</v>
      </c>
      <c r="D40" s="44" t="s">
        <v>1121</v>
      </c>
      <c r="E40" s="44" t="s">
        <v>467</v>
      </c>
      <c r="F40" s="15"/>
      <c r="G40" s="15"/>
      <c r="H40" s="44"/>
      <c r="I40" s="17"/>
      <c r="J40" s="17"/>
      <c r="K40" s="17"/>
      <c r="L40" s="17"/>
      <c r="M40" s="17"/>
      <c r="N40" s="23" t="str">
        <f t="shared" si="0"/>
        <v/>
      </c>
      <c r="O40" s="44"/>
      <c r="P40" s="44"/>
      <c r="Q40" s="17"/>
      <c r="R40" s="44"/>
      <c r="S40" s="18"/>
      <c r="T40" s="44"/>
      <c r="U40" s="44"/>
    </row>
    <row r="41" spans="1:21" s="34" customFormat="1" ht="102" x14ac:dyDescent="0.25">
      <c r="A41" s="148"/>
      <c r="B41" s="44" t="s">
        <v>227</v>
      </c>
      <c r="C41" s="44" t="s">
        <v>470</v>
      </c>
      <c r="D41" s="44" t="s">
        <v>1122</v>
      </c>
      <c r="E41" s="44" t="s">
        <v>467</v>
      </c>
      <c r="F41" s="15"/>
      <c r="G41" s="15"/>
      <c r="H41" s="44"/>
      <c r="I41" s="17"/>
      <c r="J41" s="17"/>
      <c r="K41" s="17"/>
      <c r="L41" s="17"/>
      <c r="M41" s="17"/>
      <c r="N41" s="23" t="str">
        <f t="shared" si="0"/>
        <v/>
      </c>
      <c r="O41" s="44"/>
      <c r="P41" s="44"/>
      <c r="Q41" s="17"/>
      <c r="R41" s="44"/>
      <c r="S41" s="18"/>
      <c r="T41" s="44"/>
      <c r="U41" s="44"/>
    </row>
    <row r="42" spans="1:21" s="34" customFormat="1" ht="76.5" x14ac:dyDescent="0.25">
      <c r="A42" s="148"/>
      <c r="B42" s="44" t="s">
        <v>227</v>
      </c>
      <c r="C42" s="44" t="s">
        <v>471</v>
      </c>
      <c r="D42" s="44" t="s">
        <v>1123</v>
      </c>
      <c r="E42" s="15"/>
      <c r="F42" s="44" t="s">
        <v>468</v>
      </c>
      <c r="G42" s="44" t="s">
        <v>472</v>
      </c>
      <c r="H42" s="44"/>
      <c r="I42" s="17"/>
      <c r="J42" s="17"/>
      <c r="K42" s="17"/>
      <c r="L42" s="17"/>
      <c r="M42" s="17"/>
      <c r="N42" s="23" t="str">
        <f t="shared" si="0"/>
        <v/>
      </c>
      <c r="O42" s="44"/>
      <c r="P42" s="44"/>
      <c r="Q42" s="17"/>
      <c r="R42" s="44"/>
      <c r="S42" s="18"/>
      <c r="T42" s="44"/>
      <c r="U42" s="44"/>
    </row>
    <row r="43" spans="1:21" s="34" customFormat="1" ht="102" x14ac:dyDescent="0.25">
      <c r="A43" s="148"/>
      <c r="B43" s="44" t="s">
        <v>227</v>
      </c>
      <c r="C43" s="44" t="s">
        <v>473</v>
      </c>
      <c r="D43" s="44" t="s">
        <v>1124</v>
      </c>
      <c r="E43" s="44" t="s">
        <v>467</v>
      </c>
      <c r="F43" s="15"/>
      <c r="G43" s="15"/>
      <c r="H43" s="44"/>
      <c r="I43" s="17"/>
      <c r="J43" s="17"/>
      <c r="K43" s="17"/>
      <c r="L43" s="17"/>
      <c r="M43" s="17"/>
      <c r="N43" s="23" t="str">
        <f t="shared" si="0"/>
        <v/>
      </c>
      <c r="O43" s="44"/>
      <c r="P43" s="44"/>
      <c r="Q43" s="17"/>
      <c r="R43" s="44"/>
      <c r="S43" s="18"/>
      <c r="T43" s="44"/>
      <c r="U43" s="44"/>
    </row>
    <row r="44" spans="1:21" s="34" customFormat="1" ht="89.25" x14ac:dyDescent="0.25">
      <c r="A44" s="149"/>
      <c r="B44" s="44" t="s">
        <v>227</v>
      </c>
      <c r="C44" s="44" t="s">
        <v>474</v>
      </c>
      <c r="D44" s="44" t="s">
        <v>1125</v>
      </c>
      <c r="E44" s="15"/>
      <c r="F44" s="44" t="s">
        <v>468</v>
      </c>
      <c r="G44" s="44" t="s">
        <v>472</v>
      </c>
      <c r="H44" s="44"/>
      <c r="I44" s="17"/>
      <c r="J44" s="17"/>
      <c r="K44" s="17"/>
      <c r="L44" s="17"/>
      <c r="M44" s="17"/>
      <c r="N44" s="23" t="str">
        <f t="shared" si="0"/>
        <v/>
      </c>
      <c r="O44" s="44"/>
      <c r="P44" s="44"/>
      <c r="Q44" s="17"/>
      <c r="R44" s="44"/>
      <c r="S44" s="18"/>
      <c r="T44" s="44"/>
      <c r="U44" s="44"/>
    </row>
    <row r="45" spans="1:21" s="34" customFormat="1" ht="102" x14ac:dyDescent="0.25">
      <c r="A45" s="147" t="s">
        <v>230</v>
      </c>
      <c r="B45" s="44" t="s">
        <v>229</v>
      </c>
      <c r="C45" s="44" t="s">
        <v>475</v>
      </c>
      <c r="D45" s="44" t="s">
        <v>1126</v>
      </c>
      <c r="E45" s="44" t="s">
        <v>476</v>
      </c>
      <c r="F45" s="15"/>
      <c r="G45" s="15"/>
      <c r="H45" s="44"/>
      <c r="I45" s="17"/>
      <c r="J45" s="17"/>
      <c r="K45" s="17"/>
      <c r="L45" s="17"/>
      <c r="M45" s="17"/>
      <c r="N45" s="23" t="str">
        <f t="shared" si="0"/>
        <v/>
      </c>
      <c r="O45" s="44"/>
      <c r="P45" s="44"/>
      <c r="Q45" s="17"/>
      <c r="R45" s="44"/>
      <c r="S45" s="18"/>
      <c r="T45" s="44"/>
      <c r="U45" s="44"/>
    </row>
    <row r="46" spans="1:21" s="34" customFormat="1" ht="114.75" x14ac:dyDescent="0.25">
      <c r="A46" s="148"/>
      <c r="B46" s="44" t="s">
        <v>229</v>
      </c>
      <c r="C46" s="44" t="s">
        <v>478</v>
      </c>
      <c r="D46" s="44" t="s">
        <v>1127</v>
      </c>
      <c r="E46" s="44" t="s">
        <v>476</v>
      </c>
      <c r="F46" s="44" t="s">
        <v>477</v>
      </c>
      <c r="G46" s="15"/>
      <c r="H46" s="44"/>
      <c r="I46" s="17"/>
      <c r="J46" s="17"/>
      <c r="K46" s="17"/>
      <c r="L46" s="17"/>
      <c r="M46" s="17"/>
      <c r="N46" s="23" t="str">
        <f t="shared" si="0"/>
        <v/>
      </c>
      <c r="O46" s="44"/>
      <c r="P46" s="44"/>
      <c r="Q46" s="17"/>
      <c r="R46" s="44"/>
      <c r="S46" s="18"/>
      <c r="T46" s="44"/>
      <c r="U46" s="44"/>
    </row>
    <row r="47" spans="1:21" s="34" customFormat="1" ht="102" x14ac:dyDescent="0.25">
      <c r="A47" s="148"/>
      <c r="B47" s="44" t="s">
        <v>229</v>
      </c>
      <c r="C47" s="44" t="s">
        <v>479</v>
      </c>
      <c r="D47" s="44" t="s">
        <v>1128</v>
      </c>
      <c r="E47" s="44" t="s">
        <v>476</v>
      </c>
      <c r="F47" s="15"/>
      <c r="G47" s="15"/>
      <c r="H47" s="44"/>
      <c r="I47" s="17"/>
      <c r="J47" s="17"/>
      <c r="K47" s="17"/>
      <c r="L47" s="17"/>
      <c r="M47" s="17"/>
      <c r="N47" s="23" t="str">
        <f t="shared" si="0"/>
        <v/>
      </c>
      <c r="O47" s="44"/>
      <c r="P47" s="44"/>
      <c r="Q47" s="17"/>
      <c r="R47" s="44"/>
      <c r="S47" s="18"/>
      <c r="T47" s="44"/>
      <c r="U47" s="44"/>
    </row>
    <row r="48" spans="1:21" s="34" customFormat="1" ht="102" x14ac:dyDescent="0.25">
      <c r="A48" s="148"/>
      <c r="B48" s="44" t="s">
        <v>229</v>
      </c>
      <c r="C48" s="44" t="s">
        <v>480</v>
      </c>
      <c r="D48" s="44" t="s">
        <v>1129</v>
      </c>
      <c r="E48" s="44" t="s">
        <v>476</v>
      </c>
      <c r="F48" s="15"/>
      <c r="G48" s="15"/>
      <c r="H48" s="44"/>
      <c r="I48" s="17"/>
      <c r="J48" s="17"/>
      <c r="K48" s="17"/>
      <c r="L48" s="17"/>
      <c r="M48" s="17"/>
      <c r="N48" s="23" t="str">
        <f t="shared" si="0"/>
        <v/>
      </c>
      <c r="O48" s="44"/>
      <c r="P48" s="44"/>
      <c r="Q48" s="17"/>
      <c r="R48" s="44"/>
      <c r="S48" s="18"/>
      <c r="T48" s="44"/>
      <c r="U48" s="44"/>
    </row>
    <row r="49" spans="1:21" s="34" customFormat="1" ht="102" x14ac:dyDescent="0.25">
      <c r="A49" s="148"/>
      <c r="B49" s="44" t="s">
        <v>229</v>
      </c>
      <c r="C49" s="44" t="s">
        <v>481</v>
      </c>
      <c r="D49" s="44" t="s">
        <v>1130</v>
      </c>
      <c r="E49" s="44" t="s">
        <v>476</v>
      </c>
      <c r="F49" s="15"/>
      <c r="G49" s="15"/>
      <c r="H49" s="44"/>
      <c r="I49" s="17"/>
      <c r="J49" s="17"/>
      <c r="K49" s="17"/>
      <c r="L49" s="17"/>
      <c r="M49" s="17"/>
      <c r="N49" s="23" t="str">
        <f t="shared" si="0"/>
        <v/>
      </c>
      <c r="O49" s="44"/>
      <c r="P49" s="44"/>
      <c r="Q49" s="17"/>
      <c r="R49" s="44"/>
      <c r="S49" s="18"/>
      <c r="T49" s="44"/>
      <c r="U49" s="44"/>
    </row>
    <row r="50" spans="1:21" s="34" customFormat="1" ht="102" x14ac:dyDescent="0.25">
      <c r="A50" s="148"/>
      <c r="B50" s="44" t="s">
        <v>229</v>
      </c>
      <c r="C50" s="44" t="s">
        <v>482</v>
      </c>
      <c r="D50" s="44" t="s">
        <v>1131</v>
      </c>
      <c r="E50" s="44" t="s">
        <v>476</v>
      </c>
      <c r="F50" s="15"/>
      <c r="G50" s="15"/>
      <c r="H50" s="44"/>
      <c r="I50" s="17"/>
      <c r="J50" s="17"/>
      <c r="K50" s="17"/>
      <c r="L50" s="17"/>
      <c r="M50" s="17"/>
      <c r="N50" s="23" t="str">
        <f t="shared" si="0"/>
        <v/>
      </c>
      <c r="O50" s="44"/>
      <c r="P50" s="44"/>
      <c r="Q50" s="17"/>
      <c r="R50" s="44"/>
      <c r="S50" s="18"/>
      <c r="T50" s="44"/>
      <c r="U50" s="44"/>
    </row>
    <row r="51" spans="1:21" s="34" customFormat="1" ht="114.75" x14ac:dyDescent="0.25">
      <c r="A51" s="149"/>
      <c r="B51" s="44" t="s">
        <v>229</v>
      </c>
      <c r="C51" s="44" t="s">
        <v>483</v>
      </c>
      <c r="D51" s="44" t="s">
        <v>1132</v>
      </c>
      <c r="E51" s="15"/>
      <c r="F51" s="44" t="s">
        <v>477</v>
      </c>
      <c r="G51" s="44" t="s">
        <v>484</v>
      </c>
      <c r="H51" s="44"/>
      <c r="I51" s="17"/>
      <c r="J51" s="17"/>
      <c r="K51" s="17"/>
      <c r="L51" s="17"/>
      <c r="M51" s="17"/>
      <c r="N51" s="23" t="str">
        <f t="shared" si="0"/>
        <v/>
      </c>
      <c r="O51" s="44"/>
      <c r="P51" s="44"/>
      <c r="Q51" s="17"/>
      <c r="R51" s="44"/>
      <c r="S51" s="18"/>
      <c r="T51" s="44"/>
      <c r="U51" s="44"/>
    </row>
    <row r="52" spans="1:21" s="34" customFormat="1" ht="63.75" x14ac:dyDescent="0.25">
      <c r="A52" s="147" t="s">
        <v>232</v>
      </c>
      <c r="B52" s="44" t="s">
        <v>231</v>
      </c>
      <c r="C52" s="44" t="s">
        <v>485</v>
      </c>
      <c r="D52" s="44" t="s">
        <v>1133</v>
      </c>
      <c r="E52" s="44" t="s">
        <v>486</v>
      </c>
      <c r="F52" s="15"/>
      <c r="G52" s="15"/>
      <c r="H52" s="44"/>
      <c r="I52" s="17"/>
      <c r="J52" s="17"/>
      <c r="K52" s="17"/>
      <c r="L52" s="17"/>
      <c r="M52" s="17"/>
      <c r="N52" s="23" t="str">
        <f t="shared" si="0"/>
        <v/>
      </c>
      <c r="O52" s="44"/>
      <c r="P52" s="44"/>
      <c r="Q52" s="17"/>
      <c r="R52" s="44"/>
      <c r="S52" s="18"/>
      <c r="T52" s="44"/>
      <c r="U52" s="44"/>
    </row>
    <row r="53" spans="1:21" s="34" customFormat="1" ht="63.75" x14ac:dyDescent="0.25">
      <c r="A53" s="148"/>
      <c r="B53" s="44" t="s">
        <v>231</v>
      </c>
      <c r="C53" s="44" t="s">
        <v>488</v>
      </c>
      <c r="D53" s="44" t="s">
        <v>1134</v>
      </c>
      <c r="E53" s="44" t="s">
        <v>486</v>
      </c>
      <c r="F53" s="15"/>
      <c r="G53" s="15"/>
      <c r="H53" s="44"/>
      <c r="I53" s="17"/>
      <c r="J53" s="17"/>
      <c r="K53" s="17"/>
      <c r="L53" s="17"/>
      <c r="M53" s="17"/>
      <c r="N53" s="23" t="str">
        <f t="shared" si="0"/>
        <v/>
      </c>
      <c r="O53" s="44"/>
      <c r="P53" s="44"/>
      <c r="Q53" s="17"/>
      <c r="R53" s="44"/>
      <c r="S53" s="18"/>
      <c r="T53" s="44"/>
      <c r="U53" s="44"/>
    </row>
    <row r="54" spans="1:21" s="34" customFormat="1" ht="63.75" x14ac:dyDescent="0.25">
      <c r="A54" s="148"/>
      <c r="B54" s="44" t="s">
        <v>231</v>
      </c>
      <c r="C54" s="44" t="s">
        <v>489</v>
      </c>
      <c r="D54" s="44" t="s">
        <v>1135</v>
      </c>
      <c r="E54" s="44" t="s">
        <v>486</v>
      </c>
      <c r="F54" s="15"/>
      <c r="G54" s="15"/>
      <c r="H54" s="44"/>
      <c r="I54" s="17"/>
      <c r="J54" s="17"/>
      <c r="K54" s="17"/>
      <c r="L54" s="17"/>
      <c r="M54" s="17"/>
      <c r="N54" s="23" t="str">
        <f t="shared" si="0"/>
        <v/>
      </c>
      <c r="O54" s="44"/>
      <c r="P54" s="44"/>
      <c r="Q54" s="17"/>
      <c r="R54" s="44"/>
      <c r="S54" s="18"/>
      <c r="T54" s="44"/>
      <c r="U54" s="44"/>
    </row>
    <row r="55" spans="1:21" s="34" customFormat="1" ht="76.5" x14ac:dyDescent="0.25">
      <c r="A55" s="149"/>
      <c r="B55" s="44" t="s">
        <v>231</v>
      </c>
      <c r="C55" s="44" t="s">
        <v>490</v>
      </c>
      <c r="D55" s="44" t="s">
        <v>1136</v>
      </c>
      <c r="E55" s="15"/>
      <c r="F55" s="44" t="s">
        <v>417</v>
      </c>
      <c r="G55" s="44" t="s">
        <v>487</v>
      </c>
      <c r="H55" s="44"/>
      <c r="I55" s="17"/>
      <c r="J55" s="17"/>
      <c r="K55" s="17"/>
      <c r="L55" s="17"/>
      <c r="M55" s="17"/>
      <c r="N55" s="23" t="str">
        <f t="shared" si="0"/>
        <v/>
      </c>
      <c r="O55" s="44"/>
      <c r="P55" s="44"/>
      <c r="Q55" s="17"/>
      <c r="R55" s="44"/>
      <c r="S55" s="18"/>
      <c r="T55" s="44"/>
      <c r="U55" s="44"/>
    </row>
  </sheetData>
  <sheetProtection sort="0" autoFilter="0"/>
  <autoFilter ref="A1:U1"/>
  <mergeCells count="8">
    <mergeCell ref="A39:A44"/>
    <mergeCell ref="A45:A51"/>
    <mergeCell ref="A52:A55"/>
    <mergeCell ref="A2:A11"/>
    <mergeCell ref="A12:A15"/>
    <mergeCell ref="A16:A19"/>
    <mergeCell ref="A20:A29"/>
    <mergeCell ref="A30:A38"/>
  </mergeCells>
  <conditionalFormatting sqref="N2:N55">
    <cfRule type="expression" dxfId="4" priority="2">
      <formula>OR(AND(L2&lt;&gt;"",M2=""),AND(L2="",M2&lt;&gt;""))</formula>
    </cfRule>
  </conditionalFormatting>
  <dataValidations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U2:U1048576 L2:M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37"/>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38" customWidth="1"/>
    <col min="2" max="2" width="8.85546875" style="39" customWidth="1"/>
    <col min="3" max="3" width="16.85546875" style="38" customWidth="1"/>
    <col min="4" max="4" width="43.42578125" style="38" customWidth="1"/>
    <col min="5" max="7" width="30.85546875" style="38" customWidth="1"/>
    <col min="8" max="8" width="55.85546875" style="38" customWidth="1"/>
    <col min="9" max="10" width="19.7109375" style="40" customWidth="1"/>
    <col min="11" max="11" width="26.5703125" style="40" customWidth="1"/>
    <col min="12" max="13" width="15.85546875" style="40" customWidth="1"/>
    <col min="14" max="14" width="15.85546875" style="41" customWidth="1"/>
    <col min="15" max="16" width="26.5703125" style="38" customWidth="1"/>
    <col min="17" max="17" width="18.5703125" style="40" customWidth="1"/>
    <col min="18" max="18" width="21" style="38" customWidth="1"/>
    <col min="19" max="19" width="5.42578125" style="42" customWidth="1"/>
    <col min="20" max="20" width="19.42578125" style="38" customWidth="1"/>
    <col min="21" max="21" width="14.42578125" style="38" customWidth="1"/>
    <col min="22" max="24" width="9" style="38"/>
    <col min="25" max="25" width="7.85546875" style="38" customWidth="1"/>
    <col min="26" max="16384" width="9" style="38"/>
  </cols>
  <sheetData>
    <row r="1" spans="1:21" s="43" customFormat="1" ht="38.25" x14ac:dyDescent="0.25">
      <c r="A1" s="13" t="s">
        <v>299</v>
      </c>
      <c r="B1" s="19" t="s">
        <v>320</v>
      </c>
      <c r="C1" s="13" t="s">
        <v>0</v>
      </c>
      <c r="D1" s="13" t="s">
        <v>1</v>
      </c>
      <c r="E1" s="13" t="s">
        <v>10</v>
      </c>
      <c r="F1" s="13" t="s">
        <v>11</v>
      </c>
      <c r="G1" s="13" t="s">
        <v>12</v>
      </c>
      <c r="H1" s="13" t="s">
        <v>2</v>
      </c>
      <c r="I1" s="13" t="s">
        <v>3</v>
      </c>
      <c r="J1" s="13" t="s">
        <v>23</v>
      </c>
      <c r="K1" s="13" t="s">
        <v>28</v>
      </c>
      <c r="L1" s="13" t="s">
        <v>24</v>
      </c>
      <c r="M1" s="13" t="s">
        <v>25</v>
      </c>
      <c r="N1" s="22" t="s">
        <v>26</v>
      </c>
      <c r="O1" s="13" t="s">
        <v>27</v>
      </c>
      <c r="P1" s="13" t="s">
        <v>4</v>
      </c>
      <c r="Q1" s="13" t="s">
        <v>2111</v>
      </c>
      <c r="R1" s="13" t="s">
        <v>5</v>
      </c>
      <c r="S1" s="13"/>
      <c r="T1" s="13" t="s">
        <v>30</v>
      </c>
      <c r="U1" s="13" t="s">
        <v>29</v>
      </c>
    </row>
    <row r="2" spans="1:21" s="34" customFormat="1" ht="140.25" x14ac:dyDescent="0.25">
      <c r="A2" s="150" t="s">
        <v>235</v>
      </c>
      <c r="B2" s="20" t="s">
        <v>234</v>
      </c>
      <c r="C2" s="33" t="s">
        <v>491</v>
      </c>
      <c r="D2" s="33" t="s">
        <v>1137</v>
      </c>
      <c r="E2" s="14" t="s">
        <v>492</v>
      </c>
      <c r="F2" s="15"/>
      <c r="G2" s="15"/>
      <c r="H2" s="49"/>
      <c r="I2" s="17"/>
      <c r="J2" s="17"/>
      <c r="K2" s="44"/>
      <c r="L2" s="17"/>
      <c r="M2" s="17"/>
      <c r="N2" s="23" t="str">
        <f>IF(OR(L2="",M2=""),"",
IF(OR(L2="Low",M2="Low"),"Low",
IF(OR(L2="Moderate",M2="Moderate"),"Moderate",
"High")))</f>
        <v/>
      </c>
      <c r="O2" s="44"/>
      <c r="P2" s="44"/>
      <c r="Q2" s="17"/>
      <c r="R2" s="44"/>
      <c r="S2" s="18"/>
      <c r="T2" s="44"/>
      <c r="U2" s="44"/>
    </row>
    <row r="3" spans="1:21" s="34" customFormat="1" ht="38.25" x14ac:dyDescent="0.25">
      <c r="A3" s="151"/>
      <c r="B3" s="20" t="s">
        <v>234</v>
      </c>
      <c r="C3" s="33" t="s">
        <v>494</v>
      </c>
      <c r="D3" s="33" t="s">
        <v>495</v>
      </c>
      <c r="E3" s="14" t="s">
        <v>492</v>
      </c>
      <c r="F3" s="15"/>
      <c r="G3" s="15"/>
      <c r="H3" s="49"/>
      <c r="I3" s="17"/>
      <c r="J3" s="17"/>
      <c r="K3" s="44"/>
      <c r="L3" s="17"/>
      <c r="M3" s="17"/>
      <c r="N3" s="23" t="str">
        <f t="shared" ref="N3:N37" si="0">IF(OR(L3="",M3=""),"",
IF(OR(L3="Low",M3="Low"),"Low",
IF(OR(L3="Moderate",M3="Moderate"),"Moderate",
"High")))</f>
        <v/>
      </c>
      <c r="O3" s="44"/>
      <c r="P3" s="44"/>
      <c r="Q3" s="17"/>
      <c r="R3" s="44"/>
      <c r="S3" s="18"/>
      <c r="T3" s="44"/>
      <c r="U3" s="44"/>
    </row>
    <row r="4" spans="1:21" s="34" customFormat="1" ht="51" x14ac:dyDescent="0.25">
      <c r="A4" s="151"/>
      <c r="B4" s="20" t="s">
        <v>234</v>
      </c>
      <c r="C4" s="33" t="s">
        <v>496</v>
      </c>
      <c r="D4" s="33" t="s">
        <v>497</v>
      </c>
      <c r="E4" s="14" t="s">
        <v>492</v>
      </c>
      <c r="F4" s="14" t="s">
        <v>493</v>
      </c>
      <c r="G4" s="15"/>
      <c r="H4" s="49"/>
      <c r="I4" s="17"/>
      <c r="J4" s="17"/>
      <c r="K4" s="44"/>
      <c r="L4" s="17"/>
      <c r="M4" s="17"/>
      <c r="N4" s="23" t="str">
        <f t="shared" si="0"/>
        <v/>
      </c>
      <c r="O4" s="44"/>
      <c r="P4" s="44"/>
      <c r="Q4" s="17"/>
      <c r="R4" s="44"/>
      <c r="S4" s="18"/>
      <c r="T4" s="44"/>
      <c r="U4" s="44"/>
    </row>
    <row r="5" spans="1:21" s="34" customFormat="1" ht="51" x14ac:dyDescent="0.25">
      <c r="A5" s="151"/>
      <c r="B5" s="20" t="s">
        <v>234</v>
      </c>
      <c r="C5" s="33" t="s">
        <v>498</v>
      </c>
      <c r="D5" s="33" t="s">
        <v>499</v>
      </c>
      <c r="E5" s="14" t="s">
        <v>492</v>
      </c>
      <c r="F5" s="15"/>
      <c r="G5" s="15"/>
      <c r="H5" s="49"/>
      <c r="I5" s="17"/>
      <c r="J5" s="17"/>
      <c r="K5" s="44"/>
      <c r="L5" s="17"/>
      <c r="M5" s="17"/>
      <c r="N5" s="23" t="str">
        <f t="shared" si="0"/>
        <v/>
      </c>
      <c r="O5" s="44"/>
      <c r="P5" s="44"/>
      <c r="Q5" s="17"/>
      <c r="R5" s="44"/>
      <c r="S5" s="18"/>
      <c r="T5" s="44"/>
      <c r="U5" s="44"/>
    </row>
    <row r="6" spans="1:21" s="34" customFormat="1" ht="38.25" x14ac:dyDescent="0.25">
      <c r="A6" s="151"/>
      <c r="B6" s="20" t="s">
        <v>234</v>
      </c>
      <c r="C6" s="33" t="s">
        <v>500</v>
      </c>
      <c r="D6" s="33" t="s">
        <v>501</v>
      </c>
      <c r="E6" s="14" t="s">
        <v>492</v>
      </c>
      <c r="F6" s="15"/>
      <c r="G6" s="15"/>
      <c r="H6" s="49"/>
      <c r="I6" s="17"/>
      <c r="J6" s="17"/>
      <c r="K6" s="44"/>
      <c r="L6" s="17"/>
      <c r="M6" s="17"/>
      <c r="N6" s="23" t="str">
        <f t="shared" si="0"/>
        <v/>
      </c>
      <c r="O6" s="44"/>
      <c r="P6" s="44"/>
      <c r="Q6" s="17"/>
      <c r="R6" s="44"/>
      <c r="S6" s="18"/>
      <c r="T6" s="44"/>
      <c r="U6" s="44"/>
    </row>
    <row r="7" spans="1:21" s="34" customFormat="1" ht="51" x14ac:dyDescent="0.25">
      <c r="A7" s="151"/>
      <c r="B7" s="20" t="s">
        <v>234</v>
      </c>
      <c r="C7" s="33" t="s">
        <v>502</v>
      </c>
      <c r="D7" s="33" t="s">
        <v>503</v>
      </c>
      <c r="E7" s="14" t="s">
        <v>492</v>
      </c>
      <c r="F7" s="14" t="s">
        <v>493</v>
      </c>
      <c r="G7" s="15"/>
      <c r="H7" s="49"/>
      <c r="I7" s="17"/>
      <c r="J7" s="17"/>
      <c r="K7" s="44"/>
      <c r="L7" s="17"/>
      <c r="M7" s="17"/>
      <c r="N7" s="23" t="str">
        <f t="shared" si="0"/>
        <v/>
      </c>
      <c r="O7" s="44"/>
      <c r="P7" s="44"/>
      <c r="Q7" s="17"/>
      <c r="R7" s="44"/>
      <c r="S7" s="18"/>
      <c r="T7" s="44"/>
      <c r="U7" s="44"/>
    </row>
    <row r="8" spans="1:21" s="34" customFormat="1" ht="38.25" x14ac:dyDescent="0.25">
      <c r="A8" s="151"/>
      <c r="B8" s="20" t="s">
        <v>234</v>
      </c>
      <c r="C8" s="33" t="s">
        <v>504</v>
      </c>
      <c r="D8" s="33" t="s">
        <v>505</v>
      </c>
      <c r="E8" s="14" t="s">
        <v>492</v>
      </c>
      <c r="F8" s="15"/>
      <c r="G8" s="15"/>
      <c r="H8" s="49"/>
      <c r="I8" s="17"/>
      <c r="J8" s="17"/>
      <c r="K8" s="44"/>
      <c r="L8" s="17"/>
      <c r="M8" s="17"/>
      <c r="N8" s="23" t="str">
        <f t="shared" si="0"/>
        <v/>
      </c>
      <c r="O8" s="44"/>
      <c r="P8" s="44"/>
      <c r="Q8" s="17"/>
      <c r="R8" s="44"/>
      <c r="S8" s="18"/>
      <c r="T8" s="44"/>
      <c r="U8" s="44"/>
    </row>
    <row r="9" spans="1:21" s="34" customFormat="1" ht="38.25" x14ac:dyDescent="0.25">
      <c r="A9" s="151"/>
      <c r="B9" s="20" t="s">
        <v>234</v>
      </c>
      <c r="C9" s="33" t="s">
        <v>506</v>
      </c>
      <c r="D9" s="33" t="s">
        <v>507</v>
      </c>
      <c r="E9" s="14" t="s">
        <v>492</v>
      </c>
      <c r="F9" s="15"/>
      <c r="G9" s="15"/>
      <c r="H9" s="49"/>
      <c r="I9" s="17"/>
      <c r="J9" s="17"/>
      <c r="K9" s="17"/>
      <c r="L9" s="17"/>
      <c r="M9" s="17"/>
      <c r="N9" s="23" t="str">
        <f t="shared" si="0"/>
        <v/>
      </c>
      <c r="O9" s="44"/>
      <c r="P9" s="44"/>
      <c r="Q9" s="17"/>
      <c r="R9" s="44"/>
      <c r="S9" s="18"/>
      <c r="T9" s="44"/>
      <c r="U9" s="17"/>
    </row>
    <row r="10" spans="1:21" s="34" customFormat="1" ht="38.25" x14ac:dyDescent="0.25">
      <c r="A10" s="151"/>
      <c r="B10" s="20" t="s">
        <v>234</v>
      </c>
      <c r="C10" s="33" t="s">
        <v>508</v>
      </c>
      <c r="D10" s="33" t="s">
        <v>509</v>
      </c>
      <c r="E10" s="14" t="s">
        <v>492</v>
      </c>
      <c r="F10" s="15"/>
      <c r="G10" s="15"/>
      <c r="H10" s="49"/>
      <c r="I10" s="17"/>
      <c r="J10" s="17"/>
      <c r="K10" s="17"/>
      <c r="L10" s="17"/>
      <c r="M10" s="17"/>
      <c r="N10" s="23" t="str">
        <f t="shared" si="0"/>
        <v/>
      </c>
      <c r="O10" s="44"/>
      <c r="P10" s="44"/>
      <c r="Q10" s="17"/>
      <c r="R10" s="44"/>
      <c r="S10" s="18"/>
      <c r="T10" s="44"/>
      <c r="U10" s="17"/>
    </row>
    <row r="11" spans="1:21" s="34" customFormat="1" ht="38.25" x14ac:dyDescent="0.25">
      <c r="A11" s="152"/>
      <c r="B11" s="20" t="s">
        <v>234</v>
      </c>
      <c r="C11" s="33" t="s">
        <v>510</v>
      </c>
      <c r="D11" s="33" t="s">
        <v>511</v>
      </c>
      <c r="E11" s="14" t="s">
        <v>492</v>
      </c>
      <c r="F11" s="15"/>
      <c r="G11" s="15"/>
      <c r="H11" s="49"/>
      <c r="I11" s="17"/>
      <c r="J11" s="17"/>
      <c r="K11" s="17"/>
      <c r="L11" s="17"/>
      <c r="M11" s="17"/>
      <c r="N11" s="23" t="str">
        <f t="shared" si="0"/>
        <v/>
      </c>
      <c r="O11" s="44"/>
      <c r="P11" s="44"/>
      <c r="Q11" s="17"/>
      <c r="R11" s="44"/>
      <c r="S11" s="18"/>
      <c r="T11" s="44"/>
      <c r="U11" s="17"/>
    </row>
    <row r="12" spans="1:21" s="34" customFormat="1" ht="102" x14ac:dyDescent="0.25">
      <c r="A12" s="150" t="s">
        <v>237</v>
      </c>
      <c r="B12" s="20" t="s">
        <v>236</v>
      </c>
      <c r="C12" s="33" t="s">
        <v>512</v>
      </c>
      <c r="D12" s="33" t="s">
        <v>513</v>
      </c>
      <c r="E12" s="14" t="s">
        <v>514</v>
      </c>
      <c r="F12" s="15"/>
      <c r="G12" s="15"/>
      <c r="H12" s="49"/>
      <c r="I12" s="17"/>
      <c r="J12" s="17"/>
      <c r="K12" s="17"/>
      <c r="L12" s="17"/>
      <c r="M12" s="17"/>
      <c r="N12" s="23" t="str">
        <f t="shared" si="0"/>
        <v/>
      </c>
      <c r="O12" s="44"/>
      <c r="P12" s="44"/>
      <c r="Q12" s="17"/>
      <c r="R12" s="44"/>
      <c r="S12" s="18"/>
      <c r="T12" s="44"/>
      <c r="U12" s="17"/>
    </row>
    <row r="13" spans="1:21" s="34" customFormat="1" ht="102" x14ac:dyDescent="0.25">
      <c r="A13" s="151"/>
      <c r="B13" s="20" t="s">
        <v>236</v>
      </c>
      <c r="C13" s="33" t="s">
        <v>517</v>
      </c>
      <c r="D13" s="33" t="s">
        <v>518</v>
      </c>
      <c r="E13" s="14" t="s">
        <v>514</v>
      </c>
      <c r="F13" s="15"/>
      <c r="G13" s="15"/>
      <c r="H13" s="49"/>
      <c r="I13" s="17"/>
      <c r="J13" s="17"/>
      <c r="K13" s="17"/>
      <c r="L13" s="17"/>
      <c r="M13" s="17"/>
      <c r="N13" s="23" t="str">
        <f t="shared" si="0"/>
        <v/>
      </c>
      <c r="O13" s="44"/>
      <c r="P13" s="44"/>
      <c r="Q13" s="17"/>
      <c r="R13" s="44"/>
      <c r="S13" s="18"/>
      <c r="T13" s="44"/>
      <c r="U13" s="17"/>
    </row>
    <row r="14" spans="1:21" s="34" customFormat="1" ht="63.75" x14ac:dyDescent="0.25">
      <c r="A14" s="152"/>
      <c r="B14" s="20" t="s">
        <v>236</v>
      </c>
      <c r="C14" s="33" t="s">
        <v>519</v>
      </c>
      <c r="D14" s="33" t="s">
        <v>520</v>
      </c>
      <c r="E14" s="15"/>
      <c r="F14" s="14" t="s">
        <v>515</v>
      </c>
      <c r="G14" s="14" t="s">
        <v>516</v>
      </c>
      <c r="H14" s="49"/>
      <c r="I14" s="17"/>
      <c r="J14" s="17"/>
      <c r="K14" s="17"/>
      <c r="L14" s="17"/>
      <c r="M14" s="17"/>
      <c r="N14" s="23" t="str">
        <f t="shared" si="0"/>
        <v/>
      </c>
      <c r="O14" s="44"/>
      <c r="P14" s="44"/>
      <c r="Q14" s="17"/>
      <c r="R14" s="44"/>
      <c r="S14" s="18"/>
      <c r="T14" s="44"/>
      <c r="U14" s="17"/>
    </row>
    <row r="15" spans="1:21" s="34" customFormat="1" ht="76.5" x14ac:dyDescent="0.25">
      <c r="A15" s="150" t="s">
        <v>239</v>
      </c>
      <c r="B15" s="20" t="s">
        <v>238</v>
      </c>
      <c r="C15" s="33" t="s">
        <v>521</v>
      </c>
      <c r="D15" s="33" t="s">
        <v>522</v>
      </c>
      <c r="E15" s="15"/>
      <c r="F15" s="14" t="s">
        <v>493</v>
      </c>
      <c r="G15" s="14" t="s">
        <v>524</v>
      </c>
      <c r="H15" s="49"/>
      <c r="I15" s="17"/>
      <c r="J15" s="17"/>
      <c r="K15" s="17"/>
      <c r="L15" s="17"/>
      <c r="M15" s="17"/>
      <c r="N15" s="23" t="str">
        <f t="shared" si="0"/>
        <v/>
      </c>
      <c r="O15" s="44"/>
      <c r="P15" s="44"/>
      <c r="Q15" s="17"/>
      <c r="R15" s="44"/>
      <c r="S15" s="18"/>
      <c r="T15" s="44"/>
      <c r="U15" s="17"/>
    </row>
    <row r="16" spans="1:21" s="34" customFormat="1" ht="89.25" x14ac:dyDescent="0.25">
      <c r="A16" s="151"/>
      <c r="B16" s="20" t="s">
        <v>238</v>
      </c>
      <c r="C16" s="33" t="s">
        <v>525</v>
      </c>
      <c r="D16" s="33" t="s">
        <v>526</v>
      </c>
      <c r="E16" s="15"/>
      <c r="F16" s="14" t="s">
        <v>493</v>
      </c>
      <c r="G16" s="14" t="s">
        <v>524</v>
      </c>
      <c r="H16" s="49"/>
      <c r="I16" s="17"/>
      <c r="J16" s="17"/>
      <c r="K16" s="17"/>
      <c r="L16" s="17"/>
      <c r="M16" s="17"/>
      <c r="N16" s="23" t="str">
        <f t="shared" si="0"/>
        <v/>
      </c>
      <c r="O16" s="44"/>
      <c r="P16" s="44"/>
      <c r="Q16" s="17"/>
      <c r="R16" s="44"/>
      <c r="S16" s="18"/>
      <c r="T16" s="44"/>
      <c r="U16" s="17"/>
    </row>
    <row r="17" spans="1:21" s="34" customFormat="1" ht="102" x14ac:dyDescent="0.25">
      <c r="A17" s="151"/>
      <c r="B17" s="20" t="s">
        <v>238</v>
      </c>
      <c r="C17" s="33" t="s">
        <v>527</v>
      </c>
      <c r="D17" s="33" t="s">
        <v>528</v>
      </c>
      <c r="E17" s="14" t="s">
        <v>523</v>
      </c>
      <c r="F17" s="15"/>
      <c r="G17" s="15"/>
      <c r="H17" s="49"/>
      <c r="I17" s="17"/>
      <c r="J17" s="17"/>
      <c r="K17" s="17"/>
      <c r="L17" s="17"/>
      <c r="M17" s="17"/>
      <c r="N17" s="23" t="str">
        <f t="shared" si="0"/>
        <v/>
      </c>
      <c r="O17" s="44"/>
      <c r="P17" s="44"/>
      <c r="Q17" s="17"/>
      <c r="R17" s="44"/>
      <c r="S17" s="18"/>
      <c r="T17" s="44"/>
      <c r="U17" s="17"/>
    </row>
    <row r="18" spans="1:21" s="34" customFormat="1" ht="102" x14ac:dyDescent="0.25">
      <c r="A18" s="151"/>
      <c r="B18" s="20" t="s">
        <v>238</v>
      </c>
      <c r="C18" s="33" t="s">
        <v>529</v>
      </c>
      <c r="D18" s="33" t="s">
        <v>530</v>
      </c>
      <c r="E18" s="14" t="s">
        <v>523</v>
      </c>
      <c r="F18" s="15"/>
      <c r="G18" s="15"/>
      <c r="H18" s="49"/>
      <c r="I18" s="17"/>
      <c r="J18" s="17"/>
      <c r="K18" s="17"/>
      <c r="L18" s="17"/>
      <c r="M18" s="17"/>
      <c r="N18" s="23" t="str">
        <f t="shared" si="0"/>
        <v/>
      </c>
      <c r="O18" s="44"/>
      <c r="P18" s="44"/>
      <c r="Q18" s="17"/>
      <c r="R18" s="44"/>
      <c r="S18" s="18"/>
      <c r="T18" s="44"/>
      <c r="U18" s="17"/>
    </row>
    <row r="19" spans="1:21" s="34" customFormat="1" ht="102" x14ac:dyDescent="0.25">
      <c r="A19" s="151"/>
      <c r="B19" s="20" t="s">
        <v>238</v>
      </c>
      <c r="C19" s="33" t="s">
        <v>531</v>
      </c>
      <c r="D19" s="33" t="s">
        <v>532</v>
      </c>
      <c r="E19" s="14" t="s">
        <v>523</v>
      </c>
      <c r="F19" s="15"/>
      <c r="G19" s="15"/>
      <c r="H19" s="49"/>
      <c r="I19" s="17"/>
      <c r="J19" s="17"/>
      <c r="K19" s="17"/>
      <c r="L19" s="17"/>
      <c r="M19" s="17"/>
      <c r="N19" s="23" t="str">
        <f t="shared" si="0"/>
        <v/>
      </c>
      <c r="O19" s="44"/>
      <c r="P19" s="44"/>
      <c r="Q19" s="17"/>
      <c r="R19" s="44"/>
      <c r="S19" s="18"/>
      <c r="T19" s="44"/>
      <c r="U19" s="17"/>
    </row>
    <row r="20" spans="1:21" s="34" customFormat="1" ht="76.5" x14ac:dyDescent="0.25">
      <c r="A20" s="151"/>
      <c r="B20" s="20" t="s">
        <v>238</v>
      </c>
      <c r="C20" s="33" t="s">
        <v>533</v>
      </c>
      <c r="D20" s="33" t="s">
        <v>534</v>
      </c>
      <c r="E20" s="15"/>
      <c r="F20" s="15"/>
      <c r="G20" s="14" t="s">
        <v>524</v>
      </c>
      <c r="H20" s="49"/>
      <c r="I20" s="17"/>
      <c r="J20" s="17"/>
      <c r="K20" s="17"/>
      <c r="L20" s="17"/>
      <c r="M20" s="17"/>
      <c r="N20" s="23" t="str">
        <f t="shared" si="0"/>
        <v/>
      </c>
      <c r="O20" s="44"/>
      <c r="P20" s="44"/>
      <c r="Q20" s="17"/>
      <c r="R20" s="44"/>
      <c r="S20" s="18"/>
      <c r="T20" s="44"/>
      <c r="U20" s="17"/>
    </row>
    <row r="21" spans="1:21" s="34" customFormat="1" ht="102" x14ac:dyDescent="0.25">
      <c r="A21" s="151"/>
      <c r="B21" s="20" t="s">
        <v>238</v>
      </c>
      <c r="C21" s="33" t="s">
        <v>535</v>
      </c>
      <c r="D21" s="33" t="s">
        <v>536</v>
      </c>
      <c r="E21" s="14" t="s">
        <v>523</v>
      </c>
      <c r="F21" s="15"/>
      <c r="G21" s="15"/>
      <c r="H21" s="49"/>
      <c r="I21" s="17"/>
      <c r="J21" s="17"/>
      <c r="K21" s="17"/>
      <c r="L21" s="17"/>
      <c r="M21" s="17"/>
      <c r="N21" s="23" t="str">
        <f t="shared" si="0"/>
        <v/>
      </c>
      <c r="O21" s="44"/>
      <c r="P21" s="44"/>
      <c r="Q21" s="17"/>
      <c r="R21" s="44"/>
      <c r="S21" s="18"/>
      <c r="T21" s="44"/>
      <c r="U21" s="17"/>
    </row>
    <row r="22" spans="1:21" s="34" customFormat="1" ht="76.5" x14ac:dyDescent="0.25">
      <c r="A22" s="151"/>
      <c r="B22" s="20" t="s">
        <v>238</v>
      </c>
      <c r="C22" s="33" t="s">
        <v>537</v>
      </c>
      <c r="D22" s="33" t="s">
        <v>538</v>
      </c>
      <c r="E22" s="15"/>
      <c r="F22" s="14" t="s">
        <v>493</v>
      </c>
      <c r="G22" s="14" t="s">
        <v>524</v>
      </c>
      <c r="H22" s="49"/>
      <c r="I22" s="17"/>
      <c r="J22" s="17"/>
      <c r="K22" s="17"/>
      <c r="L22" s="17"/>
      <c r="M22" s="17"/>
      <c r="N22" s="23" t="str">
        <f t="shared" si="0"/>
        <v/>
      </c>
      <c r="O22" s="44"/>
      <c r="P22" s="44"/>
      <c r="Q22" s="17"/>
      <c r="R22" s="44"/>
      <c r="S22" s="18"/>
      <c r="T22" s="44"/>
      <c r="U22" s="17"/>
    </row>
    <row r="23" spans="1:21" s="34" customFormat="1" ht="102" x14ac:dyDescent="0.25">
      <c r="A23" s="151"/>
      <c r="B23" s="20" t="s">
        <v>238</v>
      </c>
      <c r="C23" s="33" t="s">
        <v>539</v>
      </c>
      <c r="D23" s="33" t="s">
        <v>540</v>
      </c>
      <c r="E23" s="14" t="s">
        <v>523</v>
      </c>
      <c r="F23" s="15"/>
      <c r="G23" s="15"/>
      <c r="H23" s="49"/>
      <c r="I23" s="17"/>
      <c r="J23" s="17"/>
      <c r="K23" s="17"/>
      <c r="L23" s="17"/>
      <c r="M23" s="17"/>
      <c r="N23" s="23" t="str">
        <f t="shared" si="0"/>
        <v/>
      </c>
      <c r="O23" s="44"/>
      <c r="P23" s="44"/>
      <c r="Q23" s="17"/>
      <c r="R23" s="44"/>
      <c r="S23" s="18"/>
      <c r="T23" s="44"/>
      <c r="U23" s="17"/>
    </row>
    <row r="24" spans="1:21" s="34" customFormat="1" ht="114.75" x14ac:dyDescent="0.25">
      <c r="A24" s="152"/>
      <c r="B24" s="20" t="s">
        <v>238</v>
      </c>
      <c r="C24" s="33" t="s">
        <v>541</v>
      </c>
      <c r="D24" s="33" t="s">
        <v>542</v>
      </c>
      <c r="E24" s="15"/>
      <c r="F24" s="14" t="s">
        <v>493</v>
      </c>
      <c r="G24" s="14" t="s">
        <v>524</v>
      </c>
      <c r="H24" s="49"/>
      <c r="I24" s="17"/>
      <c r="J24" s="17"/>
      <c r="K24" s="17"/>
      <c r="L24" s="17"/>
      <c r="M24" s="17"/>
      <c r="N24" s="23" t="str">
        <f t="shared" si="0"/>
        <v/>
      </c>
      <c r="O24" s="44"/>
      <c r="P24" s="44"/>
      <c r="Q24" s="17"/>
      <c r="R24" s="44"/>
      <c r="S24" s="18"/>
      <c r="T24" s="44"/>
      <c r="U24" s="17"/>
    </row>
    <row r="25" spans="1:21" s="34" customFormat="1" ht="127.5" x14ac:dyDescent="0.25">
      <c r="A25" s="150" t="s">
        <v>241</v>
      </c>
      <c r="B25" s="20" t="s">
        <v>240</v>
      </c>
      <c r="C25" s="33" t="s">
        <v>543</v>
      </c>
      <c r="D25" s="33" t="s">
        <v>544</v>
      </c>
      <c r="E25" s="14" t="s">
        <v>545</v>
      </c>
      <c r="F25" s="15"/>
      <c r="G25" s="15"/>
      <c r="H25" s="49"/>
      <c r="I25" s="17"/>
      <c r="J25" s="17"/>
      <c r="K25" s="17"/>
      <c r="L25" s="17"/>
      <c r="M25" s="17"/>
      <c r="N25" s="23" t="str">
        <f t="shared" si="0"/>
        <v/>
      </c>
      <c r="O25" s="44"/>
      <c r="P25" s="44"/>
      <c r="Q25" s="17"/>
      <c r="R25" s="44"/>
      <c r="S25" s="18"/>
      <c r="T25" s="44"/>
      <c r="U25" s="17"/>
    </row>
    <row r="26" spans="1:21" s="34" customFormat="1" ht="165.75" x14ac:dyDescent="0.25">
      <c r="A26" s="151"/>
      <c r="B26" s="20" t="s">
        <v>240</v>
      </c>
      <c r="C26" s="33" t="s">
        <v>546</v>
      </c>
      <c r="D26" s="33" t="s">
        <v>547</v>
      </c>
      <c r="E26" s="15"/>
      <c r="F26" s="14" t="s">
        <v>548</v>
      </c>
      <c r="G26" s="14" t="s">
        <v>549</v>
      </c>
      <c r="H26" s="49"/>
      <c r="I26" s="17"/>
      <c r="J26" s="17"/>
      <c r="K26" s="17"/>
      <c r="L26" s="17"/>
      <c r="M26" s="17"/>
      <c r="N26" s="23" t="str">
        <f t="shared" si="0"/>
        <v/>
      </c>
      <c r="O26" s="44"/>
      <c r="P26" s="44"/>
      <c r="Q26" s="17"/>
      <c r="R26" s="44"/>
      <c r="S26" s="18"/>
      <c r="T26" s="44"/>
      <c r="U26" s="17"/>
    </row>
    <row r="27" spans="1:21" s="34" customFormat="1" ht="165.75" x14ac:dyDescent="0.25">
      <c r="A27" s="151"/>
      <c r="B27" s="20" t="s">
        <v>240</v>
      </c>
      <c r="C27" s="33" t="s">
        <v>550</v>
      </c>
      <c r="D27" s="33" t="s">
        <v>551</v>
      </c>
      <c r="E27" s="15"/>
      <c r="F27" s="14" t="s">
        <v>548</v>
      </c>
      <c r="G27" s="14" t="s">
        <v>549</v>
      </c>
      <c r="H27" s="49"/>
      <c r="I27" s="17"/>
      <c r="J27" s="17"/>
      <c r="K27" s="17"/>
      <c r="L27" s="17"/>
      <c r="M27" s="17"/>
      <c r="N27" s="23" t="str">
        <f t="shared" si="0"/>
        <v/>
      </c>
      <c r="O27" s="44"/>
      <c r="P27" s="44"/>
      <c r="Q27" s="17"/>
      <c r="R27" s="44"/>
      <c r="S27" s="18"/>
      <c r="T27" s="44"/>
      <c r="U27" s="17"/>
    </row>
    <row r="28" spans="1:21" s="34" customFormat="1" ht="165.75" x14ac:dyDescent="0.25">
      <c r="A28" s="151"/>
      <c r="B28" s="20" t="s">
        <v>240</v>
      </c>
      <c r="C28" s="33" t="s">
        <v>552</v>
      </c>
      <c r="D28" s="33" t="s">
        <v>553</v>
      </c>
      <c r="E28" s="15"/>
      <c r="F28" s="14" t="s">
        <v>548</v>
      </c>
      <c r="G28" s="14" t="s">
        <v>549</v>
      </c>
      <c r="H28" s="49"/>
      <c r="I28" s="17"/>
      <c r="J28" s="17"/>
      <c r="K28" s="17"/>
      <c r="L28" s="17"/>
      <c r="M28" s="17"/>
      <c r="N28" s="23" t="str">
        <f t="shared" si="0"/>
        <v/>
      </c>
      <c r="O28" s="44"/>
      <c r="P28" s="44"/>
      <c r="Q28" s="17"/>
      <c r="R28" s="44"/>
      <c r="S28" s="18"/>
      <c r="T28" s="44"/>
      <c r="U28" s="17"/>
    </row>
    <row r="29" spans="1:21" s="34" customFormat="1" ht="165.75" x14ac:dyDescent="0.25">
      <c r="A29" s="151"/>
      <c r="B29" s="20" t="s">
        <v>240</v>
      </c>
      <c r="C29" s="33" t="s">
        <v>554</v>
      </c>
      <c r="D29" s="33" t="s">
        <v>555</v>
      </c>
      <c r="E29" s="15"/>
      <c r="F29" s="14" t="s">
        <v>548</v>
      </c>
      <c r="G29" s="14" t="s">
        <v>549</v>
      </c>
      <c r="H29" s="49"/>
      <c r="I29" s="17"/>
      <c r="J29" s="17"/>
      <c r="K29" s="17"/>
      <c r="L29" s="17"/>
      <c r="M29" s="17"/>
      <c r="N29" s="23" t="str">
        <f t="shared" si="0"/>
        <v/>
      </c>
      <c r="O29" s="44"/>
      <c r="P29" s="44"/>
      <c r="Q29" s="17"/>
      <c r="R29" s="44"/>
      <c r="S29" s="18"/>
      <c r="T29" s="44"/>
      <c r="U29" s="17"/>
    </row>
    <row r="30" spans="1:21" s="34" customFormat="1" ht="165.75" x14ac:dyDescent="0.25">
      <c r="A30" s="151"/>
      <c r="B30" s="20" t="s">
        <v>240</v>
      </c>
      <c r="C30" s="33" t="s">
        <v>556</v>
      </c>
      <c r="D30" s="33" t="s">
        <v>557</v>
      </c>
      <c r="E30" s="15"/>
      <c r="F30" s="14" t="s">
        <v>548</v>
      </c>
      <c r="G30" s="14" t="s">
        <v>549</v>
      </c>
      <c r="H30" s="49"/>
      <c r="I30" s="17"/>
      <c r="J30" s="17"/>
      <c r="K30" s="17"/>
      <c r="L30" s="17"/>
      <c r="M30" s="17"/>
      <c r="N30" s="23" t="str">
        <f t="shared" si="0"/>
        <v/>
      </c>
      <c r="O30" s="44"/>
      <c r="P30" s="44"/>
      <c r="Q30" s="17"/>
      <c r="R30" s="44"/>
      <c r="S30" s="18"/>
      <c r="T30" s="44"/>
      <c r="U30" s="17"/>
    </row>
    <row r="31" spans="1:21" s="34" customFormat="1" ht="165.75" x14ac:dyDescent="0.25">
      <c r="A31" s="151"/>
      <c r="B31" s="20" t="s">
        <v>240</v>
      </c>
      <c r="C31" s="33" t="s">
        <v>558</v>
      </c>
      <c r="D31" s="33" t="s">
        <v>559</v>
      </c>
      <c r="E31" s="15"/>
      <c r="F31" s="14" t="s">
        <v>548</v>
      </c>
      <c r="G31" s="14" t="s">
        <v>549</v>
      </c>
      <c r="H31" s="49"/>
      <c r="I31" s="17"/>
      <c r="J31" s="17"/>
      <c r="K31" s="17"/>
      <c r="L31" s="17"/>
      <c r="M31" s="17"/>
      <c r="N31" s="23" t="str">
        <f t="shared" si="0"/>
        <v/>
      </c>
      <c r="O31" s="44"/>
      <c r="P31" s="44"/>
      <c r="Q31" s="17"/>
      <c r="R31" s="44"/>
      <c r="S31" s="18"/>
      <c r="T31" s="44"/>
      <c r="U31" s="17"/>
    </row>
    <row r="32" spans="1:21" s="34" customFormat="1" ht="165.75" x14ac:dyDescent="0.25">
      <c r="A32" s="151"/>
      <c r="B32" s="20" t="s">
        <v>240</v>
      </c>
      <c r="C32" s="33" t="s">
        <v>560</v>
      </c>
      <c r="D32" s="33" t="s">
        <v>561</v>
      </c>
      <c r="E32" s="15"/>
      <c r="F32" s="14" t="s">
        <v>548</v>
      </c>
      <c r="G32" s="14" t="s">
        <v>549</v>
      </c>
      <c r="H32" s="49"/>
      <c r="I32" s="17"/>
      <c r="J32" s="17"/>
      <c r="K32" s="17"/>
      <c r="L32" s="17"/>
      <c r="M32" s="17"/>
      <c r="N32" s="23" t="str">
        <f t="shared" si="0"/>
        <v/>
      </c>
      <c r="O32" s="44"/>
      <c r="P32" s="44"/>
      <c r="Q32" s="17"/>
      <c r="R32" s="44"/>
      <c r="S32" s="18"/>
      <c r="T32" s="44"/>
      <c r="U32" s="17"/>
    </row>
    <row r="33" spans="1:21" s="34" customFormat="1" ht="127.5" x14ac:dyDescent="0.25">
      <c r="A33" s="151"/>
      <c r="B33" s="20" t="s">
        <v>240</v>
      </c>
      <c r="C33" s="33" t="s">
        <v>562</v>
      </c>
      <c r="D33" s="33" t="s">
        <v>563</v>
      </c>
      <c r="E33" s="14" t="s">
        <v>545</v>
      </c>
      <c r="F33" s="15"/>
      <c r="G33" s="15"/>
      <c r="H33" s="49"/>
      <c r="I33" s="17"/>
      <c r="J33" s="17"/>
      <c r="K33" s="17"/>
      <c r="L33" s="17"/>
      <c r="M33" s="17"/>
      <c r="N33" s="23" t="str">
        <f t="shared" si="0"/>
        <v/>
      </c>
      <c r="O33" s="44"/>
      <c r="P33" s="44"/>
      <c r="Q33" s="17"/>
      <c r="R33" s="44"/>
      <c r="S33" s="18"/>
      <c r="T33" s="44"/>
      <c r="U33" s="17"/>
    </row>
    <row r="34" spans="1:21" s="34" customFormat="1" ht="165.75" x14ac:dyDescent="0.25">
      <c r="A34" s="151"/>
      <c r="B34" s="20" t="s">
        <v>240</v>
      </c>
      <c r="C34" s="33" t="s">
        <v>564</v>
      </c>
      <c r="D34" s="33" t="s">
        <v>565</v>
      </c>
      <c r="E34" s="15"/>
      <c r="F34" s="14" t="s">
        <v>548</v>
      </c>
      <c r="G34" s="14" t="s">
        <v>549</v>
      </c>
      <c r="H34" s="49"/>
      <c r="I34" s="17"/>
      <c r="J34" s="17"/>
      <c r="K34" s="17"/>
      <c r="L34" s="17"/>
      <c r="M34" s="17"/>
      <c r="N34" s="23" t="str">
        <f t="shared" si="0"/>
        <v/>
      </c>
      <c r="O34" s="44"/>
      <c r="P34" s="44"/>
      <c r="Q34" s="17"/>
      <c r="R34" s="44"/>
      <c r="S34" s="18"/>
      <c r="T34" s="44"/>
      <c r="U34" s="17"/>
    </row>
    <row r="35" spans="1:21" s="34" customFormat="1" ht="127.5" x14ac:dyDescent="0.25">
      <c r="A35" s="151"/>
      <c r="B35" s="20" t="s">
        <v>240</v>
      </c>
      <c r="C35" s="33" t="s">
        <v>566</v>
      </c>
      <c r="D35" s="33" t="s">
        <v>567</v>
      </c>
      <c r="E35" s="14" t="s">
        <v>545</v>
      </c>
      <c r="F35" s="15"/>
      <c r="G35" s="15"/>
      <c r="H35" s="49"/>
      <c r="I35" s="17"/>
      <c r="J35" s="17"/>
      <c r="K35" s="17"/>
      <c r="L35" s="17"/>
      <c r="M35" s="17"/>
      <c r="N35" s="23" t="str">
        <f t="shared" si="0"/>
        <v/>
      </c>
      <c r="O35" s="44"/>
      <c r="P35" s="44"/>
      <c r="Q35" s="17"/>
      <c r="R35" s="44"/>
      <c r="S35" s="18"/>
      <c r="T35" s="44"/>
      <c r="U35" s="17"/>
    </row>
    <row r="36" spans="1:21" s="34" customFormat="1" ht="165.75" x14ac:dyDescent="0.25">
      <c r="A36" s="151"/>
      <c r="B36" s="20" t="s">
        <v>240</v>
      </c>
      <c r="C36" s="33" t="s">
        <v>568</v>
      </c>
      <c r="D36" s="33" t="s">
        <v>569</v>
      </c>
      <c r="E36" s="15"/>
      <c r="F36" s="14" t="s">
        <v>548</v>
      </c>
      <c r="G36" s="14" t="s">
        <v>549</v>
      </c>
      <c r="H36" s="49"/>
      <c r="I36" s="17"/>
      <c r="J36" s="17"/>
      <c r="K36" s="17"/>
      <c r="L36" s="17"/>
      <c r="M36" s="17"/>
      <c r="N36" s="23" t="str">
        <f t="shared" si="0"/>
        <v/>
      </c>
      <c r="O36" s="44"/>
      <c r="P36" s="44"/>
      <c r="Q36" s="17"/>
      <c r="R36" s="44"/>
      <c r="S36" s="18"/>
      <c r="T36" s="44"/>
      <c r="U36" s="17"/>
    </row>
    <row r="37" spans="1:21" s="34" customFormat="1" ht="165.75" x14ac:dyDescent="0.25">
      <c r="A37" s="151"/>
      <c r="B37" s="20" t="s">
        <v>240</v>
      </c>
      <c r="C37" s="33" t="s">
        <v>570</v>
      </c>
      <c r="D37" s="33" t="s">
        <v>571</v>
      </c>
      <c r="E37" s="15"/>
      <c r="F37" s="14" t="s">
        <v>548</v>
      </c>
      <c r="G37" s="14" t="s">
        <v>549</v>
      </c>
      <c r="H37" s="49"/>
      <c r="I37" s="17"/>
      <c r="J37" s="17"/>
      <c r="K37" s="17"/>
      <c r="L37" s="17"/>
      <c r="M37" s="17"/>
      <c r="N37" s="23" t="str">
        <f t="shared" si="0"/>
        <v/>
      </c>
      <c r="O37" s="44"/>
      <c r="P37" s="44"/>
      <c r="Q37" s="17"/>
      <c r="R37" s="44"/>
      <c r="S37" s="18"/>
      <c r="T37" s="44"/>
      <c r="U37" s="17"/>
    </row>
  </sheetData>
  <sheetProtection sort="0" autoFilter="0"/>
  <autoFilter ref="A1:U1"/>
  <mergeCells count="4">
    <mergeCell ref="A2:A11"/>
    <mergeCell ref="A12:A14"/>
    <mergeCell ref="A15:A24"/>
    <mergeCell ref="A25:A37"/>
  </mergeCells>
  <conditionalFormatting sqref="N2:N37">
    <cfRule type="expression" dxfId="3" priority="4">
      <formula>OR(AND(L2&lt;&gt;"",M2=""),AND(L2="",M2&lt;&gt;""))</formula>
    </cfRule>
  </conditionalFormatting>
  <dataValidations count="24">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L2:M1048576 U2:U1048576">
      <formula1>"High,Moderate,Low"</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36"/>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38" customWidth="1"/>
    <col min="2" max="2" width="8.85546875" style="39" customWidth="1"/>
    <col min="3" max="3" width="16.85546875" style="38" customWidth="1"/>
    <col min="4" max="4" width="43.42578125" style="38" customWidth="1"/>
    <col min="5" max="7" width="30.85546875" style="38" customWidth="1"/>
    <col min="8" max="8" width="55.85546875" style="38" customWidth="1"/>
    <col min="9" max="10" width="19.7109375" style="40" customWidth="1"/>
    <col min="11" max="11" width="26.5703125" style="40" customWidth="1"/>
    <col min="12" max="13" width="15.85546875" style="40" customWidth="1"/>
    <col min="14" max="14" width="15.85546875" style="41" customWidth="1"/>
    <col min="15" max="16" width="26.5703125" style="38" customWidth="1"/>
    <col min="17" max="17" width="18.5703125" style="40" customWidth="1"/>
    <col min="18" max="18" width="21" style="38" customWidth="1"/>
    <col min="19" max="19" width="5.42578125" style="42" customWidth="1"/>
    <col min="20" max="20" width="19.42578125" style="38" customWidth="1"/>
    <col min="21" max="21" width="14.42578125" style="38" customWidth="1"/>
    <col min="22" max="24" width="9" style="38"/>
    <col min="25" max="25" width="7.85546875" style="38" customWidth="1"/>
    <col min="26" max="16384" width="9" style="38"/>
  </cols>
  <sheetData>
    <row r="1" spans="1:21" s="43" customFormat="1" ht="38.25" x14ac:dyDescent="0.25">
      <c r="A1" s="13" t="s">
        <v>299</v>
      </c>
      <c r="B1" s="19" t="s">
        <v>320</v>
      </c>
      <c r="C1" s="13" t="s">
        <v>0</v>
      </c>
      <c r="D1" s="13" t="s">
        <v>1</v>
      </c>
      <c r="E1" s="13" t="s">
        <v>10</v>
      </c>
      <c r="F1" s="13" t="s">
        <v>11</v>
      </c>
      <c r="G1" s="13" t="s">
        <v>12</v>
      </c>
      <c r="H1" s="13" t="s">
        <v>2</v>
      </c>
      <c r="I1" s="13" t="s">
        <v>3</v>
      </c>
      <c r="J1" s="13" t="s">
        <v>23</v>
      </c>
      <c r="K1" s="13" t="s">
        <v>28</v>
      </c>
      <c r="L1" s="13" t="s">
        <v>24</v>
      </c>
      <c r="M1" s="13" t="s">
        <v>25</v>
      </c>
      <c r="N1" s="22" t="s">
        <v>26</v>
      </c>
      <c r="O1" s="13" t="s">
        <v>27</v>
      </c>
      <c r="P1" s="13" t="s">
        <v>4</v>
      </c>
      <c r="Q1" s="13" t="s">
        <v>2111</v>
      </c>
      <c r="R1" s="13" t="s">
        <v>5</v>
      </c>
      <c r="S1" s="13"/>
      <c r="T1" s="13" t="s">
        <v>30</v>
      </c>
      <c r="U1" s="13" t="s">
        <v>29</v>
      </c>
    </row>
    <row r="2" spans="1:21" s="34" customFormat="1" ht="140.25" x14ac:dyDescent="0.25">
      <c r="A2" s="150" t="s">
        <v>244</v>
      </c>
      <c r="B2" s="20" t="s">
        <v>243</v>
      </c>
      <c r="C2" s="33" t="s">
        <v>1183</v>
      </c>
      <c r="D2" s="33" t="s">
        <v>1184</v>
      </c>
      <c r="E2" s="14" t="s">
        <v>667</v>
      </c>
      <c r="F2" s="15"/>
      <c r="G2" s="15"/>
      <c r="H2" s="49"/>
      <c r="I2" s="17"/>
      <c r="J2" s="17"/>
      <c r="K2" s="44"/>
      <c r="L2" s="17"/>
      <c r="M2" s="17"/>
      <c r="N2" s="23" t="str">
        <f>IF(OR(L2="",M2=""),"",
IF(OR(L2="Low",M2="Low"),"Low",
IF(OR(L2="Moderate",M2="Moderate"),"Moderate",
"High")))</f>
        <v/>
      </c>
      <c r="O2" s="44"/>
      <c r="P2" s="44"/>
      <c r="Q2" s="17"/>
      <c r="R2" s="44"/>
      <c r="S2" s="18"/>
      <c r="T2" s="44"/>
      <c r="U2" s="44"/>
    </row>
    <row r="3" spans="1:21" s="34" customFormat="1" ht="38.25" x14ac:dyDescent="0.25">
      <c r="A3" s="151"/>
      <c r="B3" s="20" t="s">
        <v>243</v>
      </c>
      <c r="C3" s="33" t="s">
        <v>1185</v>
      </c>
      <c r="D3" s="33" t="s">
        <v>1186</v>
      </c>
      <c r="E3" s="14" t="s">
        <v>667</v>
      </c>
      <c r="F3" s="15"/>
      <c r="G3" s="15"/>
      <c r="H3" s="49"/>
      <c r="I3" s="17"/>
      <c r="J3" s="17"/>
      <c r="K3" s="44"/>
      <c r="L3" s="17"/>
      <c r="M3" s="17"/>
      <c r="N3" s="23" t="str">
        <f t="shared" ref="N3:N36" si="0">IF(OR(L3="",M3=""),"",
IF(OR(L3="Low",M3="Low"),"Low",
IF(OR(L3="Moderate",M3="Moderate"),"Moderate",
"High")))</f>
        <v/>
      </c>
      <c r="O3" s="44"/>
      <c r="P3" s="44"/>
      <c r="Q3" s="17"/>
      <c r="R3" s="44"/>
      <c r="S3" s="18"/>
      <c r="T3" s="44"/>
      <c r="U3" s="44"/>
    </row>
    <row r="4" spans="1:21" s="34" customFormat="1" ht="63.75" x14ac:dyDescent="0.25">
      <c r="A4" s="151"/>
      <c r="B4" s="20" t="s">
        <v>243</v>
      </c>
      <c r="C4" s="33" t="s">
        <v>1187</v>
      </c>
      <c r="D4" s="33" t="s">
        <v>1188</v>
      </c>
      <c r="E4" s="14" t="s">
        <v>667</v>
      </c>
      <c r="F4" s="14" t="s">
        <v>668</v>
      </c>
      <c r="G4" s="15"/>
      <c r="H4" s="49"/>
      <c r="I4" s="17"/>
      <c r="J4" s="17"/>
      <c r="K4" s="44"/>
      <c r="L4" s="17"/>
      <c r="M4" s="17"/>
      <c r="N4" s="23" t="str">
        <f t="shared" si="0"/>
        <v/>
      </c>
      <c r="O4" s="44"/>
      <c r="P4" s="44"/>
      <c r="Q4" s="17"/>
      <c r="R4" s="44"/>
      <c r="S4" s="18"/>
      <c r="T4" s="44"/>
      <c r="U4" s="44"/>
    </row>
    <row r="5" spans="1:21" s="34" customFormat="1" ht="63.75" x14ac:dyDescent="0.25">
      <c r="A5" s="151"/>
      <c r="B5" s="20" t="s">
        <v>243</v>
      </c>
      <c r="C5" s="33" t="s">
        <v>1189</v>
      </c>
      <c r="D5" s="33" t="s">
        <v>1190</v>
      </c>
      <c r="E5" s="14" t="s">
        <v>667</v>
      </c>
      <c r="F5" s="15"/>
      <c r="G5" s="15"/>
      <c r="H5" s="49"/>
      <c r="I5" s="17"/>
      <c r="J5" s="17"/>
      <c r="K5" s="44"/>
      <c r="L5" s="17"/>
      <c r="M5" s="17"/>
      <c r="N5" s="23" t="str">
        <f t="shared" si="0"/>
        <v/>
      </c>
      <c r="O5" s="44"/>
      <c r="P5" s="44"/>
      <c r="Q5" s="17"/>
      <c r="R5" s="44"/>
      <c r="S5" s="18"/>
      <c r="T5" s="44"/>
      <c r="U5" s="44"/>
    </row>
    <row r="6" spans="1:21" s="34" customFormat="1" ht="38.25" x14ac:dyDescent="0.25">
      <c r="A6" s="151"/>
      <c r="B6" s="20" t="s">
        <v>243</v>
      </c>
      <c r="C6" s="33" t="s">
        <v>1191</v>
      </c>
      <c r="D6" s="33" t="s">
        <v>501</v>
      </c>
      <c r="E6" s="14" t="s">
        <v>667</v>
      </c>
      <c r="F6" s="15"/>
      <c r="G6" s="15"/>
      <c r="H6" s="49"/>
      <c r="I6" s="17"/>
      <c r="J6" s="17"/>
      <c r="K6" s="44"/>
      <c r="L6" s="17"/>
      <c r="M6" s="17"/>
      <c r="N6" s="23" t="str">
        <f t="shared" si="0"/>
        <v/>
      </c>
      <c r="O6" s="44"/>
      <c r="P6" s="44"/>
      <c r="Q6" s="17"/>
      <c r="R6" s="44"/>
      <c r="S6" s="18"/>
      <c r="T6" s="44"/>
      <c r="U6" s="44"/>
    </row>
    <row r="7" spans="1:21" s="34" customFormat="1" ht="63.75" x14ac:dyDescent="0.25">
      <c r="A7" s="151"/>
      <c r="B7" s="20" t="s">
        <v>243</v>
      </c>
      <c r="C7" s="33" t="s">
        <v>1192</v>
      </c>
      <c r="D7" s="33" t="s">
        <v>503</v>
      </c>
      <c r="E7" s="14" t="s">
        <v>667</v>
      </c>
      <c r="F7" s="14" t="s">
        <v>668</v>
      </c>
      <c r="G7" s="15"/>
      <c r="H7" s="49"/>
      <c r="I7" s="17"/>
      <c r="J7" s="17"/>
      <c r="K7" s="44"/>
      <c r="L7" s="17"/>
      <c r="M7" s="17"/>
      <c r="N7" s="23" t="str">
        <f t="shared" si="0"/>
        <v/>
      </c>
      <c r="O7" s="44"/>
      <c r="P7" s="44"/>
      <c r="Q7" s="17"/>
      <c r="R7" s="44"/>
      <c r="S7" s="18"/>
      <c r="T7" s="44"/>
      <c r="U7" s="44"/>
    </row>
    <row r="8" spans="1:21" s="34" customFormat="1" ht="38.25" x14ac:dyDescent="0.25">
      <c r="A8" s="151"/>
      <c r="B8" s="20" t="s">
        <v>243</v>
      </c>
      <c r="C8" s="33" t="s">
        <v>1193</v>
      </c>
      <c r="D8" s="33" t="s">
        <v>1194</v>
      </c>
      <c r="E8" s="14" t="s">
        <v>667</v>
      </c>
      <c r="F8" s="15"/>
      <c r="G8" s="15"/>
      <c r="H8" s="49"/>
      <c r="I8" s="17"/>
      <c r="J8" s="17"/>
      <c r="K8" s="44"/>
      <c r="L8" s="17"/>
      <c r="M8" s="17"/>
      <c r="N8" s="23" t="str">
        <f t="shared" si="0"/>
        <v/>
      </c>
      <c r="O8" s="44"/>
      <c r="P8" s="44"/>
      <c r="Q8" s="17"/>
      <c r="R8" s="44"/>
      <c r="S8" s="18"/>
      <c r="T8" s="44"/>
      <c r="U8" s="44"/>
    </row>
    <row r="9" spans="1:21" s="34" customFormat="1" ht="51" x14ac:dyDescent="0.25">
      <c r="A9" s="151"/>
      <c r="B9" s="20" t="s">
        <v>243</v>
      </c>
      <c r="C9" s="33" t="s">
        <v>1195</v>
      </c>
      <c r="D9" s="33" t="s">
        <v>1196</v>
      </c>
      <c r="E9" s="14" t="s">
        <v>667</v>
      </c>
      <c r="F9" s="15"/>
      <c r="G9" s="15"/>
      <c r="H9" s="49"/>
      <c r="I9" s="17"/>
      <c r="J9" s="17"/>
      <c r="K9" s="17"/>
      <c r="L9" s="17"/>
      <c r="M9" s="17"/>
      <c r="N9" s="23" t="str">
        <f t="shared" si="0"/>
        <v/>
      </c>
      <c r="O9" s="44"/>
      <c r="P9" s="44"/>
      <c r="Q9" s="17"/>
      <c r="R9" s="44"/>
      <c r="S9" s="18"/>
      <c r="T9" s="44"/>
      <c r="U9" s="17"/>
    </row>
    <row r="10" spans="1:21" s="34" customFormat="1" ht="38.25" x14ac:dyDescent="0.25">
      <c r="A10" s="151"/>
      <c r="B10" s="20" t="s">
        <v>243</v>
      </c>
      <c r="C10" s="33" t="s">
        <v>1197</v>
      </c>
      <c r="D10" s="33" t="s">
        <v>1198</v>
      </c>
      <c r="E10" s="14" t="s">
        <v>667</v>
      </c>
      <c r="F10" s="15"/>
      <c r="G10" s="15"/>
      <c r="H10" s="49"/>
      <c r="I10" s="17"/>
      <c r="J10" s="17"/>
      <c r="K10" s="17"/>
      <c r="L10" s="17"/>
      <c r="M10" s="17"/>
      <c r="N10" s="23" t="str">
        <f t="shared" si="0"/>
        <v/>
      </c>
      <c r="O10" s="44"/>
      <c r="P10" s="44"/>
      <c r="Q10" s="17"/>
      <c r="R10" s="44"/>
      <c r="S10" s="18"/>
      <c r="T10" s="44"/>
      <c r="U10" s="17"/>
    </row>
    <row r="11" spans="1:21" s="34" customFormat="1" ht="51" x14ac:dyDescent="0.25">
      <c r="A11" s="152"/>
      <c r="B11" s="20" t="s">
        <v>243</v>
      </c>
      <c r="C11" s="33" t="s">
        <v>1199</v>
      </c>
      <c r="D11" s="33" t="s">
        <v>1200</v>
      </c>
      <c r="E11" s="14" t="s">
        <v>667</v>
      </c>
      <c r="F11" s="15"/>
      <c r="G11" s="15"/>
      <c r="H11" s="49"/>
      <c r="I11" s="17"/>
      <c r="J11" s="17"/>
      <c r="K11" s="17"/>
      <c r="L11" s="17"/>
      <c r="M11" s="17"/>
      <c r="N11" s="23" t="str">
        <f t="shared" si="0"/>
        <v/>
      </c>
      <c r="O11" s="44"/>
      <c r="P11" s="44"/>
      <c r="Q11" s="17"/>
      <c r="R11" s="44"/>
      <c r="S11" s="18"/>
      <c r="T11" s="44"/>
      <c r="U11" s="17"/>
    </row>
    <row r="12" spans="1:21" s="34" customFormat="1" ht="114.75" x14ac:dyDescent="0.25">
      <c r="A12" s="150" t="s">
        <v>246</v>
      </c>
      <c r="B12" s="20" t="s">
        <v>245</v>
      </c>
      <c r="C12" s="33" t="s">
        <v>669</v>
      </c>
      <c r="D12" s="33" t="s">
        <v>1201</v>
      </c>
      <c r="E12" s="14" t="s">
        <v>670</v>
      </c>
      <c r="F12" s="15"/>
      <c r="G12" s="15"/>
      <c r="H12" s="49"/>
      <c r="I12" s="17"/>
      <c r="J12" s="17"/>
      <c r="K12" s="17"/>
      <c r="L12" s="17"/>
      <c r="M12" s="17"/>
      <c r="N12" s="23" t="str">
        <f t="shared" si="0"/>
        <v/>
      </c>
      <c r="O12" s="44"/>
      <c r="P12" s="44"/>
      <c r="Q12" s="17"/>
      <c r="R12" s="44"/>
      <c r="S12" s="18"/>
      <c r="T12" s="44"/>
      <c r="U12" s="17"/>
    </row>
    <row r="13" spans="1:21" s="34" customFormat="1" ht="127.5" x14ac:dyDescent="0.25">
      <c r="A13" s="151"/>
      <c r="B13" s="20" t="s">
        <v>245</v>
      </c>
      <c r="C13" s="33" t="s">
        <v>672</v>
      </c>
      <c r="D13" s="33" t="s">
        <v>1420</v>
      </c>
      <c r="E13" s="15"/>
      <c r="F13" s="14" t="s">
        <v>671</v>
      </c>
      <c r="G13" s="14" t="s">
        <v>1202</v>
      </c>
      <c r="H13" s="49"/>
      <c r="I13" s="17"/>
      <c r="J13" s="17"/>
      <c r="K13" s="17"/>
      <c r="L13" s="17"/>
      <c r="M13" s="17"/>
      <c r="N13" s="23" t="str">
        <f t="shared" si="0"/>
        <v/>
      </c>
      <c r="O13" s="44"/>
      <c r="P13" s="44"/>
      <c r="Q13" s="17"/>
      <c r="R13" s="44"/>
      <c r="S13" s="18"/>
      <c r="T13" s="44"/>
      <c r="U13" s="17"/>
    </row>
    <row r="14" spans="1:21" s="34" customFormat="1" ht="127.5" x14ac:dyDescent="0.25">
      <c r="A14" s="152"/>
      <c r="B14" s="20" t="s">
        <v>245</v>
      </c>
      <c r="C14" s="33" t="s">
        <v>673</v>
      </c>
      <c r="D14" s="33" t="s">
        <v>1203</v>
      </c>
      <c r="E14" s="15"/>
      <c r="F14" s="14" t="s">
        <v>671</v>
      </c>
      <c r="G14" s="14" t="s">
        <v>1202</v>
      </c>
      <c r="H14" s="49"/>
      <c r="I14" s="17"/>
      <c r="J14" s="17"/>
      <c r="K14" s="17"/>
      <c r="L14" s="17"/>
      <c r="M14" s="17"/>
      <c r="N14" s="23" t="str">
        <f t="shared" si="0"/>
        <v/>
      </c>
      <c r="O14" s="44"/>
      <c r="P14" s="44"/>
      <c r="Q14" s="17"/>
      <c r="R14" s="44"/>
      <c r="S14" s="18"/>
      <c r="T14" s="44"/>
      <c r="U14" s="17"/>
    </row>
    <row r="15" spans="1:21" s="34" customFormat="1" ht="127.5" x14ac:dyDescent="0.25">
      <c r="A15" s="150" t="s">
        <v>248</v>
      </c>
      <c r="B15" s="20" t="s">
        <v>247</v>
      </c>
      <c r="C15" s="33" t="s">
        <v>1204</v>
      </c>
      <c r="D15" s="33" t="s">
        <v>1205</v>
      </c>
      <c r="E15" s="14" t="s">
        <v>674</v>
      </c>
      <c r="F15" s="15"/>
      <c r="G15" s="15"/>
      <c r="H15" s="49"/>
      <c r="I15" s="17"/>
      <c r="J15" s="17"/>
      <c r="K15" s="17"/>
      <c r="L15" s="17"/>
      <c r="M15" s="17"/>
      <c r="N15" s="23" t="str">
        <f t="shared" si="0"/>
        <v/>
      </c>
      <c r="O15" s="44"/>
      <c r="P15" s="44"/>
      <c r="Q15" s="17"/>
      <c r="R15" s="44"/>
      <c r="S15" s="18"/>
      <c r="T15" s="44"/>
      <c r="U15" s="17"/>
    </row>
    <row r="16" spans="1:21" s="34" customFormat="1" ht="127.5" x14ac:dyDescent="0.25">
      <c r="A16" s="151"/>
      <c r="B16" s="20" t="s">
        <v>247</v>
      </c>
      <c r="C16" s="33" t="s">
        <v>1206</v>
      </c>
      <c r="D16" s="33" t="s">
        <v>1207</v>
      </c>
      <c r="E16" s="15"/>
      <c r="F16" s="14" t="s">
        <v>675</v>
      </c>
      <c r="G16" s="14" t="s">
        <v>1208</v>
      </c>
      <c r="H16" s="49"/>
      <c r="I16" s="17"/>
      <c r="J16" s="17"/>
      <c r="K16" s="17"/>
      <c r="L16" s="17"/>
      <c r="M16" s="17"/>
      <c r="N16" s="23" t="str">
        <f t="shared" si="0"/>
        <v/>
      </c>
      <c r="O16" s="44"/>
      <c r="P16" s="44"/>
      <c r="Q16" s="17"/>
      <c r="R16" s="44"/>
      <c r="S16" s="18"/>
      <c r="T16" s="44"/>
      <c r="U16" s="17"/>
    </row>
    <row r="17" spans="1:21" s="34" customFormat="1" ht="127.5" x14ac:dyDescent="0.25">
      <c r="A17" s="151"/>
      <c r="B17" s="20" t="s">
        <v>247</v>
      </c>
      <c r="C17" s="33" t="s">
        <v>676</v>
      </c>
      <c r="D17" s="33" t="s">
        <v>1209</v>
      </c>
      <c r="E17" s="14" t="s">
        <v>674</v>
      </c>
      <c r="F17" s="15"/>
      <c r="G17" s="15"/>
      <c r="H17" s="49"/>
      <c r="I17" s="17"/>
      <c r="J17" s="17"/>
      <c r="K17" s="17"/>
      <c r="L17" s="17"/>
      <c r="M17" s="17"/>
      <c r="N17" s="23" t="str">
        <f t="shared" si="0"/>
        <v/>
      </c>
      <c r="O17" s="44"/>
      <c r="P17" s="44"/>
      <c r="Q17" s="17"/>
      <c r="R17" s="44"/>
      <c r="S17" s="18"/>
      <c r="T17" s="44"/>
      <c r="U17" s="17"/>
    </row>
    <row r="18" spans="1:21" s="34" customFormat="1" ht="127.5" x14ac:dyDescent="0.25">
      <c r="A18" s="151"/>
      <c r="B18" s="20" t="s">
        <v>247</v>
      </c>
      <c r="C18" s="33" t="s">
        <v>677</v>
      </c>
      <c r="D18" s="33" t="s">
        <v>1210</v>
      </c>
      <c r="E18" s="14" t="s">
        <v>674</v>
      </c>
      <c r="F18" s="15"/>
      <c r="G18" s="15"/>
      <c r="H18" s="49"/>
      <c r="I18" s="17"/>
      <c r="J18" s="17"/>
      <c r="K18" s="17"/>
      <c r="L18" s="17"/>
      <c r="M18" s="17"/>
      <c r="N18" s="23" t="str">
        <f t="shared" si="0"/>
        <v/>
      </c>
      <c r="O18" s="44"/>
      <c r="P18" s="44"/>
      <c r="Q18" s="17"/>
      <c r="R18" s="44"/>
      <c r="S18" s="18"/>
      <c r="T18" s="44"/>
      <c r="U18" s="17"/>
    </row>
    <row r="19" spans="1:21" s="34" customFormat="1" ht="127.5" x14ac:dyDescent="0.25">
      <c r="A19" s="152"/>
      <c r="B19" s="20" t="s">
        <v>247</v>
      </c>
      <c r="C19" s="33" t="s">
        <v>678</v>
      </c>
      <c r="D19" s="33" t="s">
        <v>1211</v>
      </c>
      <c r="E19" s="15"/>
      <c r="F19" s="14" t="s">
        <v>675</v>
      </c>
      <c r="G19" s="14" t="s">
        <v>1208</v>
      </c>
      <c r="H19" s="49"/>
      <c r="I19" s="17"/>
      <c r="J19" s="17"/>
      <c r="K19" s="17"/>
      <c r="L19" s="17"/>
      <c r="M19" s="17"/>
      <c r="N19" s="23" t="str">
        <f t="shared" si="0"/>
        <v/>
      </c>
      <c r="O19" s="44"/>
      <c r="P19" s="44"/>
      <c r="Q19" s="17"/>
      <c r="R19" s="44"/>
      <c r="S19" s="18"/>
      <c r="T19" s="44"/>
      <c r="U19" s="17"/>
    </row>
    <row r="20" spans="1:21" s="34" customFormat="1" ht="267.75" x14ac:dyDescent="0.25">
      <c r="A20" s="45" t="s">
        <v>250</v>
      </c>
      <c r="B20" s="20" t="s">
        <v>249</v>
      </c>
      <c r="C20" s="33" t="s">
        <v>1421</v>
      </c>
      <c r="D20" s="33" t="s">
        <v>1422</v>
      </c>
      <c r="E20" s="14" t="s">
        <v>679</v>
      </c>
      <c r="F20" s="14" t="s">
        <v>680</v>
      </c>
      <c r="G20" s="14" t="s">
        <v>1212</v>
      </c>
      <c r="H20" s="49"/>
      <c r="I20" s="17"/>
      <c r="J20" s="17"/>
      <c r="K20" s="17"/>
      <c r="L20" s="17"/>
      <c r="M20" s="17"/>
      <c r="N20" s="23" t="str">
        <f t="shared" si="0"/>
        <v/>
      </c>
      <c r="O20" s="44"/>
      <c r="P20" s="44"/>
      <c r="Q20" s="17"/>
      <c r="R20" s="44"/>
      <c r="S20" s="18"/>
      <c r="T20" s="44"/>
      <c r="U20" s="17"/>
    </row>
    <row r="21" spans="1:21" s="34" customFormat="1" ht="153" x14ac:dyDescent="0.25">
      <c r="A21" s="45" t="s">
        <v>251</v>
      </c>
      <c r="B21" s="20" t="s">
        <v>384</v>
      </c>
      <c r="C21" s="33" t="s">
        <v>1423</v>
      </c>
      <c r="D21" s="33" t="s">
        <v>1424</v>
      </c>
      <c r="E21" s="14" t="s">
        <v>681</v>
      </c>
      <c r="F21" s="14" t="s">
        <v>682</v>
      </c>
      <c r="G21" s="44" t="s">
        <v>1213</v>
      </c>
      <c r="H21" s="49"/>
      <c r="I21" s="17"/>
      <c r="J21" s="17"/>
      <c r="K21" s="17"/>
      <c r="L21" s="17"/>
      <c r="M21" s="17"/>
      <c r="N21" s="23" t="str">
        <f t="shared" si="0"/>
        <v/>
      </c>
      <c r="O21" s="44"/>
      <c r="P21" s="44"/>
      <c r="Q21" s="17"/>
      <c r="R21" s="44"/>
      <c r="S21" s="18"/>
      <c r="T21" s="44"/>
      <c r="U21" s="17"/>
    </row>
    <row r="22" spans="1:21" s="34" customFormat="1" ht="204" x14ac:dyDescent="0.25">
      <c r="A22" s="150" t="s">
        <v>253</v>
      </c>
      <c r="B22" s="20" t="s">
        <v>252</v>
      </c>
      <c r="C22" s="33" t="s">
        <v>1214</v>
      </c>
      <c r="D22" s="33" t="s">
        <v>1425</v>
      </c>
      <c r="E22" s="14" t="s">
        <v>683</v>
      </c>
      <c r="F22" s="15"/>
      <c r="G22" s="15"/>
      <c r="H22" s="49"/>
      <c r="I22" s="17"/>
      <c r="J22" s="17"/>
      <c r="K22" s="17"/>
      <c r="L22" s="17"/>
      <c r="M22" s="17"/>
      <c r="N22" s="23" t="str">
        <f t="shared" si="0"/>
        <v/>
      </c>
      <c r="O22" s="44"/>
      <c r="P22" s="44"/>
      <c r="Q22" s="17"/>
      <c r="R22" s="44"/>
      <c r="S22" s="18"/>
      <c r="T22" s="44"/>
      <c r="U22" s="17"/>
    </row>
    <row r="23" spans="1:21" s="34" customFormat="1" ht="204" x14ac:dyDescent="0.25">
      <c r="A23" s="151"/>
      <c r="B23" s="20" t="s">
        <v>252</v>
      </c>
      <c r="C23" s="33" t="s">
        <v>1216</v>
      </c>
      <c r="D23" s="33" t="s">
        <v>1426</v>
      </c>
      <c r="E23" s="14" t="s">
        <v>683</v>
      </c>
      <c r="F23" s="15"/>
      <c r="G23" s="15"/>
      <c r="H23" s="49"/>
      <c r="I23" s="17"/>
      <c r="J23" s="17"/>
      <c r="K23" s="17"/>
      <c r="L23" s="17"/>
      <c r="M23" s="17"/>
      <c r="N23" s="23" t="str">
        <f t="shared" si="0"/>
        <v/>
      </c>
      <c r="O23" s="44"/>
      <c r="P23" s="44"/>
      <c r="Q23" s="17"/>
      <c r="R23" s="44"/>
      <c r="S23" s="18"/>
      <c r="T23" s="44"/>
      <c r="U23" s="17"/>
    </row>
    <row r="24" spans="1:21" s="34" customFormat="1" ht="204" x14ac:dyDescent="0.25">
      <c r="A24" s="151"/>
      <c r="B24" s="20" t="s">
        <v>252</v>
      </c>
      <c r="C24" s="33" t="s">
        <v>1217</v>
      </c>
      <c r="D24" s="33" t="s">
        <v>1218</v>
      </c>
      <c r="E24" s="14" t="s">
        <v>683</v>
      </c>
      <c r="F24" s="15"/>
      <c r="G24" s="48"/>
      <c r="H24" s="49"/>
      <c r="I24" s="17"/>
      <c r="J24" s="17"/>
      <c r="K24" s="17"/>
      <c r="L24" s="17"/>
      <c r="M24" s="17"/>
      <c r="N24" s="23" t="str">
        <f t="shared" si="0"/>
        <v/>
      </c>
      <c r="O24" s="44"/>
      <c r="P24" s="44"/>
      <c r="Q24" s="17"/>
      <c r="R24" s="44"/>
      <c r="S24" s="18"/>
      <c r="T24" s="44"/>
      <c r="U24" s="17"/>
    </row>
    <row r="25" spans="1:21" s="34" customFormat="1" ht="153" x14ac:dyDescent="0.25">
      <c r="A25" s="151"/>
      <c r="B25" s="20" t="s">
        <v>252</v>
      </c>
      <c r="C25" s="33" t="s">
        <v>1219</v>
      </c>
      <c r="D25" s="33" t="s">
        <v>1220</v>
      </c>
      <c r="E25" s="15"/>
      <c r="F25" s="14" t="s">
        <v>684</v>
      </c>
      <c r="G25" s="44" t="s">
        <v>1215</v>
      </c>
      <c r="H25" s="49"/>
      <c r="I25" s="17"/>
      <c r="J25" s="17"/>
      <c r="K25" s="17"/>
      <c r="L25" s="17"/>
      <c r="M25" s="17"/>
      <c r="N25" s="23" t="str">
        <f t="shared" si="0"/>
        <v/>
      </c>
      <c r="O25" s="44"/>
      <c r="P25" s="44"/>
      <c r="Q25" s="17"/>
      <c r="R25" s="44"/>
      <c r="S25" s="18"/>
      <c r="T25" s="44"/>
      <c r="U25" s="17"/>
    </row>
    <row r="26" spans="1:21" s="34" customFormat="1" ht="153" x14ac:dyDescent="0.25">
      <c r="A26" s="151"/>
      <c r="B26" s="20" t="s">
        <v>252</v>
      </c>
      <c r="C26" s="33" t="s">
        <v>1221</v>
      </c>
      <c r="D26" s="33" t="s">
        <v>1222</v>
      </c>
      <c r="E26" s="15"/>
      <c r="F26" s="14" t="s">
        <v>684</v>
      </c>
      <c r="G26" s="44" t="s">
        <v>1215</v>
      </c>
      <c r="H26" s="49"/>
      <c r="I26" s="17"/>
      <c r="J26" s="17"/>
      <c r="K26" s="17"/>
      <c r="L26" s="17"/>
      <c r="M26" s="17"/>
      <c r="N26" s="23" t="str">
        <f t="shared" si="0"/>
        <v/>
      </c>
      <c r="O26" s="44"/>
      <c r="P26" s="44"/>
      <c r="Q26" s="17"/>
      <c r="R26" s="44"/>
      <c r="S26" s="18"/>
      <c r="T26" s="44"/>
      <c r="U26" s="17"/>
    </row>
    <row r="27" spans="1:21" s="34" customFormat="1" ht="153" x14ac:dyDescent="0.25">
      <c r="A27" s="151"/>
      <c r="B27" s="20" t="s">
        <v>252</v>
      </c>
      <c r="C27" s="33" t="s">
        <v>685</v>
      </c>
      <c r="D27" s="33" t="s">
        <v>1223</v>
      </c>
      <c r="E27" s="15"/>
      <c r="F27" s="14" t="s">
        <v>684</v>
      </c>
      <c r="G27" s="44" t="s">
        <v>1215</v>
      </c>
      <c r="H27" s="49"/>
      <c r="I27" s="17"/>
      <c r="J27" s="17"/>
      <c r="K27" s="17"/>
      <c r="L27" s="17"/>
      <c r="M27" s="17"/>
      <c r="N27" s="23" t="str">
        <f t="shared" si="0"/>
        <v/>
      </c>
      <c r="O27" s="44"/>
      <c r="P27" s="44"/>
      <c r="Q27" s="17"/>
      <c r="R27" s="44"/>
      <c r="S27" s="18"/>
      <c r="T27" s="44"/>
      <c r="U27" s="17"/>
    </row>
    <row r="28" spans="1:21" s="34" customFormat="1" ht="204" x14ac:dyDescent="0.25">
      <c r="A28" s="151"/>
      <c r="B28" s="20" t="s">
        <v>252</v>
      </c>
      <c r="C28" s="33" t="s">
        <v>1224</v>
      </c>
      <c r="D28" s="33" t="s">
        <v>1225</v>
      </c>
      <c r="E28" s="14" t="s">
        <v>683</v>
      </c>
      <c r="F28" s="15"/>
      <c r="G28" s="48"/>
      <c r="H28" s="49"/>
      <c r="I28" s="17"/>
      <c r="J28" s="17"/>
      <c r="K28" s="17"/>
      <c r="L28" s="17"/>
      <c r="M28" s="17"/>
      <c r="N28" s="23" t="str">
        <f t="shared" si="0"/>
        <v/>
      </c>
      <c r="O28" s="44"/>
      <c r="P28" s="44"/>
      <c r="Q28" s="17"/>
      <c r="R28" s="44"/>
      <c r="S28" s="18"/>
      <c r="T28" s="44"/>
      <c r="U28" s="17"/>
    </row>
    <row r="29" spans="1:21" s="34" customFormat="1" ht="153" x14ac:dyDescent="0.25">
      <c r="A29" s="152"/>
      <c r="B29" s="20" t="s">
        <v>252</v>
      </c>
      <c r="C29" s="33" t="s">
        <v>1226</v>
      </c>
      <c r="D29" s="33" t="s">
        <v>1227</v>
      </c>
      <c r="E29" s="15"/>
      <c r="F29" s="14" t="s">
        <v>684</v>
      </c>
      <c r="G29" s="44" t="s">
        <v>1215</v>
      </c>
      <c r="H29" s="49"/>
      <c r="I29" s="17"/>
      <c r="J29" s="17"/>
      <c r="K29" s="17"/>
      <c r="L29" s="17"/>
      <c r="M29" s="17"/>
      <c r="N29" s="23" t="str">
        <f t="shared" si="0"/>
        <v/>
      </c>
      <c r="O29" s="44"/>
      <c r="P29" s="44"/>
      <c r="Q29" s="17"/>
      <c r="R29" s="44"/>
      <c r="S29" s="18"/>
      <c r="T29" s="44"/>
      <c r="U29" s="17"/>
    </row>
    <row r="30" spans="1:21" s="34" customFormat="1" ht="229.5" x14ac:dyDescent="0.25">
      <c r="A30" s="150" t="s">
        <v>255</v>
      </c>
      <c r="B30" s="20" t="s">
        <v>254</v>
      </c>
      <c r="C30" s="33" t="s">
        <v>1228</v>
      </c>
      <c r="D30" s="33" t="s">
        <v>1229</v>
      </c>
      <c r="E30" s="14" t="s">
        <v>686</v>
      </c>
      <c r="F30" s="15"/>
      <c r="G30" s="48"/>
      <c r="H30" s="49"/>
      <c r="I30" s="17"/>
      <c r="J30" s="17"/>
      <c r="K30" s="17"/>
      <c r="L30" s="17"/>
      <c r="M30" s="17"/>
      <c r="N30" s="23" t="str">
        <f t="shared" si="0"/>
        <v/>
      </c>
      <c r="O30" s="44"/>
      <c r="P30" s="44"/>
      <c r="Q30" s="17"/>
      <c r="R30" s="44"/>
      <c r="S30" s="18"/>
      <c r="T30" s="44"/>
      <c r="U30" s="17"/>
    </row>
    <row r="31" spans="1:21" s="34" customFormat="1" ht="229.5" x14ac:dyDescent="0.25">
      <c r="A31" s="151"/>
      <c r="B31" s="20" t="s">
        <v>254</v>
      </c>
      <c r="C31" s="33" t="s">
        <v>1230</v>
      </c>
      <c r="D31" s="33" t="s">
        <v>1231</v>
      </c>
      <c r="E31" s="14" t="s">
        <v>686</v>
      </c>
      <c r="F31" s="15"/>
      <c r="G31" s="15"/>
      <c r="H31" s="49"/>
      <c r="I31" s="17"/>
      <c r="J31" s="17"/>
      <c r="K31" s="17"/>
      <c r="L31" s="17"/>
      <c r="M31" s="17"/>
      <c r="N31" s="23" t="str">
        <f t="shared" si="0"/>
        <v/>
      </c>
      <c r="O31" s="44"/>
      <c r="P31" s="44"/>
      <c r="Q31" s="17"/>
      <c r="R31" s="44"/>
      <c r="S31" s="18"/>
      <c r="T31" s="44"/>
      <c r="U31" s="17"/>
    </row>
    <row r="32" spans="1:21" s="34" customFormat="1" ht="229.5" x14ac:dyDescent="0.25">
      <c r="A32" s="151"/>
      <c r="B32" s="20" t="s">
        <v>254</v>
      </c>
      <c r="C32" s="33" t="s">
        <v>1233</v>
      </c>
      <c r="D32" s="33" t="s">
        <v>1234</v>
      </c>
      <c r="E32" s="14" t="s">
        <v>686</v>
      </c>
      <c r="F32" s="15"/>
      <c r="G32" s="15"/>
      <c r="H32" s="49"/>
      <c r="I32" s="17"/>
      <c r="J32" s="17"/>
      <c r="K32" s="17"/>
      <c r="L32" s="17"/>
      <c r="M32" s="17"/>
      <c r="N32" s="23" t="str">
        <f t="shared" si="0"/>
        <v/>
      </c>
      <c r="O32" s="44"/>
      <c r="P32" s="44"/>
      <c r="Q32" s="17"/>
      <c r="R32" s="44"/>
      <c r="S32" s="18"/>
      <c r="T32" s="44"/>
      <c r="U32" s="17"/>
    </row>
    <row r="33" spans="1:21" s="34" customFormat="1" ht="229.5" x14ac:dyDescent="0.25">
      <c r="A33" s="151"/>
      <c r="B33" s="20" t="s">
        <v>254</v>
      </c>
      <c r="C33" s="33" t="s">
        <v>1235</v>
      </c>
      <c r="D33" s="33" t="s">
        <v>1236</v>
      </c>
      <c r="E33" s="14" t="s">
        <v>686</v>
      </c>
      <c r="F33" s="15"/>
      <c r="G33" s="48"/>
      <c r="H33" s="49"/>
      <c r="I33" s="17"/>
      <c r="J33" s="17"/>
      <c r="K33" s="17"/>
      <c r="L33" s="17"/>
      <c r="M33" s="17"/>
      <c r="N33" s="23" t="str">
        <f t="shared" si="0"/>
        <v/>
      </c>
      <c r="O33" s="44"/>
      <c r="P33" s="44"/>
      <c r="Q33" s="17"/>
      <c r="R33" s="44"/>
      <c r="S33" s="18"/>
      <c r="T33" s="44"/>
      <c r="U33" s="17"/>
    </row>
    <row r="34" spans="1:21" s="34" customFormat="1" ht="229.5" x14ac:dyDescent="0.25">
      <c r="A34" s="151"/>
      <c r="B34" s="20" t="s">
        <v>254</v>
      </c>
      <c r="C34" s="33" t="s">
        <v>1237</v>
      </c>
      <c r="D34" s="33" t="s">
        <v>1238</v>
      </c>
      <c r="E34" s="14" t="s">
        <v>686</v>
      </c>
      <c r="F34" s="15"/>
      <c r="G34" s="48"/>
      <c r="H34" s="49"/>
      <c r="I34" s="17"/>
      <c r="J34" s="17"/>
      <c r="K34" s="17"/>
      <c r="L34" s="17"/>
      <c r="M34" s="17"/>
      <c r="N34" s="23" t="str">
        <f t="shared" si="0"/>
        <v/>
      </c>
      <c r="O34" s="44"/>
      <c r="P34" s="44"/>
      <c r="Q34" s="17"/>
      <c r="R34" s="44"/>
      <c r="S34" s="18"/>
      <c r="T34" s="44"/>
      <c r="U34" s="17"/>
    </row>
    <row r="35" spans="1:21" s="34" customFormat="1" ht="229.5" x14ac:dyDescent="0.25">
      <c r="A35" s="151"/>
      <c r="B35" s="20" t="s">
        <v>254</v>
      </c>
      <c r="C35" s="33" t="s">
        <v>1239</v>
      </c>
      <c r="D35" s="33" t="s">
        <v>1240</v>
      </c>
      <c r="E35" s="14" t="s">
        <v>686</v>
      </c>
      <c r="F35" s="15"/>
      <c r="G35" s="48"/>
      <c r="H35" s="49"/>
      <c r="I35" s="17"/>
      <c r="J35" s="17"/>
      <c r="K35" s="17"/>
      <c r="L35" s="17"/>
      <c r="M35" s="17"/>
      <c r="N35" s="23" t="str">
        <f t="shared" si="0"/>
        <v/>
      </c>
      <c r="O35" s="44"/>
      <c r="P35" s="44"/>
      <c r="Q35" s="17"/>
      <c r="R35" s="44"/>
      <c r="S35" s="18"/>
      <c r="T35" s="44"/>
      <c r="U35" s="17"/>
    </row>
    <row r="36" spans="1:21" s="34" customFormat="1" ht="102" x14ac:dyDescent="0.25">
      <c r="A36" s="152"/>
      <c r="B36" s="20" t="s">
        <v>254</v>
      </c>
      <c r="C36" s="33" t="s">
        <v>1241</v>
      </c>
      <c r="D36" s="33" t="s">
        <v>1242</v>
      </c>
      <c r="E36" s="15"/>
      <c r="F36" s="14" t="s">
        <v>687</v>
      </c>
      <c r="G36" s="44" t="s">
        <v>1232</v>
      </c>
      <c r="H36" s="49"/>
      <c r="I36" s="17"/>
      <c r="J36" s="17"/>
      <c r="K36" s="17"/>
      <c r="L36" s="17"/>
      <c r="M36" s="17"/>
      <c r="N36" s="23" t="str">
        <f t="shared" si="0"/>
        <v/>
      </c>
      <c r="O36" s="44"/>
      <c r="P36" s="44"/>
      <c r="Q36" s="17"/>
      <c r="R36" s="44"/>
      <c r="S36" s="18"/>
      <c r="T36" s="44"/>
      <c r="U36" s="17"/>
    </row>
  </sheetData>
  <sheetProtection sort="0" autoFilter="0"/>
  <autoFilter ref="A1:U1"/>
  <mergeCells count="5">
    <mergeCell ref="A2:A11"/>
    <mergeCell ref="A12:A14"/>
    <mergeCell ref="A15:A19"/>
    <mergeCell ref="A22:A29"/>
    <mergeCell ref="A30:A36"/>
  </mergeCells>
  <conditionalFormatting sqref="N2:N36">
    <cfRule type="expression" dxfId="2" priority="1">
      <formula>OR(AND(L2&lt;&gt;"",M2=""),AND(L2="",M2&lt;&gt;""))</formula>
    </cfRule>
  </conditionalFormatting>
  <dataValidations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U2:U1048576 L2:M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37"/>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38" customWidth="1"/>
    <col min="2" max="2" width="8.85546875" style="39" customWidth="1"/>
    <col min="3" max="3" width="16.85546875" style="38" customWidth="1"/>
    <col min="4" max="4" width="43.42578125" style="38" customWidth="1"/>
    <col min="5" max="7" width="30.85546875" style="38" customWidth="1"/>
    <col min="8" max="8" width="55.85546875" style="38" customWidth="1"/>
    <col min="9" max="10" width="19.7109375" style="40" customWidth="1"/>
    <col min="11" max="11" width="26.5703125" style="40" customWidth="1"/>
    <col min="12" max="13" width="15.85546875" style="40" customWidth="1"/>
    <col min="14" max="14" width="15.85546875" style="41" customWidth="1"/>
    <col min="15" max="16" width="26.5703125" style="38" customWidth="1"/>
    <col min="17" max="17" width="18.5703125" style="40" customWidth="1"/>
    <col min="18" max="18" width="21" style="38" customWidth="1"/>
    <col min="19" max="19" width="5.42578125" style="42" customWidth="1"/>
    <col min="20" max="20" width="19.42578125" style="38" customWidth="1"/>
    <col min="21" max="21" width="14.42578125" style="38" customWidth="1"/>
    <col min="22" max="24" width="9" style="38"/>
    <col min="25" max="25" width="7.85546875" style="38" customWidth="1"/>
    <col min="26" max="16384" width="9" style="38"/>
  </cols>
  <sheetData>
    <row r="1" spans="1:21" s="43" customFormat="1" ht="38.25" x14ac:dyDescent="0.25">
      <c r="A1" s="13" t="s">
        <v>299</v>
      </c>
      <c r="B1" s="19" t="s">
        <v>320</v>
      </c>
      <c r="C1" s="13" t="s">
        <v>0</v>
      </c>
      <c r="D1" s="13" t="s">
        <v>1</v>
      </c>
      <c r="E1" s="13" t="s">
        <v>10</v>
      </c>
      <c r="F1" s="13" t="s">
        <v>11</v>
      </c>
      <c r="G1" s="13" t="s">
        <v>12</v>
      </c>
      <c r="H1" s="13" t="s">
        <v>2</v>
      </c>
      <c r="I1" s="13" t="s">
        <v>3</v>
      </c>
      <c r="J1" s="13" t="s">
        <v>23</v>
      </c>
      <c r="K1" s="13" t="s">
        <v>28</v>
      </c>
      <c r="L1" s="13" t="s">
        <v>24</v>
      </c>
      <c r="M1" s="13" t="s">
        <v>25</v>
      </c>
      <c r="N1" s="22" t="s">
        <v>26</v>
      </c>
      <c r="O1" s="13" t="s">
        <v>27</v>
      </c>
      <c r="P1" s="13" t="s">
        <v>4</v>
      </c>
      <c r="Q1" s="13" t="s">
        <v>2111</v>
      </c>
      <c r="R1" s="13" t="s">
        <v>5</v>
      </c>
      <c r="S1" s="13"/>
      <c r="T1" s="13" t="s">
        <v>30</v>
      </c>
      <c r="U1" s="13" t="s">
        <v>29</v>
      </c>
    </row>
    <row r="2" spans="1:21" s="34" customFormat="1" ht="140.25" x14ac:dyDescent="0.25">
      <c r="A2" s="150" t="s">
        <v>258</v>
      </c>
      <c r="B2" s="20" t="s">
        <v>257</v>
      </c>
      <c r="C2" s="33" t="s">
        <v>572</v>
      </c>
      <c r="D2" s="33" t="s">
        <v>1138</v>
      </c>
      <c r="E2" s="14" t="s">
        <v>573</v>
      </c>
      <c r="F2" s="15"/>
      <c r="G2" s="15"/>
      <c r="H2" s="49"/>
      <c r="I2" s="17"/>
      <c r="J2" s="17"/>
      <c r="K2" s="44"/>
      <c r="L2" s="17"/>
      <c r="M2" s="17"/>
      <c r="N2" s="23" t="str">
        <f>IF(OR(L2="",M2=""),"",
IF(OR(L2="Low",M2="Low"),"Low",
IF(OR(L2="Moderate",M2="Moderate"),"Moderate",
"High")))</f>
        <v/>
      </c>
      <c r="O2" s="44"/>
      <c r="P2" s="44"/>
      <c r="Q2" s="17"/>
      <c r="R2" s="44"/>
      <c r="S2" s="18"/>
      <c r="T2" s="44"/>
      <c r="U2" s="44"/>
    </row>
    <row r="3" spans="1:21" s="34" customFormat="1" ht="51" x14ac:dyDescent="0.25">
      <c r="A3" s="151"/>
      <c r="B3" s="20" t="s">
        <v>257</v>
      </c>
      <c r="C3" s="33" t="s">
        <v>575</v>
      </c>
      <c r="D3" s="33" t="s">
        <v>576</v>
      </c>
      <c r="E3" s="14" t="s">
        <v>573</v>
      </c>
      <c r="F3" s="15"/>
      <c r="G3" s="15"/>
      <c r="H3" s="49"/>
      <c r="I3" s="17"/>
      <c r="J3" s="17"/>
      <c r="K3" s="44"/>
      <c r="L3" s="17"/>
      <c r="M3" s="17"/>
      <c r="N3" s="23" t="str">
        <f t="shared" ref="N3:N25" si="0">IF(OR(L3="",M3=""),"",
IF(OR(L3="Low",M3="Low"),"Low",
IF(OR(L3="Moderate",M3="Moderate"),"Moderate",
"High")))</f>
        <v/>
      </c>
      <c r="O3" s="44"/>
      <c r="P3" s="44"/>
      <c r="Q3" s="17"/>
      <c r="R3" s="44"/>
      <c r="S3" s="18"/>
      <c r="T3" s="44"/>
      <c r="U3" s="44"/>
    </row>
    <row r="4" spans="1:21" s="34" customFormat="1" ht="63.75" x14ac:dyDescent="0.25">
      <c r="A4" s="151"/>
      <c r="B4" s="20" t="s">
        <v>257</v>
      </c>
      <c r="C4" s="33" t="s">
        <v>577</v>
      </c>
      <c r="D4" s="33" t="s">
        <v>578</v>
      </c>
      <c r="E4" s="14" t="s">
        <v>573</v>
      </c>
      <c r="F4" s="14" t="s">
        <v>574</v>
      </c>
      <c r="G4" s="15"/>
      <c r="H4" s="49"/>
      <c r="I4" s="17"/>
      <c r="J4" s="17"/>
      <c r="K4" s="44"/>
      <c r="L4" s="17"/>
      <c r="M4" s="17"/>
      <c r="N4" s="23" t="str">
        <f t="shared" si="0"/>
        <v/>
      </c>
      <c r="O4" s="44"/>
      <c r="P4" s="44"/>
      <c r="Q4" s="17"/>
      <c r="R4" s="44"/>
      <c r="S4" s="18"/>
      <c r="T4" s="44"/>
      <c r="U4" s="44"/>
    </row>
    <row r="5" spans="1:21" s="34" customFormat="1" ht="63.75" x14ac:dyDescent="0.25">
      <c r="A5" s="151"/>
      <c r="B5" s="20" t="s">
        <v>257</v>
      </c>
      <c r="C5" s="33" t="s">
        <v>579</v>
      </c>
      <c r="D5" s="33" t="s">
        <v>580</v>
      </c>
      <c r="E5" s="14" t="s">
        <v>573</v>
      </c>
      <c r="F5" s="15"/>
      <c r="G5" s="15"/>
      <c r="H5" s="49"/>
      <c r="I5" s="17"/>
      <c r="J5" s="17"/>
      <c r="K5" s="44"/>
      <c r="L5" s="17"/>
      <c r="M5" s="17"/>
      <c r="N5" s="23" t="str">
        <f t="shared" si="0"/>
        <v/>
      </c>
      <c r="O5" s="44"/>
      <c r="P5" s="44"/>
      <c r="Q5" s="17"/>
      <c r="R5" s="44"/>
      <c r="S5" s="18"/>
      <c r="T5" s="44"/>
      <c r="U5" s="44"/>
    </row>
    <row r="6" spans="1:21" s="34" customFormat="1" ht="38.25" x14ac:dyDescent="0.25">
      <c r="A6" s="151"/>
      <c r="B6" s="20" t="s">
        <v>257</v>
      </c>
      <c r="C6" s="33" t="s">
        <v>581</v>
      </c>
      <c r="D6" s="33" t="s">
        <v>501</v>
      </c>
      <c r="E6" s="14" t="s">
        <v>573</v>
      </c>
      <c r="F6" s="15"/>
      <c r="G6" s="15"/>
      <c r="H6" s="49"/>
      <c r="I6" s="17"/>
      <c r="J6" s="17"/>
      <c r="K6" s="44"/>
      <c r="L6" s="17"/>
      <c r="M6" s="17"/>
      <c r="N6" s="23" t="str">
        <f t="shared" si="0"/>
        <v/>
      </c>
      <c r="O6" s="44"/>
      <c r="P6" s="44"/>
      <c r="Q6" s="17"/>
      <c r="R6" s="44"/>
      <c r="S6" s="18"/>
      <c r="T6" s="44"/>
      <c r="U6" s="44"/>
    </row>
    <row r="7" spans="1:21" s="34" customFormat="1" ht="63.75" x14ac:dyDescent="0.25">
      <c r="A7" s="151"/>
      <c r="B7" s="20" t="s">
        <v>257</v>
      </c>
      <c r="C7" s="33" t="s">
        <v>582</v>
      </c>
      <c r="D7" s="33" t="s">
        <v>503</v>
      </c>
      <c r="E7" s="14" t="s">
        <v>573</v>
      </c>
      <c r="F7" s="14" t="s">
        <v>574</v>
      </c>
      <c r="G7" s="15"/>
      <c r="H7" s="49"/>
      <c r="I7" s="17"/>
      <c r="J7" s="17"/>
      <c r="K7" s="44"/>
      <c r="L7" s="17"/>
      <c r="M7" s="17"/>
      <c r="N7" s="23" t="str">
        <f t="shared" si="0"/>
        <v/>
      </c>
      <c r="O7" s="44"/>
      <c r="P7" s="44"/>
      <c r="Q7" s="17"/>
      <c r="R7" s="44"/>
      <c r="S7" s="18"/>
      <c r="T7" s="44"/>
      <c r="U7" s="44"/>
    </row>
    <row r="8" spans="1:21" s="34" customFormat="1" ht="51" x14ac:dyDescent="0.25">
      <c r="A8" s="151"/>
      <c r="B8" s="20" t="s">
        <v>257</v>
      </c>
      <c r="C8" s="33" t="s">
        <v>583</v>
      </c>
      <c r="D8" s="33" t="s">
        <v>584</v>
      </c>
      <c r="E8" s="14" t="s">
        <v>573</v>
      </c>
      <c r="F8" s="15"/>
      <c r="G8" s="15"/>
      <c r="H8" s="49"/>
      <c r="I8" s="17"/>
      <c r="J8" s="17"/>
      <c r="K8" s="44"/>
      <c r="L8" s="17"/>
      <c r="M8" s="17"/>
      <c r="N8" s="23" t="str">
        <f t="shared" si="0"/>
        <v/>
      </c>
      <c r="O8" s="44"/>
      <c r="P8" s="44"/>
      <c r="Q8" s="17"/>
      <c r="R8" s="44"/>
      <c r="S8" s="18"/>
      <c r="T8" s="44"/>
      <c r="U8" s="44"/>
    </row>
    <row r="9" spans="1:21" s="34" customFormat="1" ht="51" x14ac:dyDescent="0.25">
      <c r="A9" s="151"/>
      <c r="B9" s="20" t="s">
        <v>257</v>
      </c>
      <c r="C9" s="33" t="s">
        <v>585</v>
      </c>
      <c r="D9" s="33" t="s">
        <v>586</v>
      </c>
      <c r="E9" s="14" t="s">
        <v>573</v>
      </c>
      <c r="F9" s="15"/>
      <c r="G9" s="15"/>
      <c r="H9" s="49"/>
      <c r="I9" s="17"/>
      <c r="J9" s="17"/>
      <c r="K9" s="44"/>
      <c r="L9" s="17"/>
      <c r="M9" s="17"/>
      <c r="N9" s="23" t="str">
        <f t="shared" si="0"/>
        <v/>
      </c>
      <c r="O9" s="44"/>
      <c r="P9" s="44"/>
      <c r="Q9" s="17"/>
      <c r="R9" s="44"/>
      <c r="S9" s="18"/>
      <c r="T9" s="44"/>
      <c r="U9" s="44"/>
    </row>
    <row r="10" spans="1:21" s="34" customFormat="1" ht="51" x14ac:dyDescent="0.25">
      <c r="A10" s="151"/>
      <c r="B10" s="20" t="s">
        <v>257</v>
      </c>
      <c r="C10" s="33" t="s">
        <v>587</v>
      </c>
      <c r="D10" s="33" t="s">
        <v>588</v>
      </c>
      <c r="E10" s="14" t="s">
        <v>573</v>
      </c>
      <c r="F10" s="15"/>
      <c r="G10" s="15"/>
      <c r="H10" s="49"/>
      <c r="I10" s="17"/>
      <c r="J10" s="17"/>
      <c r="K10" s="44"/>
      <c r="L10" s="17"/>
      <c r="M10" s="17"/>
      <c r="N10" s="23" t="str">
        <f t="shared" si="0"/>
        <v/>
      </c>
      <c r="O10" s="44"/>
      <c r="P10" s="44"/>
      <c r="Q10" s="17"/>
      <c r="R10" s="44"/>
      <c r="S10" s="18"/>
      <c r="T10" s="44"/>
      <c r="U10" s="44"/>
    </row>
    <row r="11" spans="1:21" s="34" customFormat="1" ht="51" x14ac:dyDescent="0.25">
      <c r="A11" s="152"/>
      <c r="B11" s="20" t="s">
        <v>257</v>
      </c>
      <c r="C11" s="33" t="s">
        <v>589</v>
      </c>
      <c r="D11" s="33" t="s">
        <v>590</v>
      </c>
      <c r="E11" s="14" t="s">
        <v>573</v>
      </c>
      <c r="F11" s="15"/>
      <c r="G11" s="15"/>
      <c r="H11" s="49"/>
      <c r="I11" s="17"/>
      <c r="J11" s="17"/>
      <c r="K11" s="44"/>
      <c r="L11" s="17"/>
      <c r="M11" s="17"/>
      <c r="N11" s="23" t="str">
        <f t="shared" si="0"/>
        <v/>
      </c>
      <c r="O11" s="44"/>
      <c r="P11" s="44"/>
      <c r="Q11" s="17"/>
      <c r="R11" s="44"/>
      <c r="S11" s="18"/>
      <c r="T11" s="44"/>
      <c r="U11" s="44"/>
    </row>
    <row r="12" spans="1:21" s="34" customFormat="1" ht="216.75" x14ac:dyDescent="0.25">
      <c r="A12" s="150" t="s">
        <v>260</v>
      </c>
      <c r="B12" s="20" t="s">
        <v>259</v>
      </c>
      <c r="C12" s="33" t="s">
        <v>591</v>
      </c>
      <c r="D12" s="33" t="s">
        <v>592</v>
      </c>
      <c r="E12" s="14" t="s">
        <v>593</v>
      </c>
      <c r="F12" s="15"/>
      <c r="G12" s="46"/>
      <c r="H12" s="49"/>
      <c r="I12" s="17"/>
      <c r="J12" s="17"/>
      <c r="K12" s="44"/>
      <c r="L12" s="17"/>
      <c r="M12" s="17"/>
      <c r="N12" s="23" t="str">
        <f t="shared" si="0"/>
        <v/>
      </c>
      <c r="O12" s="44"/>
      <c r="P12" s="44"/>
      <c r="Q12" s="17"/>
      <c r="R12" s="44"/>
      <c r="S12" s="18"/>
      <c r="T12" s="44"/>
      <c r="U12" s="44"/>
    </row>
    <row r="13" spans="1:21" s="34" customFormat="1" ht="216.75" x14ac:dyDescent="0.25">
      <c r="A13" s="151"/>
      <c r="B13" s="20" t="s">
        <v>259</v>
      </c>
      <c r="C13" s="33" t="s">
        <v>594</v>
      </c>
      <c r="D13" s="33" t="s">
        <v>595</v>
      </c>
      <c r="E13" s="14" t="s">
        <v>593</v>
      </c>
      <c r="F13" s="15"/>
      <c r="G13" s="46"/>
      <c r="H13" s="49"/>
      <c r="I13" s="17"/>
      <c r="J13" s="17"/>
      <c r="K13" s="44"/>
      <c r="L13" s="17"/>
      <c r="M13" s="17"/>
      <c r="N13" s="23" t="str">
        <f t="shared" si="0"/>
        <v/>
      </c>
      <c r="O13" s="44"/>
      <c r="P13" s="44"/>
      <c r="Q13" s="17"/>
      <c r="R13" s="44"/>
      <c r="S13" s="18"/>
      <c r="T13" s="44"/>
      <c r="U13" s="44"/>
    </row>
    <row r="14" spans="1:21" s="34" customFormat="1" ht="76.5" x14ac:dyDescent="0.25">
      <c r="A14" s="152"/>
      <c r="B14" s="20" t="s">
        <v>259</v>
      </c>
      <c r="C14" s="33" t="s">
        <v>596</v>
      </c>
      <c r="D14" s="33" t="s">
        <v>597</v>
      </c>
      <c r="E14" s="15"/>
      <c r="F14" s="14" t="s">
        <v>598</v>
      </c>
      <c r="G14" s="104" t="s">
        <v>599</v>
      </c>
      <c r="H14" s="49"/>
      <c r="I14" s="17"/>
      <c r="J14" s="17"/>
      <c r="K14" s="44"/>
      <c r="L14" s="17"/>
      <c r="M14" s="17"/>
      <c r="N14" s="23" t="str">
        <f t="shared" si="0"/>
        <v/>
      </c>
      <c r="O14" s="44"/>
      <c r="P14" s="44"/>
      <c r="Q14" s="17"/>
      <c r="R14" s="44"/>
      <c r="S14" s="18"/>
      <c r="T14" s="44"/>
      <c r="U14" s="44"/>
    </row>
    <row r="15" spans="1:21" s="34" customFormat="1" ht="76.5" x14ac:dyDescent="0.25">
      <c r="A15" s="150" t="s">
        <v>262</v>
      </c>
      <c r="B15" s="20" t="s">
        <v>261</v>
      </c>
      <c r="C15" s="33" t="s">
        <v>600</v>
      </c>
      <c r="D15" s="33" t="s">
        <v>601</v>
      </c>
      <c r="E15" s="15"/>
      <c r="F15" s="14" t="s">
        <v>603</v>
      </c>
      <c r="G15" s="104" t="s">
        <v>604</v>
      </c>
      <c r="H15" s="49"/>
      <c r="I15" s="17"/>
      <c r="J15" s="17"/>
      <c r="K15" s="44"/>
      <c r="L15" s="17"/>
      <c r="M15" s="17"/>
      <c r="N15" s="23" t="str">
        <f t="shared" si="0"/>
        <v/>
      </c>
      <c r="O15" s="44"/>
      <c r="P15" s="44"/>
      <c r="Q15" s="17"/>
      <c r="R15" s="44"/>
      <c r="S15" s="18"/>
      <c r="T15" s="44"/>
      <c r="U15" s="44"/>
    </row>
    <row r="16" spans="1:21" s="34" customFormat="1" ht="76.5" x14ac:dyDescent="0.25">
      <c r="A16" s="151"/>
      <c r="B16" s="20" t="s">
        <v>261</v>
      </c>
      <c r="C16" s="33" t="s">
        <v>605</v>
      </c>
      <c r="D16" s="33" t="s">
        <v>606</v>
      </c>
      <c r="E16" s="15"/>
      <c r="F16" s="14" t="s">
        <v>603</v>
      </c>
      <c r="G16" s="104" t="s">
        <v>604</v>
      </c>
      <c r="H16" s="49"/>
      <c r="I16" s="17"/>
      <c r="J16" s="17"/>
      <c r="K16" s="44"/>
      <c r="L16" s="17"/>
      <c r="M16" s="17"/>
      <c r="N16" s="23" t="str">
        <f t="shared" si="0"/>
        <v/>
      </c>
      <c r="O16" s="44"/>
      <c r="P16" s="44"/>
      <c r="Q16" s="17"/>
      <c r="R16" s="44"/>
      <c r="S16" s="18"/>
      <c r="T16" s="44"/>
      <c r="U16" s="44"/>
    </row>
    <row r="17" spans="1:21" s="34" customFormat="1" ht="76.5" x14ac:dyDescent="0.25">
      <c r="A17" s="151"/>
      <c r="B17" s="20" t="s">
        <v>261</v>
      </c>
      <c r="C17" s="33" t="s">
        <v>607</v>
      </c>
      <c r="D17" s="33" t="s">
        <v>608</v>
      </c>
      <c r="E17" s="15"/>
      <c r="F17" s="14" t="s">
        <v>603</v>
      </c>
      <c r="G17" s="104" t="s">
        <v>604</v>
      </c>
      <c r="H17" s="49"/>
      <c r="I17" s="17"/>
      <c r="J17" s="17"/>
      <c r="K17" s="44"/>
      <c r="L17" s="17"/>
      <c r="M17" s="17"/>
      <c r="N17" s="23" t="str">
        <f t="shared" si="0"/>
        <v/>
      </c>
      <c r="O17" s="44"/>
      <c r="P17" s="44"/>
      <c r="Q17" s="17"/>
      <c r="R17" s="44"/>
      <c r="S17" s="18"/>
      <c r="T17" s="44"/>
      <c r="U17" s="44"/>
    </row>
    <row r="18" spans="1:21" s="34" customFormat="1" ht="76.5" x14ac:dyDescent="0.25">
      <c r="A18" s="151"/>
      <c r="B18" s="20" t="s">
        <v>261</v>
      </c>
      <c r="C18" s="33" t="s">
        <v>609</v>
      </c>
      <c r="D18" s="33" t="s">
        <v>610</v>
      </c>
      <c r="E18" s="15"/>
      <c r="F18" s="14" t="s">
        <v>603</v>
      </c>
      <c r="G18" s="104" t="s">
        <v>604</v>
      </c>
      <c r="H18" s="49"/>
      <c r="I18" s="17"/>
      <c r="J18" s="17"/>
      <c r="K18" s="44"/>
      <c r="L18" s="17"/>
      <c r="M18" s="17"/>
      <c r="N18" s="23" t="str">
        <f t="shared" si="0"/>
        <v/>
      </c>
      <c r="O18" s="44"/>
      <c r="P18" s="44"/>
      <c r="Q18" s="17"/>
      <c r="R18" s="44"/>
      <c r="S18" s="18"/>
      <c r="T18" s="44"/>
      <c r="U18" s="44"/>
    </row>
    <row r="19" spans="1:21" s="34" customFormat="1" ht="178.5" x14ac:dyDescent="0.25">
      <c r="A19" s="151"/>
      <c r="B19" s="20" t="s">
        <v>261</v>
      </c>
      <c r="C19" s="33" t="s">
        <v>611</v>
      </c>
      <c r="D19" s="33" t="s">
        <v>612</v>
      </c>
      <c r="E19" s="14" t="s">
        <v>602</v>
      </c>
      <c r="F19" s="14" t="s">
        <v>603</v>
      </c>
      <c r="G19" s="104" t="s">
        <v>604</v>
      </c>
      <c r="H19" s="49"/>
      <c r="I19" s="17"/>
      <c r="J19" s="17"/>
      <c r="K19" s="44"/>
      <c r="L19" s="17"/>
      <c r="M19" s="17"/>
      <c r="N19" s="23" t="str">
        <f t="shared" si="0"/>
        <v/>
      </c>
      <c r="O19" s="44"/>
      <c r="P19" s="44"/>
      <c r="Q19" s="17"/>
      <c r="R19" s="44"/>
      <c r="S19" s="18"/>
      <c r="T19" s="44"/>
      <c r="U19" s="44"/>
    </row>
    <row r="20" spans="1:21" s="34" customFormat="1" ht="178.5" x14ac:dyDescent="0.25">
      <c r="A20" s="152"/>
      <c r="B20" s="20" t="s">
        <v>261</v>
      </c>
      <c r="C20" s="33" t="s">
        <v>613</v>
      </c>
      <c r="D20" s="33" t="s">
        <v>614</v>
      </c>
      <c r="E20" s="14" t="s">
        <v>602</v>
      </c>
      <c r="F20" s="14" t="s">
        <v>603</v>
      </c>
      <c r="G20" s="104" t="s">
        <v>604</v>
      </c>
      <c r="H20" s="49"/>
      <c r="I20" s="17"/>
      <c r="J20" s="17"/>
      <c r="K20" s="44"/>
      <c r="L20" s="17"/>
      <c r="M20" s="17"/>
      <c r="N20" s="23" t="str">
        <f t="shared" si="0"/>
        <v/>
      </c>
      <c r="O20" s="44"/>
      <c r="P20" s="44"/>
      <c r="Q20" s="17"/>
      <c r="R20" s="44"/>
      <c r="S20" s="18"/>
      <c r="T20" s="44"/>
      <c r="U20" s="44"/>
    </row>
    <row r="21" spans="1:21" s="34" customFormat="1" ht="140.25" x14ac:dyDescent="0.25">
      <c r="A21" s="170" t="s">
        <v>264</v>
      </c>
      <c r="B21" s="20" t="s">
        <v>263</v>
      </c>
      <c r="C21" s="20" t="s">
        <v>615</v>
      </c>
      <c r="D21" s="33" t="s">
        <v>616</v>
      </c>
      <c r="E21" s="14" t="s">
        <v>617</v>
      </c>
      <c r="F21" s="15"/>
      <c r="G21" s="46"/>
      <c r="H21" s="49"/>
      <c r="I21" s="17"/>
      <c r="J21" s="17"/>
      <c r="K21" s="44"/>
      <c r="L21" s="17"/>
      <c r="M21" s="17"/>
      <c r="N21" s="23" t="str">
        <f t="shared" si="0"/>
        <v/>
      </c>
      <c r="O21" s="44"/>
      <c r="P21" s="44"/>
      <c r="Q21" s="17"/>
      <c r="R21" s="44"/>
      <c r="S21" s="18"/>
      <c r="T21" s="44"/>
      <c r="U21" s="44"/>
    </row>
    <row r="22" spans="1:21" s="34" customFormat="1" ht="89.25" x14ac:dyDescent="0.25">
      <c r="A22" s="172"/>
      <c r="B22" s="20" t="s">
        <v>263</v>
      </c>
      <c r="C22" s="20" t="s">
        <v>618</v>
      </c>
      <c r="D22" s="33" t="s">
        <v>619</v>
      </c>
      <c r="E22" s="15"/>
      <c r="F22" s="14" t="s">
        <v>620</v>
      </c>
      <c r="G22" s="104" t="s">
        <v>621</v>
      </c>
      <c r="H22" s="49"/>
      <c r="I22" s="17"/>
      <c r="J22" s="17"/>
      <c r="K22" s="44"/>
      <c r="L22" s="17"/>
      <c r="M22" s="17"/>
      <c r="N22" s="23" t="str">
        <f t="shared" si="0"/>
        <v/>
      </c>
      <c r="O22" s="44"/>
      <c r="P22" s="44"/>
      <c r="Q22" s="17"/>
      <c r="R22" s="44"/>
      <c r="S22" s="18"/>
      <c r="T22" s="44"/>
      <c r="U22" s="44"/>
    </row>
    <row r="23" spans="1:21" s="34" customFormat="1" ht="153" x14ac:dyDescent="0.25">
      <c r="A23" s="170" t="s">
        <v>266</v>
      </c>
      <c r="B23" s="20" t="s">
        <v>265</v>
      </c>
      <c r="C23" s="21" t="s">
        <v>622</v>
      </c>
      <c r="D23" s="44" t="s">
        <v>623</v>
      </c>
      <c r="E23" s="105" t="s">
        <v>624</v>
      </c>
      <c r="F23" s="48"/>
      <c r="G23" s="48"/>
      <c r="H23" s="49"/>
      <c r="I23" s="17"/>
      <c r="J23" s="17"/>
      <c r="K23" s="44"/>
      <c r="L23" s="17"/>
      <c r="M23" s="17"/>
      <c r="N23" s="23" t="str">
        <f t="shared" si="0"/>
        <v/>
      </c>
      <c r="O23" s="44"/>
      <c r="P23" s="44"/>
      <c r="Q23" s="17"/>
      <c r="R23" s="44"/>
      <c r="S23" s="18"/>
      <c r="T23" s="44"/>
      <c r="U23" s="44"/>
    </row>
    <row r="24" spans="1:21" s="34" customFormat="1" ht="153" x14ac:dyDescent="0.25">
      <c r="A24" s="171"/>
      <c r="B24" s="20" t="s">
        <v>265</v>
      </c>
      <c r="C24" s="21" t="s">
        <v>625</v>
      </c>
      <c r="D24" s="44" t="s">
        <v>626</v>
      </c>
      <c r="E24" s="105" t="s">
        <v>624</v>
      </c>
      <c r="F24" s="48"/>
      <c r="G24" s="48"/>
      <c r="H24" s="49"/>
      <c r="I24" s="17"/>
      <c r="J24" s="17"/>
      <c r="K24" s="44"/>
      <c r="L24" s="17"/>
      <c r="M24" s="17"/>
      <c r="N24" s="23" t="str">
        <f t="shared" si="0"/>
        <v/>
      </c>
      <c r="O24" s="44"/>
      <c r="P24" s="44"/>
      <c r="Q24" s="17"/>
      <c r="R24" s="44"/>
      <c r="S24" s="18"/>
      <c r="T24" s="44"/>
      <c r="U24" s="44"/>
    </row>
    <row r="25" spans="1:21" s="34" customFormat="1" ht="89.25" x14ac:dyDescent="0.25">
      <c r="A25" s="172"/>
      <c r="B25" s="20" t="s">
        <v>265</v>
      </c>
      <c r="C25" s="21" t="s">
        <v>627</v>
      </c>
      <c r="D25" s="44" t="s">
        <v>628</v>
      </c>
      <c r="E25" s="48"/>
      <c r="F25" s="105" t="s">
        <v>629</v>
      </c>
      <c r="G25" s="105" t="s">
        <v>630</v>
      </c>
      <c r="H25" s="49"/>
      <c r="I25" s="17"/>
      <c r="J25" s="17"/>
      <c r="K25" s="44"/>
      <c r="L25" s="17"/>
      <c r="M25" s="17"/>
      <c r="N25" s="23" t="str">
        <f t="shared" si="0"/>
        <v/>
      </c>
      <c r="O25" s="44"/>
      <c r="P25" s="44"/>
      <c r="Q25" s="17"/>
      <c r="R25" s="44"/>
      <c r="S25" s="18"/>
      <c r="T25" s="44"/>
      <c r="U25" s="44"/>
    </row>
    <row r="26" spans="1:21" s="34" customFormat="1" ht="127.5" x14ac:dyDescent="0.25">
      <c r="A26" s="170" t="s">
        <v>268</v>
      </c>
      <c r="B26" s="20" t="s">
        <v>267</v>
      </c>
      <c r="C26" s="21" t="s">
        <v>631</v>
      </c>
      <c r="D26" s="44" t="s">
        <v>632</v>
      </c>
      <c r="E26" s="105" t="s">
        <v>633</v>
      </c>
      <c r="F26" s="48"/>
      <c r="G26" s="48"/>
      <c r="H26" s="49"/>
      <c r="I26" s="17"/>
      <c r="J26" s="17"/>
      <c r="K26" s="44"/>
      <c r="L26" s="17"/>
      <c r="M26" s="17"/>
      <c r="N26" s="23" t="str">
        <f t="shared" ref="N26:N37" si="1">IF(OR(L26="",M26=""),"",
IF(OR(L26="Low",M26="Low"),"Low",
IF(OR(L26="Moderate",M26="Moderate"),"Moderate",
"High")))</f>
        <v/>
      </c>
      <c r="O26" s="44"/>
      <c r="P26" s="44"/>
      <c r="Q26" s="17"/>
      <c r="R26" s="44"/>
      <c r="S26" s="18"/>
      <c r="T26" s="44"/>
      <c r="U26" s="44"/>
    </row>
    <row r="27" spans="1:21" s="34" customFormat="1" ht="89.25" x14ac:dyDescent="0.25">
      <c r="A27" s="171"/>
      <c r="B27" s="20" t="s">
        <v>267</v>
      </c>
      <c r="C27" s="21" t="s">
        <v>634</v>
      </c>
      <c r="D27" s="44" t="s">
        <v>635</v>
      </c>
      <c r="E27" s="48"/>
      <c r="F27" s="105" t="s">
        <v>636</v>
      </c>
      <c r="G27" s="105" t="s">
        <v>637</v>
      </c>
      <c r="H27" s="49"/>
      <c r="I27" s="17"/>
      <c r="J27" s="17"/>
      <c r="K27" s="44"/>
      <c r="L27" s="17"/>
      <c r="M27" s="17"/>
      <c r="N27" s="23" t="str">
        <f t="shared" si="1"/>
        <v/>
      </c>
      <c r="O27" s="44"/>
      <c r="P27" s="44"/>
      <c r="Q27" s="17"/>
      <c r="R27" s="44"/>
      <c r="S27" s="18"/>
      <c r="T27" s="44"/>
      <c r="U27" s="44"/>
    </row>
    <row r="28" spans="1:21" s="34" customFormat="1" ht="89.25" x14ac:dyDescent="0.25">
      <c r="A28" s="172"/>
      <c r="B28" s="20" t="s">
        <v>267</v>
      </c>
      <c r="C28" s="21" t="s">
        <v>638</v>
      </c>
      <c r="D28" s="44" t="s">
        <v>639</v>
      </c>
      <c r="E28" s="48"/>
      <c r="F28" s="105" t="s">
        <v>636</v>
      </c>
      <c r="G28" s="105" t="s">
        <v>637</v>
      </c>
      <c r="H28" s="49"/>
      <c r="I28" s="17"/>
      <c r="J28" s="17"/>
      <c r="K28" s="44"/>
      <c r="L28" s="17"/>
      <c r="M28" s="17"/>
      <c r="N28" s="23" t="str">
        <f t="shared" si="1"/>
        <v/>
      </c>
      <c r="O28" s="44"/>
      <c r="P28" s="44"/>
      <c r="Q28" s="17"/>
      <c r="R28" s="44"/>
      <c r="S28" s="18"/>
      <c r="T28" s="44"/>
      <c r="U28" s="44"/>
    </row>
    <row r="29" spans="1:21" s="34" customFormat="1" ht="114.75" x14ac:dyDescent="0.25">
      <c r="A29" s="170" t="s">
        <v>270</v>
      </c>
      <c r="B29" s="20" t="s">
        <v>269</v>
      </c>
      <c r="C29" s="21" t="s">
        <v>640</v>
      </c>
      <c r="D29" s="44" t="s">
        <v>641</v>
      </c>
      <c r="E29" s="105" t="s">
        <v>642</v>
      </c>
      <c r="F29" s="105" t="s">
        <v>643</v>
      </c>
      <c r="G29" s="105" t="s">
        <v>644</v>
      </c>
      <c r="H29" s="49"/>
      <c r="I29" s="17"/>
      <c r="J29" s="17"/>
      <c r="K29" s="44"/>
      <c r="L29" s="17"/>
      <c r="M29" s="17"/>
      <c r="N29" s="23" t="str">
        <f t="shared" si="1"/>
        <v/>
      </c>
      <c r="O29" s="44"/>
      <c r="P29" s="44"/>
      <c r="Q29" s="17"/>
      <c r="R29" s="44"/>
      <c r="S29" s="18"/>
      <c r="T29" s="44"/>
      <c r="U29" s="44"/>
    </row>
    <row r="30" spans="1:21" s="34" customFormat="1" ht="114.75" x14ac:dyDescent="0.25">
      <c r="A30" s="172"/>
      <c r="B30" s="20" t="s">
        <v>269</v>
      </c>
      <c r="C30" s="21" t="s">
        <v>645</v>
      </c>
      <c r="D30" s="44" t="s">
        <v>646</v>
      </c>
      <c r="E30" s="105" t="s">
        <v>642</v>
      </c>
      <c r="F30" s="105" t="s">
        <v>643</v>
      </c>
      <c r="G30" s="105" t="s">
        <v>644</v>
      </c>
      <c r="H30" s="49"/>
      <c r="I30" s="17"/>
      <c r="J30" s="17"/>
      <c r="K30" s="44"/>
      <c r="L30" s="17"/>
      <c r="M30" s="17"/>
      <c r="N30" s="23" t="str">
        <f t="shared" si="1"/>
        <v/>
      </c>
      <c r="O30" s="44"/>
      <c r="P30" s="44"/>
      <c r="Q30" s="17"/>
      <c r="R30" s="44"/>
      <c r="S30" s="18"/>
      <c r="T30" s="44"/>
      <c r="U30" s="44"/>
    </row>
    <row r="31" spans="1:21" s="34" customFormat="1" ht="140.25" x14ac:dyDescent="0.25">
      <c r="A31" s="173" t="s">
        <v>272</v>
      </c>
      <c r="B31" s="20" t="s">
        <v>271</v>
      </c>
      <c r="C31" s="21" t="s">
        <v>647</v>
      </c>
      <c r="D31" s="67" t="s">
        <v>648</v>
      </c>
      <c r="E31" s="105" t="s">
        <v>649</v>
      </c>
      <c r="F31" s="48"/>
      <c r="G31" s="48"/>
      <c r="H31" s="49"/>
      <c r="I31" s="17"/>
      <c r="J31" s="17"/>
      <c r="K31" s="44"/>
      <c r="L31" s="17"/>
      <c r="M31" s="17"/>
      <c r="N31" s="23" t="str">
        <f t="shared" si="1"/>
        <v/>
      </c>
      <c r="O31" s="44"/>
      <c r="P31" s="44"/>
      <c r="Q31" s="17"/>
      <c r="R31" s="44"/>
      <c r="S31" s="18"/>
      <c r="T31" s="44"/>
      <c r="U31" s="44"/>
    </row>
    <row r="32" spans="1:21" s="34" customFormat="1" ht="140.25" x14ac:dyDescent="0.25">
      <c r="A32" s="174"/>
      <c r="B32" s="20" t="s">
        <v>271</v>
      </c>
      <c r="C32" s="21" t="s">
        <v>651</v>
      </c>
      <c r="D32" s="67" t="s">
        <v>652</v>
      </c>
      <c r="E32" s="105" t="s">
        <v>649</v>
      </c>
      <c r="F32" s="48"/>
      <c r="G32" s="48"/>
      <c r="H32" s="49"/>
      <c r="I32" s="17"/>
      <c r="J32" s="17"/>
      <c r="K32" s="44"/>
      <c r="L32" s="17"/>
      <c r="M32" s="17"/>
      <c r="N32" s="23" t="str">
        <f t="shared" si="1"/>
        <v/>
      </c>
      <c r="O32" s="44"/>
      <c r="P32" s="44"/>
      <c r="Q32" s="17"/>
      <c r="R32" s="44"/>
      <c r="S32" s="18"/>
      <c r="T32" s="44"/>
      <c r="U32" s="44"/>
    </row>
    <row r="33" spans="1:21" s="34" customFormat="1" ht="76.5" x14ac:dyDescent="0.25">
      <c r="A33" s="174"/>
      <c r="B33" s="20" t="s">
        <v>271</v>
      </c>
      <c r="C33" s="21" t="s">
        <v>653</v>
      </c>
      <c r="D33" s="67" t="s">
        <v>654</v>
      </c>
      <c r="E33" s="48"/>
      <c r="F33" s="105" t="s">
        <v>643</v>
      </c>
      <c r="G33" s="105" t="s">
        <v>650</v>
      </c>
      <c r="H33" s="49"/>
      <c r="I33" s="17"/>
      <c r="J33" s="17"/>
      <c r="K33" s="44"/>
      <c r="L33" s="17"/>
      <c r="M33" s="17"/>
      <c r="N33" s="23" t="str">
        <f t="shared" si="1"/>
        <v/>
      </c>
      <c r="O33" s="44"/>
      <c r="P33" s="44"/>
      <c r="Q33" s="17"/>
      <c r="R33" s="44"/>
      <c r="S33" s="18"/>
      <c r="T33" s="44"/>
      <c r="U33" s="44"/>
    </row>
    <row r="34" spans="1:21" s="34" customFormat="1" ht="76.5" x14ac:dyDescent="0.25">
      <c r="A34" s="175"/>
      <c r="B34" s="20" t="s">
        <v>271</v>
      </c>
      <c r="C34" s="21" t="s">
        <v>655</v>
      </c>
      <c r="D34" s="67" t="s">
        <v>656</v>
      </c>
      <c r="E34" s="48"/>
      <c r="F34" s="105" t="s">
        <v>643</v>
      </c>
      <c r="G34" s="105" t="s">
        <v>650</v>
      </c>
      <c r="H34" s="49"/>
      <c r="I34" s="17"/>
      <c r="J34" s="17"/>
      <c r="K34" s="44"/>
      <c r="L34" s="17"/>
      <c r="M34" s="17"/>
      <c r="N34" s="23" t="str">
        <f t="shared" si="1"/>
        <v/>
      </c>
      <c r="O34" s="44"/>
      <c r="P34" s="44"/>
      <c r="Q34" s="17"/>
      <c r="R34" s="44"/>
      <c r="S34" s="18"/>
      <c r="T34" s="44"/>
      <c r="U34" s="44"/>
    </row>
    <row r="35" spans="1:21" s="34" customFormat="1" ht="178.5" x14ac:dyDescent="0.25">
      <c r="A35" s="173" t="s">
        <v>274</v>
      </c>
      <c r="B35" s="20" t="s">
        <v>273</v>
      </c>
      <c r="C35" s="21" t="s">
        <v>657</v>
      </c>
      <c r="D35" s="67" t="s">
        <v>658</v>
      </c>
      <c r="E35" s="105" t="s">
        <v>659</v>
      </c>
      <c r="F35" s="105" t="s">
        <v>643</v>
      </c>
      <c r="G35" s="105" t="s">
        <v>660</v>
      </c>
      <c r="H35" s="49"/>
      <c r="I35" s="17"/>
      <c r="J35" s="17"/>
      <c r="K35" s="44"/>
      <c r="L35" s="17"/>
      <c r="M35" s="17"/>
      <c r="N35" s="23" t="str">
        <f t="shared" si="1"/>
        <v/>
      </c>
      <c r="O35" s="44"/>
      <c r="P35" s="44"/>
      <c r="Q35" s="17"/>
      <c r="R35" s="44"/>
      <c r="S35" s="18"/>
      <c r="T35" s="44"/>
      <c r="U35" s="44"/>
    </row>
    <row r="36" spans="1:21" s="34" customFormat="1" ht="178.5" x14ac:dyDescent="0.25">
      <c r="A36" s="175"/>
      <c r="B36" s="20" t="s">
        <v>273</v>
      </c>
      <c r="C36" s="21" t="s">
        <v>661</v>
      </c>
      <c r="D36" s="67" t="s">
        <v>662</v>
      </c>
      <c r="E36" s="105" t="s">
        <v>659</v>
      </c>
      <c r="F36" s="105" t="s">
        <v>643</v>
      </c>
      <c r="G36" s="105" t="s">
        <v>660</v>
      </c>
      <c r="H36" s="49"/>
      <c r="I36" s="17"/>
      <c r="J36" s="17"/>
      <c r="K36" s="44"/>
      <c r="L36" s="17"/>
      <c r="M36" s="17"/>
      <c r="N36" s="23" t="str">
        <f t="shared" si="1"/>
        <v/>
      </c>
      <c r="O36" s="44"/>
      <c r="P36" s="44"/>
      <c r="Q36" s="17"/>
      <c r="R36" s="44"/>
      <c r="S36" s="18"/>
      <c r="T36" s="44"/>
      <c r="U36" s="44"/>
    </row>
    <row r="37" spans="1:21" s="34" customFormat="1" ht="89.25" x14ac:dyDescent="0.25">
      <c r="A37" s="47" t="s">
        <v>276</v>
      </c>
      <c r="B37" s="20" t="s">
        <v>275</v>
      </c>
      <c r="C37" s="21" t="s">
        <v>275</v>
      </c>
      <c r="D37" s="44" t="s">
        <v>663</v>
      </c>
      <c r="E37" s="105" t="s">
        <v>664</v>
      </c>
      <c r="F37" s="105" t="s">
        <v>665</v>
      </c>
      <c r="G37" s="105" t="s">
        <v>666</v>
      </c>
      <c r="H37" s="44"/>
      <c r="I37" s="17"/>
      <c r="J37" s="17"/>
      <c r="K37" s="17"/>
      <c r="L37" s="17"/>
      <c r="M37" s="17"/>
      <c r="N37" s="23" t="str">
        <f t="shared" si="1"/>
        <v/>
      </c>
      <c r="O37" s="44"/>
      <c r="P37" s="44"/>
      <c r="Q37" s="17"/>
      <c r="R37" s="44"/>
      <c r="S37" s="18"/>
      <c r="T37" s="44"/>
      <c r="U37" s="44"/>
    </row>
  </sheetData>
  <sheetProtection sort="0" autoFilter="0"/>
  <autoFilter ref="A1:U1"/>
  <mergeCells count="9">
    <mergeCell ref="A26:A28"/>
    <mergeCell ref="A29:A30"/>
    <mergeCell ref="A31:A34"/>
    <mergeCell ref="A35:A36"/>
    <mergeCell ref="A2:A11"/>
    <mergeCell ref="A12:A14"/>
    <mergeCell ref="A15:A20"/>
    <mergeCell ref="A21:A22"/>
    <mergeCell ref="A23:A25"/>
  </mergeCells>
  <conditionalFormatting sqref="N2:N37">
    <cfRule type="expression" dxfId="1" priority="7">
      <formula>OR(AND(L2&lt;&gt;"",M2=""),AND(L2="",M2&lt;&gt;""))</formula>
    </cfRule>
  </conditionalFormatting>
  <dataValidations count="24">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L2:M1048576 U2:U1048576">
      <formula1>"High,Moderate,Low"</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51"/>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38" customWidth="1"/>
    <col min="2" max="2" width="8.85546875" style="39" customWidth="1"/>
    <col min="3" max="3" width="16.85546875" style="38" customWidth="1"/>
    <col min="4" max="4" width="43.42578125" style="38" customWidth="1"/>
    <col min="5" max="7" width="30.85546875" style="38" customWidth="1"/>
    <col min="8" max="8" width="55.85546875" style="38" customWidth="1"/>
    <col min="9" max="10" width="19.7109375" style="40" customWidth="1"/>
    <col min="11" max="11" width="26.5703125" style="40" customWidth="1"/>
    <col min="12" max="13" width="15.85546875" style="40" customWidth="1"/>
    <col min="14" max="14" width="15.85546875" style="41" customWidth="1"/>
    <col min="15" max="16" width="26.5703125" style="38" customWidth="1"/>
    <col min="17" max="17" width="18.5703125" style="40" customWidth="1"/>
    <col min="18" max="18" width="21" style="38" customWidth="1"/>
    <col min="19" max="19" width="5.42578125" style="42" customWidth="1"/>
    <col min="20" max="20" width="19.42578125" style="38" customWidth="1"/>
    <col min="21" max="21" width="14.42578125" style="38" customWidth="1"/>
    <col min="22" max="24" width="9" style="38"/>
    <col min="25" max="25" width="7.85546875" style="38" customWidth="1"/>
    <col min="26" max="16384" width="9" style="38"/>
  </cols>
  <sheetData>
    <row r="1" spans="1:21" s="43" customFormat="1" ht="38.25" x14ac:dyDescent="0.25">
      <c r="A1" s="13" t="s">
        <v>299</v>
      </c>
      <c r="B1" s="19" t="s">
        <v>320</v>
      </c>
      <c r="C1" s="13" t="s">
        <v>0</v>
      </c>
      <c r="D1" s="13" t="s">
        <v>1</v>
      </c>
      <c r="E1" s="13" t="s">
        <v>10</v>
      </c>
      <c r="F1" s="13" t="s">
        <v>11</v>
      </c>
      <c r="G1" s="13" t="s">
        <v>12</v>
      </c>
      <c r="H1" s="13" t="s">
        <v>2</v>
      </c>
      <c r="I1" s="13" t="s">
        <v>3</v>
      </c>
      <c r="J1" s="13" t="s">
        <v>23</v>
      </c>
      <c r="K1" s="13" t="s">
        <v>28</v>
      </c>
      <c r="L1" s="13" t="s">
        <v>24</v>
      </c>
      <c r="M1" s="13" t="s">
        <v>25</v>
      </c>
      <c r="N1" s="22" t="s">
        <v>26</v>
      </c>
      <c r="O1" s="13" t="s">
        <v>27</v>
      </c>
      <c r="P1" s="13" t="s">
        <v>4</v>
      </c>
      <c r="Q1" s="13" t="s">
        <v>2111</v>
      </c>
      <c r="R1" s="13" t="s">
        <v>5</v>
      </c>
      <c r="S1" s="13"/>
      <c r="T1" s="13" t="s">
        <v>30</v>
      </c>
      <c r="U1" s="13" t="s">
        <v>29</v>
      </c>
    </row>
    <row r="2" spans="1:21" s="34" customFormat="1" ht="140.25" x14ac:dyDescent="0.25">
      <c r="A2" s="176" t="s">
        <v>279</v>
      </c>
      <c r="B2" s="20" t="s">
        <v>278</v>
      </c>
      <c r="C2" s="33" t="s">
        <v>940</v>
      </c>
      <c r="D2" s="33" t="s">
        <v>1347</v>
      </c>
      <c r="E2" s="106" t="s">
        <v>1348</v>
      </c>
      <c r="F2" s="15"/>
      <c r="G2" s="15"/>
      <c r="H2" s="85"/>
      <c r="I2" s="17"/>
      <c r="J2" s="17"/>
      <c r="K2" s="44"/>
      <c r="L2" s="17"/>
      <c r="M2" s="17"/>
      <c r="N2" s="23" t="str">
        <f>IF(OR(L2="",M2=""),"",
IF(OR(L2="Low",M2="Low"),"Low",
IF(OR(L2="Moderate",M2="Moderate"),"Moderate",
"High")))</f>
        <v/>
      </c>
      <c r="O2" s="44"/>
      <c r="P2" s="44"/>
      <c r="Q2" s="17"/>
      <c r="R2" s="44"/>
      <c r="S2" s="18"/>
      <c r="T2" s="44"/>
      <c r="U2" s="44"/>
    </row>
    <row r="3" spans="1:21" s="34" customFormat="1" ht="38.25" x14ac:dyDescent="0.25">
      <c r="A3" s="176"/>
      <c r="B3" s="20" t="s">
        <v>278</v>
      </c>
      <c r="C3" s="33" t="s">
        <v>941</v>
      </c>
      <c r="D3" s="33" t="s">
        <v>1350</v>
      </c>
      <c r="E3" s="106" t="s">
        <v>1348</v>
      </c>
      <c r="F3" s="15"/>
      <c r="G3" s="15"/>
      <c r="H3" s="85"/>
      <c r="I3" s="17"/>
      <c r="J3" s="17"/>
      <c r="K3" s="44"/>
      <c r="L3" s="17"/>
      <c r="M3" s="17"/>
      <c r="N3" s="23" t="str">
        <f t="shared" ref="N3:N42" si="0">IF(OR(L3="",M3=""),"",
IF(OR(L3="Low",M3="Low"),"Low",
IF(OR(L3="Moderate",M3="Moderate"),"Moderate",
"High")))</f>
        <v/>
      </c>
      <c r="O3" s="44"/>
      <c r="P3" s="44"/>
      <c r="Q3" s="17"/>
      <c r="R3" s="44"/>
      <c r="S3" s="18"/>
      <c r="T3" s="44"/>
      <c r="U3" s="44"/>
    </row>
    <row r="4" spans="1:21" s="34" customFormat="1" ht="63.75" x14ac:dyDescent="0.25">
      <c r="A4" s="176"/>
      <c r="B4" s="20" t="s">
        <v>278</v>
      </c>
      <c r="C4" s="33" t="s">
        <v>942</v>
      </c>
      <c r="D4" s="33" t="s">
        <v>1351</v>
      </c>
      <c r="E4" s="106" t="s">
        <v>1348</v>
      </c>
      <c r="F4" s="106" t="s">
        <v>1349</v>
      </c>
      <c r="G4" s="15"/>
      <c r="H4" s="85"/>
      <c r="I4" s="17"/>
      <c r="J4" s="17"/>
      <c r="K4" s="44"/>
      <c r="L4" s="17"/>
      <c r="M4" s="17"/>
      <c r="N4" s="23" t="str">
        <f t="shared" si="0"/>
        <v/>
      </c>
      <c r="O4" s="44"/>
      <c r="P4" s="44"/>
      <c r="Q4" s="17"/>
      <c r="R4" s="44"/>
      <c r="S4" s="18"/>
      <c r="T4" s="44"/>
      <c r="U4" s="44"/>
    </row>
    <row r="5" spans="1:21" s="34" customFormat="1" ht="63.75" x14ac:dyDescent="0.25">
      <c r="A5" s="176"/>
      <c r="B5" s="20" t="s">
        <v>278</v>
      </c>
      <c r="C5" s="33" t="s">
        <v>943</v>
      </c>
      <c r="D5" s="33" t="s">
        <v>1352</v>
      </c>
      <c r="E5" s="106" t="s">
        <v>1348</v>
      </c>
      <c r="F5" s="15"/>
      <c r="G5" s="15"/>
      <c r="H5" s="85"/>
      <c r="I5" s="17"/>
      <c r="J5" s="17"/>
      <c r="K5" s="44"/>
      <c r="L5" s="17"/>
      <c r="M5" s="17"/>
      <c r="N5" s="23" t="str">
        <f t="shared" si="0"/>
        <v/>
      </c>
      <c r="O5" s="44"/>
      <c r="P5" s="44"/>
      <c r="Q5" s="17"/>
      <c r="R5" s="44"/>
      <c r="S5" s="18"/>
      <c r="T5" s="44"/>
      <c r="U5" s="44"/>
    </row>
    <row r="6" spans="1:21" s="34" customFormat="1" ht="38.25" x14ac:dyDescent="0.25">
      <c r="A6" s="176"/>
      <c r="B6" s="20" t="s">
        <v>278</v>
      </c>
      <c r="C6" s="33" t="s">
        <v>944</v>
      </c>
      <c r="D6" s="33" t="s">
        <v>501</v>
      </c>
      <c r="E6" s="106" t="s">
        <v>1348</v>
      </c>
      <c r="F6" s="15"/>
      <c r="G6" s="15"/>
      <c r="H6" s="85"/>
      <c r="I6" s="17"/>
      <c r="J6" s="17"/>
      <c r="K6" s="44"/>
      <c r="L6" s="17"/>
      <c r="M6" s="17"/>
      <c r="N6" s="23" t="str">
        <f t="shared" si="0"/>
        <v/>
      </c>
      <c r="O6" s="44"/>
      <c r="P6" s="44"/>
      <c r="Q6" s="17"/>
      <c r="R6" s="44"/>
      <c r="S6" s="18"/>
      <c r="T6" s="44"/>
      <c r="U6" s="44"/>
    </row>
    <row r="7" spans="1:21" s="34" customFormat="1" ht="63.75" x14ac:dyDescent="0.25">
      <c r="A7" s="176"/>
      <c r="B7" s="20" t="s">
        <v>278</v>
      </c>
      <c r="C7" s="33" t="s">
        <v>945</v>
      </c>
      <c r="D7" s="33" t="s">
        <v>503</v>
      </c>
      <c r="E7" s="106" t="s">
        <v>1348</v>
      </c>
      <c r="F7" s="106" t="s">
        <v>1349</v>
      </c>
      <c r="G7" s="15"/>
      <c r="H7" s="85"/>
      <c r="I7" s="17"/>
      <c r="J7" s="17"/>
      <c r="K7" s="44"/>
      <c r="L7" s="17"/>
      <c r="M7" s="17"/>
      <c r="N7" s="23" t="str">
        <f t="shared" si="0"/>
        <v/>
      </c>
      <c r="O7" s="44"/>
      <c r="P7" s="44"/>
      <c r="Q7" s="17"/>
      <c r="R7" s="44"/>
      <c r="S7" s="18"/>
      <c r="T7" s="44"/>
      <c r="U7" s="44"/>
    </row>
    <row r="8" spans="1:21" s="34" customFormat="1" ht="38.25" x14ac:dyDescent="0.25">
      <c r="A8" s="176"/>
      <c r="B8" s="20" t="s">
        <v>278</v>
      </c>
      <c r="C8" s="33" t="s">
        <v>946</v>
      </c>
      <c r="D8" s="33" t="s">
        <v>1353</v>
      </c>
      <c r="E8" s="106" t="s">
        <v>1348</v>
      </c>
      <c r="F8" s="15"/>
      <c r="G8" s="15"/>
      <c r="H8" s="85"/>
      <c r="I8" s="17"/>
      <c r="J8" s="17"/>
      <c r="K8" s="44"/>
      <c r="L8" s="17"/>
      <c r="M8" s="17"/>
      <c r="N8" s="23" t="str">
        <f t="shared" si="0"/>
        <v/>
      </c>
      <c r="O8" s="44"/>
      <c r="P8" s="44"/>
      <c r="Q8" s="17"/>
      <c r="R8" s="44"/>
      <c r="S8" s="18"/>
      <c r="T8" s="44"/>
      <c r="U8" s="44"/>
    </row>
    <row r="9" spans="1:21" s="34" customFormat="1" ht="51" x14ac:dyDescent="0.25">
      <c r="A9" s="176"/>
      <c r="B9" s="20" t="s">
        <v>278</v>
      </c>
      <c r="C9" s="33" t="s">
        <v>947</v>
      </c>
      <c r="D9" s="33" t="s">
        <v>1354</v>
      </c>
      <c r="E9" s="106" t="s">
        <v>1348</v>
      </c>
      <c r="F9" s="15"/>
      <c r="G9" s="15"/>
      <c r="H9" s="85"/>
      <c r="I9" s="17"/>
      <c r="J9" s="17"/>
      <c r="K9" s="44"/>
      <c r="L9" s="17"/>
      <c r="M9" s="17"/>
      <c r="N9" s="23" t="str">
        <f t="shared" si="0"/>
        <v/>
      </c>
      <c r="O9" s="44"/>
      <c r="P9" s="44"/>
      <c r="Q9" s="17"/>
      <c r="R9" s="44"/>
      <c r="S9" s="18"/>
      <c r="T9" s="44"/>
      <c r="U9" s="44"/>
    </row>
    <row r="10" spans="1:21" s="34" customFormat="1" ht="38.25" x14ac:dyDescent="0.25">
      <c r="A10" s="176"/>
      <c r="B10" s="20" t="s">
        <v>278</v>
      </c>
      <c r="C10" s="33" t="s">
        <v>948</v>
      </c>
      <c r="D10" s="33" t="s">
        <v>1355</v>
      </c>
      <c r="E10" s="106" t="s">
        <v>1348</v>
      </c>
      <c r="F10" s="15"/>
      <c r="G10" s="15"/>
      <c r="H10" s="85"/>
      <c r="I10" s="17"/>
      <c r="J10" s="17"/>
      <c r="K10" s="44"/>
      <c r="L10" s="17"/>
      <c r="M10" s="17"/>
      <c r="N10" s="23" t="str">
        <f t="shared" si="0"/>
        <v/>
      </c>
      <c r="O10" s="44"/>
      <c r="P10" s="44"/>
      <c r="Q10" s="17"/>
      <c r="R10" s="44"/>
      <c r="S10" s="18"/>
      <c r="T10" s="44"/>
      <c r="U10" s="44"/>
    </row>
    <row r="11" spans="1:21" s="34" customFormat="1" ht="51" x14ac:dyDescent="0.25">
      <c r="A11" s="176"/>
      <c r="B11" s="20" t="s">
        <v>278</v>
      </c>
      <c r="C11" s="33" t="s">
        <v>949</v>
      </c>
      <c r="D11" s="33" t="s">
        <v>1356</v>
      </c>
      <c r="E11" s="106" t="s">
        <v>1348</v>
      </c>
      <c r="F11" s="15"/>
      <c r="G11" s="15"/>
      <c r="H11" s="85"/>
      <c r="I11" s="17"/>
      <c r="J11" s="17"/>
      <c r="K11" s="44"/>
      <c r="L11" s="17"/>
      <c r="M11" s="17"/>
      <c r="N11" s="23" t="str">
        <f t="shared" si="0"/>
        <v/>
      </c>
      <c r="O11" s="44"/>
      <c r="P11" s="44"/>
      <c r="Q11" s="17"/>
      <c r="R11" s="44"/>
      <c r="S11" s="18"/>
      <c r="T11" s="44"/>
      <c r="U11" s="44"/>
    </row>
    <row r="12" spans="1:21" s="34" customFormat="1" ht="140.25" x14ac:dyDescent="0.25">
      <c r="A12" s="176" t="s">
        <v>281</v>
      </c>
      <c r="B12" s="20" t="s">
        <v>280</v>
      </c>
      <c r="C12" s="33" t="s">
        <v>950</v>
      </c>
      <c r="D12" s="33" t="s">
        <v>1357</v>
      </c>
      <c r="E12" s="15"/>
      <c r="F12" s="106" t="s">
        <v>1359</v>
      </c>
      <c r="G12" s="106" t="s">
        <v>1360</v>
      </c>
      <c r="H12" s="85"/>
      <c r="I12" s="17"/>
      <c r="J12" s="17"/>
      <c r="K12" s="44"/>
      <c r="L12" s="17"/>
      <c r="M12" s="17"/>
      <c r="N12" s="23" t="str">
        <f t="shared" si="0"/>
        <v/>
      </c>
      <c r="O12" s="44"/>
      <c r="P12" s="44"/>
      <c r="Q12" s="17"/>
      <c r="R12" s="44"/>
      <c r="S12" s="18"/>
      <c r="T12" s="44"/>
      <c r="U12" s="44"/>
    </row>
    <row r="13" spans="1:21" s="34" customFormat="1" ht="140.25" x14ac:dyDescent="0.25">
      <c r="A13" s="176"/>
      <c r="B13" s="20" t="s">
        <v>280</v>
      </c>
      <c r="C13" s="33" t="s">
        <v>1361</v>
      </c>
      <c r="D13" s="33" t="s">
        <v>1362</v>
      </c>
      <c r="E13" s="15"/>
      <c r="F13" s="106" t="s">
        <v>1359</v>
      </c>
      <c r="G13" s="106" t="s">
        <v>1360</v>
      </c>
      <c r="H13" s="85"/>
      <c r="I13" s="17"/>
      <c r="J13" s="17"/>
      <c r="K13" s="44"/>
      <c r="L13" s="17"/>
      <c r="M13" s="17"/>
      <c r="N13" s="23" t="str">
        <f t="shared" si="0"/>
        <v/>
      </c>
      <c r="O13" s="44"/>
      <c r="P13" s="44"/>
      <c r="Q13" s="17"/>
      <c r="R13" s="44"/>
      <c r="S13" s="18"/>
      <c r="T13" s="44"/>
      <c r="U13" s="44"/>
    </row>
    <row r="14" spans="1:21" s="34" customFormat="1" ht="140.25" x14ac:dyDescent="0.25">
      <c r="A14" s="176"/>
      <c r="B14" s="20" t="s">
        <v>280</v>
      </c>
      <c r="C14" s="33" t="s">
        <v>1363</v>
      </c>
      <c r="D14" s="33" t="s">
        <v>1364</v>
      </c>
      <c r="E14" s="15"/>
      <c r="F14" s="106" t="s">
        <v>1359</v>
      </c>
      <c r="G14" s="106" t="s">
        <v>1360</v>
      </c>
      <c r="H14" s="85"/>
      <c r="I14" s="17"/>
      <c r="J14" s="17"/>
      <c r="K14" s="44"/>
      <c r="L14" s="17"/>
      <c r="M14" s="17"/>
      <c r="N14" s="23" t="str">
        <f t="shared" si="0"/>
        <v/>
      </c>
      <c r="O14" s="44"/>
      <c r="P14" s="44"/>
      <c r="Q14" s="17"/>
      <c r="R14" s="44"/>
      <c r="S14" s="18"/>
      <c r="T14" s="44"/>
      <c r="U14" s="44"/>
    </row>
    <row r="15" spans="1:21" s="34" customFormat="1" ht="140.25" x14ac:dyDescent="0.25">
      <c r="A15" s="176"/>
      <c r="B15" s="20" t="s">
        <v>280</v>
      </c>
      <c r="C15" s="33" t="s">
        <v>951</v>
      </c>
      <c r="D15" s="33" t="s">
        <v>1365</v>
      </c>
      <c r="E15" s="15"/>
      <c r="F15" s="106" t="s">
        <v>1359</v>
      </c>
      <c r="G15" s="106" t="s">
        <v>1360</v>
      </c>
      <c r="H15" s="85"/>
      <c r="I15" s="17"/>
      <c r="J15" s="17"/>
      <c r="K15" s="44"/>
      <c r="L15" s="17"/>
      <c r="M15" s="17"/>
      <c r="N15" s="23" t="str">
        <f t="shared" si="0"/>
        <v/>
      </c>
      <c r="O15" s="44"/>
      <c r="P15" s="44"/>
      <c r="Q15" s="17"/>
      <c r="R15" s="44"/>
      <c r="S15" s="18"/>
      <c r="T15" s="44"/>
      <c r="U15" s="44"/>
    </row>
    <row r="16" spans="1:21" s="34" customFormat="1" ht="140.25" x14ac:dyDescent="0.25">
      <c r="A16" s="176"/>
      <c r="B16" s="20" t="s">
        <v>280</v>
      </c>
      <c r="C16" s="33" t="s">
        <v>952</v>
      </c>
      <c r="D16" s="33" t="s">
        <v>1366</v>
      </c>
      <c r="E16" s="15"/>
      <c r="F16" s="106" t="s">
        <v>1359</v>
      </c>
      <c r="G16" s="106" t="s">
        <v>1360</v>
      </c>
      <c r="H16" s="85"/>
      <c r="I16" s="17"/>
      <c r="J16" s="17"/>
      <c r="K16" s="44"/>
      <c r="L16" s="17"/>
      <c r="M16" s="17"/>
      <c r="N16" s="23" t="str">
        <f t="shared" si="0"/>
        <v/>
      </c>
      <c r="O16" s="44"/>
      <c r="P16" s="44"/>
      <c r="Q16" s="17"/>
      <c r="R16" s="44"/>
      <c r="S16" s="18"/>
      <c r="T16" s="44"/>
      <c r="U16" s="44"/>
    </row>
    <row r="17" spans="1:21" s="34" customFormat="1" ht="242.25" x14ac:dyDescent="0.25">
      <c r="A17" s="176"/>
      <c r="B17" s="20" t="s">
        <v>280</v>
      </c>
      <c r="C17" s="33" t="s">
        <v>953</v>
      </c>
      <c r="D17" s="33" t="s">
        <v>1367</v>
      </c>
      <c r="E17" s="106" t="s">
        <v>1358</v>
      </c>
      <c r="F17" s="15"/>
      <c r="G17" s="15"/>
      <c r="H17" s="85"/>
      <c r="I17" s="17"/>
      <c r="J17" s="17"/>
      <c r="K17" s="44"/>
      <c r="L17" s="17"/>
      <c r="M17" s="17"/>
      <c r="N17" s="23" t="str">
        <f t="shared" si="0"/>
        <v/>
      </c>
      <c r="O17" s="44"/>
      <c r="P17" s="44"/>
      <c r="Q17" s="17"/>
      <c r="R17" s="44"/>
      <c r="S17" s="18"/>
      <c r="T17" s="44"/>
      <c r="U17" s="44"/>
    </row>
    <row r="18" spans="1:21" s="34" customFormat="1" ht="242.25" x14ac:dyDescent="0.25">
      <c r="A18" s="176"/>
      <c r="B18" s="20" t="s">
        <v>280</v>
      </c>
      <c r="C18" s="33" t="s">
        <v>954</v>
      </c>
      <c r="D18" s="33" t="s">
        <v>1368</v>
      </c>
      <c r="E18" s="106" t="s">
        <v>1358</v>
      </c>
      <c r="F18" s="15"/>
      <c r="G18" s="15"/>
      <c r="H18" s="85"/>
      <c r="I18" s="17"/>
      <c r="J18" s="17"/>
      <c r="K18" s="44"/>
      <c r="L18" s="17"/>
      <c r="M18" s="17"/>
      <c r="N18" s="23" t="str">
        <f t="shared" si="0"/>
        <v/>
      </c>
      <c r="O18" s="44"/>
      <c r="P18" s="44"/>
      <c r="Q18" s="17"/>
      <c r="R18" s="44"/>
      <c r="S18" s="18"/>
      <c r="T18" s="44"/>
      <c r="U18" s="44"/>
    </row>
    <row r="19" spans="1:21" s="34" customFormat="1" ht="140.25" x14ac:dyDescent="0.25">
      <c r="A19" s="176"/>
      <c r="B19" s="20" t="s">
        <v>280</v>
      </c>
      <c r="C19" s="33" t="s">
        <v>955</v>
      </c>
      <c r="D19" s="33" t="s">
        <v>1369</v>
      </c>
      <c r="E19" s="15"/>
      <c r="F19" s="106" t="s">
        <v>1359</v>
      </c>
      <c r="G19" s="106" t="s">
        <v>1360</v>
      </c>
      <c r="H19" s="85"/>
      <c r="I19" s="17"/>
      <c r="J19" s="17"/>
      <c r="K19" s="44"/>
      <c r="L19" s="17"/>
      <c r="M19" s="17"/>
      <c r="N19" s="23" t="str">
        <f t="shared" si="0"/>
        <v/>
      </c>
      <c r="O19" s="44"/>
      <c r="P19" s="44"/>
      <c r="Q19" s="17"/>
      <c r="R19" s="44"/>
      <c r="S19" s="18"/>
      <c r="T19" s="44"/>
      <c r="U19" s="44"/>
    </row>
    <row r="20" spans="1:21" s="34" customFormat="1" ht="140.25" x14ac:dyDescent="0.25">
      <c r="A20" s="176"/>
      <c r="B20" s="20" t="s">
        <v>280</v>
      </c>
      <c r="C20" s="33" t="s">
        <v>956</v>
      </c>
      <c r="D20" s="33" t="s">
        <v>1370</v>
      </c>
      <c r="E20" s="15"/>
      <c r="F20" s="106" t="s">
        <v>1359</v>
      </c>
      <c r="G20" s="106" t="s">
        <v>1360</v>
      </c>
      <c r="H20" s="85"/>
      <c r="I20" s="17"/>
      <c r="J20" s="17"/>
      <c r="K20" s="44"/>
      <c r="L20" s="17"/>
      <c r="M20" s="17"/>
      <c r="N20" s="23" t="str">
        <f t="shared" si="0"/>
        <v/>
      </c>
      <c r="O20" s="44"/>
      <c r="P20" s="44"/>
      <c r="Q20" s="17"/>
      <c r="R20" s="44"/>
      <c r="S20" s="18"/>
      <c r="T20" s="44"/>
      <c r="U20" s="44"/>
    </row>
    <row r="21" spans="1:21" s="34" customFormat="1" ht="140.25" x14ac:dyDescent="0.25">
      <c r="A21" s="176"/>
      <c r="B21" s="20" t="s">
        <v>280</v>
      </c>
      <c r="C21" s="33" t="s">
        <v>957</v>
      </c>
      <c r="D21" s="33" t="s">
        <v>1408</v>
      </c>
      <c r="E21" s="15"/>
      <c r="F21" s="106" t="s">
        <v>1359</v>
      </c>
      <c r="G21" s="106" t="s">
        <v>1360</v>
      </c>
      <c r="H21" s="85"/>
      <c r="I21" s="17"/>
      <c r="J21" s="17"/>
      <c r="K21" s="44"/>
      <c r="L21" s="17"/>
      <c r="M21" s="17"/>
      <c r="N21" s="23" t="str">
        <f t="shared" si="0"/>
        <v/>
      </c>
      <c r="O21" s="44"/>
      <c r="P21" s="44"/>
      <c r="Q21" s="17"/>
      <c r="R21" s="44"/>
      <c r="S21" s="18"/>
      <c r="T21" s="44"/>
      <c r="U21" s="44"/>
    </row>
    <row r="22" spans="1:21" s="34" customFormat="1" ht="178.5" x14ac:dyDescent="0.25">
      <c r="A22" s="176" t="s">
        <v>283</v>
      </c>
      <c r="B22" s="20" t="s">
        <v>282</v>
      </c>
      <c r="C22" s="33" t="s">
        <v>958</v>
      </c>
      <c r="D22" s="33" t="s">
        <v>1409</v>
      </c>
      <c r="E22" s="15"/>
      <c r="F22" s="65" t="s">
        <v>1372</v>
      </c>
      <c r="G22" s="65" t="s">
        <v>1373</v>
      </c>
      <c r="H22" s="85"/>
      <c r="I22" s="17"/>
      <c r="J22" s="17"/>
      <c r="K22" s="44"/>
      <c r="L22" s="17"/>
      <c r="M22" s="17"/>
      <c r="N22" s="23" t="str">
        <f t="shared" si="0"/>
        <v/>
      </c>
      <c r="O22" s="44"/>
      <c r="P22" s="44"/>
      <c r="Q22" s="17"/>
      <c r="R22" s="44"/>
      <c r="S22" s="18"/>
      <c r="T22" s="44"/>
      <c r="U22" s="44"/>
    </row>
    <row r="23" spans="1:21" s="34" customFormat="1" ht="178.5" x14ac:dyDescent="0.25">
      <c r="A23" s="176"/>
      <c r="B23" s="20" t="s">
        <v>282</v>
      </c>
      <c r="C23" s="33" t="s">
        <v>959</v>
      </c>
      <c r="D23" s="33" t="s">
        <v>1374</v>
      </c>
      <c r="E23" s="15"/>
      <c r="F23" s="65" t="s">
        <v>1372</v>
      </c>
      <c r="G23" s="65" t="s">
        <v>1373</v>
      </c>
      <c r="H23" s="85"/>
      <c r="I23" s="17"/>
      <c r="J23" s="17"/>
      <c r="K23" s="44"/>
      <c r="L23" s="17"/>
      <c r="M23" s="17"/>
      <c r="N23" s="23" t="str">
        <f t="shared" si="0"/>
        <v/>
      </c>
      <c r="O23" s="44"/>
      <c r="P23" s="44"/>
      <c r="Q23" s="17"/>
      <c r="R23" s="44"/>
      <c r="S23" s="18"/>
      <c r="T23" s="44"/>
      <c r="U23" s="44"/>
    </row>
    <row r="24" spans="1:21" s="34" customFormat="1" ht="229.5" x14ac:dyDescent="0.25">
      <c r="A24" s="176"/>
      <c r="B24" s="20" t="s">
        <v>282</v>
      </c>
      <c r="C24" s="33" t="s">
        <v>960</v>
      </c>
      <c r="D24" s="33" t="s">
        <v>1375</v>
      </c>
      <c r="E24" s="65" t="s">
        <v>1371</v>
      </c>
      <c r="F24" s="88"/>
      <c r="G24" s="88"/>
      <c r="H24" s="85"/>
      <c r="I24" s="17"/>
      <c r="J24" s="17"/>
      <c r="K24" s="44"/>
      <c r="L24" s="17"/>
      <c r="M24" s="17"/>
      <c r="N24" s="23" t="str">
        <f t="shared" si="0"/>
        <v/>
      </c>
      <c r="O24" s="44"/>
      <c r="P24" s="44"/>
      <c r="Q24" s="17"/>
      <c r="R24" s="44"/>
      <c r="S24" s="18"/>
      <c r="T24" s="44"/>
      <c r="U24" s="44"/>
    </row>
    <row r="25" spans="1:21" s="34" customFormat="1" ht="229.5" x14ac:dyDescent="0.25">
      <c r="A25" s="176"/>
      <c r="B25" s="20" t="s">
        <v>282</v>
      </c>
      <c r="C25" s="33" t="s">
        <v>961</v>
      </c>
      <c r="D25" s="33" t="s">
        <v>1376</v>
      </c>
      <c r="E25" s="65" t="s">
        <v>1371</v>
      </c>
      <c r="F25" s="88"/>
      <c r="G25" s="88"/>
      <c r="H25" s="85"/>
      <c r="I25" s="17"/>
      <c r="J25" s="17"/>
      <c r="K25" s="44"/>
      <c r="L25" s="17"/>
      <c r="M25" s="17"/>
      <c r="N25" s="23" t="str">
        <f t="shared" si="0"/>
        <v/>
      </c>
      <c r="O25" s="44"/>
      <c r="P25" s="44"/>
      <c r="Q25" s="17"/>
      <c r="R25" s="44"/>
      <c r="S25" s="18"/>
      <c r="T25" s="44"/>
      <c r="U25" s="44"/>
    </row>
    <row r="26" spans="1:21" s="34" customFormat="1" ht="178.5" x14ac:dyDescent="0.25">
      <c r="A26" s="176"/>
      <c r="B26" s="20" t="s">
        <v>282</v>
      </c>
      <c r="C26" s="33" t="s">
        <v>962</v>
      </c>
      <c r="D26" s="33" t="s">
        <v>1377</v>
      </c>
      <c r="E26" s="15"/>
      <c r="F26" s="65" t="s">
        <v>1372</v>
      </c>
      <c r="G26" s="65" t="s">
        <v>1373</v>
      </c>
      <c r="H26" s="85"/>
      <c r="I26" s="17"/>
      <c r="J26" s="17"/>
      <c r="K26" s="44"/>
      <c r="L26" s="17"/>
      <c r="M26" s="17"/>
      <c r="N26" s="23" t="str">
        <f t="shared" si="0"/>
        <v/>
      </c>
      <c r="O26" s="44"/>
      <c r="P26" s="44"/>
      <c r="Q26" s="17"/>
      <c r="R26" s="44"/>
      <c r="S26" s="18"/>
      <c r="T26" s="44"/>
      <c r="U26" s="44"/>
    </row>
    <row r="27" spans="1:21" s="34" customFormat="1" ht="178.5" x14ac:dyDescent="0.25">
      <c r="A27" s="176"/>
      <c r="B27" s="20" t="s">
        <v>282</v>
      </c>
      <c r="C27" s="33" t="s">
        <v>963</v>
      </c>
      <c r="D27" s="33" t="s">
        <v>1410</v>
      </c>
      <c r="E27" s="15"/>
      <c r="F27" s="65" t="s">
        <v>1372</v>
      </c>
      <c r="G27" s="65" t="s">
        <v>1373</v>
      </c>
      <c r="H27" s="85"/>
      <c r="I27" s="17"/>
      <c r="J27" s="17"/>
      <c r="K27" s="44"/>
      <c r="L27" s="17"/>
      <c r="M27" s="17"/>
      <c r="N27" s="23" t="str">
        <f t="shared" si="0"/>
        <v/>
      </c>
      <c r="O27" s="44"/>
      <c r="P27" s="44"/>
      <c r="Q27" s="17"/>
      <c r="R27" s="44"/>
      <c r="S27" s="18"/>
      <c r="T27" s="44"/>
      <c r="U27" s="44"/>
    </row>
    <row r="28" spans="1:21" s="34" customFormat="1" ht="178.5" x14ac:dyDescent="0.25">
      <c r="A28" s="176"/>
      <c r="B28" s="20" t="s">
        <v>282</v>
      </c>
      <c r="C28" s="33" t="s">
        <v>964</v>
      </c>
      <c r="D28" s="33" t="s">
        <v>1378</v>
      </c>
      <c r="E28" s="15"/>
      <c r="F28" s="65" t="s">
        <v>1372</v>
      </c>
      <c r="G28" s="65" t="s">
        <v>1373</v>
      </c>
      <c r="H28" s="85"/>
      <c r="I28" s="17"/>
      <c r="J28" s="17"/>
      <c r="K28" s="44"/>
      <c r="L28" s="17"/>
      <c r="M28" s="17"/>
      <c r="N28" s="23" t="str">
        <f t="shared" si="0"/>
        <v/>
      </c>
      <c r="O28" s="44"/>
      <c r="P28" s="44"/>
      <c r="Q28" s="17"/>
      <c r="R28" s="44"/>
      <c r="S28" s="18"/>
      <c r="T28" s="44"/>
      <c r="U28" s="44"/>
    </row>
    <row r="29" spans="1:21" s="34" customFormat="1" ht="178.5" x14ac:dyDescent="0.25">
      <c r="A29" s="176"/>
      <c r="B29" s="20" t="s">
        <v>282</v>
      </c>
      <c r="C29" s="33" t="s">
        <v>965</v>
      </c>
      <c r="D29" s="33" t="s">
        <v>1379</v>
      </c>
      <c r="E29" s="15"/>
      <c r="F29" s="65" t="s">
        <v>1372</v>
      </c>
      <c r="G29" s="65" t="s">
        <v>1373</v>
      </c>
      <c r="H29" s="85"/>
      <c r="I29" s="17"/>
      <c r="J29" s="17"/>
      <c r="K29" s="44"/>
      <c r="L29" s="17"/>
      <c r="M29" s="17"/>
      <c r="N29" s="23" t="str">
        <f t="shared" si="0"/>
        <v/>
      </c>
      <c r="O29" s="44"/>
      <c r="P29" s="44"/>
      <c r="Q29" s="17"/>
      <c r="R29" s="44"/>
      <c r="S29" s="18"/>
      <c r="T29" s="44"/>
      <c r="U29" s="44"/>
    </row>
    <row r="30" spans="1:21" s="34" customFormat="1" ht="191.25" x14ac:dyDescent="0.25">
      <c r="A30" s="176" t="s">
        <v>285</v>
      </c>
      <c r="B30" s="20" t="s">
        <v>284</v>
      </c>
      <c r="C30" s="33" t="s">
        <v>966</v>
      </c>
      <c r="D30" s="33" t="s">
        <v>1380</v>
      </c>
      <c r="E30" s="65" t="s">
        <v>1381</v>
      </c>
      <c r="F30" s="88"/>
      <c r="G30" s="88"/>
      <c r="H30" s="85"/>
      <c r="I30" s="17"/>
      <c r="J30" s="17"/>
      <c r="K30" s="44"/>
      <c r="L30" s="17"/>
      <c r="M30" s="17"/>
      <c r="N30" s="23" t="str">
        <f t="shared" si="0"/>
        <v/>
      </c>
      <c r="O30" s="44"/>
      <c r="P30" s="44"/>
      <c r="Q30" s="17"/>
      <c r="R30" s="44"/>
      <c r="S30" s="18"/>
      <c r="T30" s="44"/>
      <c r="U30" s="44"/>
    </row>
    <row r="31" spans="1:21" s="34" customFormat="1" ht="114.75" x14ac:dyDescent="0.25">
      <c r="A31" s="176"/>
      <c r="B31" s="20" t="s">
        <v>284</v>
      </c>
      <c r="C31" s="33" t="s">
        <v>967</v>
      </c>
      <c r="D31" s="33" t="s">
        <v>1411</v>
      </c>
      <c r="E31" s="15"/>
      <c r="F31" s="65" t="s">
        <v>1382</v>
      </c>
      <c r="G31" s="65" t="s">
        <v>1383</v>
      </c>
      <c r="H31" s="85"/>
      <c r="I31" s="17"/>
      <c r="J31" s="17"/>
      <c r="K31" s="44"/>
      <c r="L31" s="17"/>
      <c r="M31" s="17"/>
      <c r="N31" s="23" t="str">
        <f t="shared" si="0"/>
        <v/>
      </c>
      <c r="O31" s="44"/>
      <c r="P31" s="44"/>
      <c r="Q31" s="17"/>
      <c r="R31" s="44"/>
      <c r="S31" s="18"/>
      <c r="T31" s="44"/>
      <c r="U31" s="44"/>
    </row>
    <row r="32" spans="1:21" s="34" customFormat="1" ht="114.75" x14ac:dyDescent="0.25">
      <c r="A32" s="176"/>
      <c r="B32" s="20" t="s">
        <v>284</v>
      </c>
      <c r="C32" s="33" t="s">
        <v>968</v>
      </c>
      <c r="D32" s="33" t="s">
        <v>1412</v>
      </c>
      <c r="E32" s="15"/>
      <c r="F32" s="65" t="s">
        <v>1382</v>
      </c>
      <c r="G32" s="65" t="s">
        <v>1383</v>
      </c>
      <c r="H32" s="85"/>
      <c r="I32" s="17"/>
      <c r="J32" s="17"/>
      <c r="K32" s="44"/>
      <c r="L32" s="17"/>
      <c r="M32" s="17"/>
      <c r="N32" s="23" t="str">
        <f t="shared" si="0"/>
        <v/>
      </c>
      <c r="O32" s="44"/>
      <c r="P32" s="44"/>
      <c r="Q32" s="17"/>
      <c r="R32" s="44"/>
      <c r="S32" s="18"/>
      <c r="T32" s="44"/>
      <c r="U32" s="44"/>
    </row>
    <row r="33" spans="1:21" s="34" customFormat="1" ht="191.25" x14ac:dyDescent="0.25">
      <c r="A33" s="176"/>
      <c r="B33" s="20" t="s">
        <v>284</v>
      </c>
      <c r="C33" s="33" t="s">
        <v>969</v>
      </c>
      <c r="D33" s="33" t="s">
        <v>1384</v>
      </c>
      <c r="E33" s="65" t="s">
        <v>1381</v>
      </c>
      <c r="F33" s="88"/>
      <c r="G33" s="88"/>
      <c r="H33" s="85"/>
      <c r="I33" s="17"/>
      <c r="J33" s="17"/>
      <c r="K33" s="44"/>
      <c r="L33" s="17"/>
      <c r="M33" s="17"/>
      <c r="N33" s="23" t="str">
        <f t="shared" si="0"/>
        <v/>
      </c>
      <c r="O33" s="44"/>
      <c r="P33" s="44"/>
      <c r="Q33" s="17"/>
      <c r="R33" s="44"/>
      <c r="S33" s="18"/>
      <c r="T33" s="44"/>
      <c r="U33" s="44"/>
    </row>
    <row r="34" spans="1:21" s="34" customFormat="1" ht="114.75" x14ac:dyDescent="0.25">
      <c r="A34" s="176"/>
      <c r="B34" s="20" t="s">
        <v>284</v>
      </c>
      <c r="C34" s="33" t="s">
        <v>970</v>
      </c>
      <c r="D34" s="33" t="s">
        <v>1385</v>
      </c>
      <c r="E34" s="15"/>
      <c r="F34" s="65" t="s">
        <v>1382</v>
      </c>
      <c r="G34" s="65" t="s">
        <v>1383</v>
      </c>
      <c r="H34" s="85"/>
      <c r="I34" s="17"/>
      <c r="J34" s="17"/>
      <c r="K34" s="44"/>
      <c r="L34" s="17"/>
      <c r="M34" s="17"/>
      <c r="N34" s="23" t="str">
        <f t="shared" si="0"/>
        <v/>
      </c>
      <c r="O34" s="44"/>
      <c r="P34" s="44"/>
      <c r="Q34" s="17"/>
      <c r="R34" s="44"/>
      <c r="S34" s="18"/>
      <c r="T34" s="44"/>
      <c r="U34" s="44"/>
    </row>
    <row r="35" spans="1:21" s="34" customFormat="1" ht="114.75" x14ac:dyDescent="0.25">
      <c r="A35" s="176"/>
      <c r="B35" s="20" t="s">
        <v>284</v>
      </c>
      <c r="C35" s="33" t="s">
        <v>1386</v>
      </c>
      <c r="D35" s="33" t="s">
        <v>1413</v>
      </c>
      <c r="E35" s="15"/>
      <c r="F35" s="65" t="s">
        <v>1382</v>
      </c>
      <c r="G35" s="65" t="s">
        <v>1383</v>
      </c>
      <c r="H35" s="85"/>
      <c r="I35" s="17"/>
      <c r="J35" s="17"/>
      <c r="K35" s="44"/>
      <c r="L35" s="17"/>
      <c r="M35" s="17"/>
      <c r="N35" s="23" t="str">
        <f t="shared" si="0"/>
        <v/>
      </c>
      <c r="O35" s="44"/>
      <c r="P35" s="44"/>
      <c r="Q35" s="17"/>
      <c r="R35" s="44"/>
      <c r="S35" s="18"/>
      <c r="T35" s="44"/>
      <c r="U35" s="44"/>
    </row>
    <row r="36" spans="1:21" s="34" customFormat="1" ht="114.75" x14ac:dyDescent="0.25">
      <c r="A36" s="176"/>
      <c r="B36" s="20" t="s">
        <v>284</v>
      </c>
      <c r="C36" s="33" t="s">
        <v>971</v>
      </c>
      <c r="D36" s="33" t="s">
        <v>1414</v>
      </c>
      <c r="E36" s="15"/>
      <c r="F36" s="65" t="s">
        <v>1382</v>
      </c>
      <c r="G36" s="65" t="s">
        <v>1383</v>
      </c>
      <c r="H36" s="85"/>
      <c r="I36" s="17"/>
      <c r="J36" s="17"/>
      <c r="K36" s="44"/>
      <c r="L36" s="17"/>
      <c r="M36" s="17"/>
      <c r="N36" s="23" t="str">
        <f t="shared" si="0"/>
        <v/>
      </c>
      <c r="O36" s="44"/>
      <c r="P36" s="44"/>
      <c r="Q36" s="17"/>
      <c r="R36" s="44"/>
      <c r="S36" s="18"/>
      <c r="T36" s="44"/>
      <c r="U36" s="44"/>
    </row>
    <row r="37" spans="1:21" s="34" customFormat="1" ht="114.75" x14ac:dyDescent="0.25">
      <c r="A37" s="176"/>
      <c r="B37" s="20" t="s">
        <v>284</v>
      </c>
      <c r="C37" s="33" t="s">
        <v>972</v>
      </c>
      <c r="D37" s="33" t="s">
        <v>1387</v>
      </c>
      <c r="E37" s="15"/>
      <c r="F37" s="65" t="s">
        <v>1382</v>
      </c>
      <c r="G37" s="65" t="s">
        <v>1383</v>
      </c>
      <c r="H37" s="85"/>
      <c r="I37" s="17"/>
      <c r="J37" s="17"/>
      <c r="K37" s="44"/>
      <c r="L37" s="17"/>
      <c r="M37" s="17"/>
      <c r="N37" s="23" t="str">
        <f t="shared" si="0"/>
        <v/>
      </c>
      <c r="O37" s="44"/>
      <c r="P37" s="44"/>
      <c r="Q37" s="17"/>
      <c r="R37" s="44"/>
      <c r="S37" s="18"/>
      <c r="T37" s="44"/>
      <c r="U37" s="44"/>
    </row>
    <row r="38" spans="1:21" s="34" customFormat="1" ht="191.25" x14ac:dyDescent="0.25">
      <c r="A38" s="176"/>
      <c r="B38" s="20" t="s">
        <v>284</v>
      </c>
      <c r="C38" s="33" t="s">
        <v>973</v>
      </c>
      <c r="D38" s="33" t="s">
        <v>1388</v>
      </c>
      <c r="E38" s="65" t="s">
        <v>1381</v>
      </c>
      <c r="F38" s="65" t="s">
        <v>1382</v>
      </c>
      <c r="G38" s="88"/>
      <c r="H38" s="85"/>
      <c r="I38" s="17"/>
      <c r="J38" s="17"/>
      <c r="K38" s="44"/>
      <c r="L38" s="17"/>
      <c r="M38" s="17"/>
      <c r="N38" s="23" t="str">
        <f t="shared" si="0"/>
        <v/>
      </c>
      <c r="O38" s="44"/>
      <c r="P38" s="44"/>
      <c r="Q38" s="17"/>
      <c r="R38" s="44"/>
      <c r="S38" s="18"/>
      <c r="T38" s="44"/>
      <c r="U38" s="44"/>
    </row>
    <row r="39" spans="1:21" s="34" customFormat="1" ht="191.25" x14ac:dyDescent="0.25">
      <c r="A39" s="176"/>
      <c r="B39" s="20" t="s">
        <v>284</v>
      </c>
      <c r="C39" s="33" t="s">
        <v>974</v>
      </c>
      <c r="D39" s="33" t="s">
        <v>1389</v>
      </c>
      <c r="E39" s="65" t="s">
        <v>1381</v>
      </c>
      <c r="F39" s="88"/>
      <c r="G39" s="88"/>
      <c r="H39" s="85"/>
      <c r="I39" s="17"/>
      <c r="J39" s="17"/>
      <c r="K39" s="44"/>
      <c r="L39" s="17"/>
      <c r="M39" s="17"/>
      <c r="N39" s="23" t="str">
        <f t="shared" si="0"/>
        <v/>
      </c>
      <c r="O39" s="44"/>
      <c r="P39" s="44"/>
      <c r="Q39" s="17"/>
      <c r="R39" s="44"/>
      <c r="S39" s="18"/>
      <c r="T39" s="44"/>
      <c r="U39" s="44"/>
    </row>
    <row r="40" spans="1:21" s="34" customFormat="1" ht="191.25" x14ac:dyDescent="0.25">
      <c r="A40" s="176"/>
      <c r="B40" s="20" t="s">
        <v>284</v>
      </c>
      <c r="C40" s="33" t="s">
        <v>975</v>
      </c>
      <c r="D40" s="33" t="s">
        <v>1390</v>
      </c>
      <c r="E40" s="65" t="s">
        <v>1381</v>
      </c>
      <c r="F40" s="88"/>
      <c r="G40" s="88"/>
      <c r="H40" s="85"/>
      <c r="I40" s="17"/>
      <c r="J40" s="17"/>
      <c r="K40" s="44"/>
      <c r="L40" s="17"/>
      <c r="M40" s="17"/>
      <c r="N40" s="23" t="str">
        <f t="shared" si="0"/>
        <v/>
      </c>
      <c r="O40" s="44"/>
      <c r="P40" s="44"/>
      <c r="Q40" s="17"/>
      <c r="R40" s="44"/>
      <c r="S40" s="18"/>
      <c r="T40" s="44"/>
      <c r="U40" s="44"/>
    </row>
    <row r="41" spans="1:21" s="34" customFormat="1" ht="191.25" x14ac:dyDescent="0.25">
      <c r="A41" s="176"/>
      <c r="B41" s="20" t="s">
        <v>284</v>
      </c>
      <c r="C41" s="33" t="s">
        <v>976</v>
      </c>
      <c r="D41" s="33" t="s">
        <v>1391</v>
      </c>
      <c r="E41" s="65" t="s">
        <v>1381</v>
      </c>
      <c r="F41" s="88"/>
      <c r="G41" s="88"/>
      <c r="H41" s="85"/>
      <c r="I41" s="17"/>
      <c r="J41" s="17"/>
      <c r="K41" s="44"/>
      <c r="L41" s="17"/>
      <c r="M41" s="17"/>
      <c r="N41" s="23" t="str">
        <f t="shared" si="0"/>
        <v/>
      </c>
      <c r="O41" s="44"/>
      <c r="P41" s="44"/>
      <c r="Q41" s="17"/>
      <c r="R41" s="44"/>
      <c r="S41" s="18"/>
      <c r="T41" s="44"/>
      <c r="U41" s="44"/>
    </row>
    <row r="42" spans="1:21" s="34" customFormat="1" ht="114.75" x14ac:dyDescent="0.25">
      <c r="A42" s="176"/>
      <c r="B42" s="20" t="s">
        <v>284</v>
      </c>
      <c r="C42" s="33" t="s">
        <v>977</v>
      </c>
      <c r="D42" s="33" t="s">
        <v>1392</v>
      </c>
      <c r="E42" s="15"/>
      <c r="F42" s="65" t="s">
        <v>1382</v>
      </c>
      <c r="G42" s="65" t="s">
        <v>1383</v>
      </c>
      <c r="H42" s="85"/>
      <c r="I42" s="17"/>
      <c r="J42" s="17"/>
      <c r="K42" s="44"/>
      <c r="L42" s="17"/>
      <c r="M42" s="17"/>
      <c r="N42" s="23" t="str">
        <f t="shared" si="0"/>
        <v/>
      </c>
      <c r="O42" s="44"/>
      <c r="P42" s="44"/>
      <c r="Q42" s="17"/>
      <c r="R42" s="44"/>
      <c r="S42" s="18"/>
      <c r="T42" s="44"/>
      <c r="U42" s="44"/>
    </row>
    <row r="43" spans="1:21" s="34" customFormat="1" ht="165.75" x14ac:dyDescent="0.25">
      <c r="A43" s="176" t="s">
        <v>287</v>
      </c>
      <c r="B43" s="20" t="s">
        <v>286</v>
      </c>
      <c r="C43" s="33" t="s">
        <v>978</v>
      </c>
      <c r="D43" s="33" t="s">
        <v>1393</v>
      </c>
      <c r="E43" s="65" t="s">
        <v>1394</v>
      </c>
      <c r="F43" s="65" t="s">
        <v>1395</v>
      </c>
      <c r="G43" s="65" t="s">
        <v>1396</v>
      </c>
      <c r="H43" s="85"/>
      <c r="I43" s="17"/>
      <c r="J43" s="17"/>
      <c r="K43" s="44"/>
      <c r="L43" s="17"/>
      <c r="M43" s="17"/>
      <c r="N43" s="23" t="str">
        <f t="shared" ref="N43:N50" si="1">IF(OR(L43="",M43=""),"",
IF(OR(L43="Low",M43="Low"),"Low",
IF(OR(L43="Moderate",M43="Moderate"),"Moderate",
"High")))</f>
        <v/>
      </c>
      <c r="O43" s="44"/>
      <c r="P43" s="44"/>
      <c r="Q43" s="17"/>
      <c r="R43" s="44"/>
      <c r="S43" s="18"/>
      <c r="T43" s="44"/>
      <c r="U43" s="44"/>
    </row>
    <row r="44" spans="1:21" s="34" customFormat="1" ht="165.75" x14ac:dyDescent="0.25">
      <c r="A44" s="176"/>
      <c r="B44" s="20" t="s">
        <v>286</v>
      </c>
      <c r="C44" s="33" t="s">
        <v>979</v>
      </c>
      <c r="D44" s="33" t="s">
        <v>1397</v>
      </c>
      <c r="E44" s="15"/>
      <c r="F44" s="65" t="s">
        <v>1395</v>
      </c>
      <c r="G44" s="65" t="s">
        <v>1396</v>
      </c>
      <c r="H44" s="85"/>
      <c r="I44" s="17"/>
      <c r="J44" s="17"/>
      <c r="K44" s="44"/>
      <c r="L44" s="17"/>
      <c r="M44" s="17"/>
      <c r="N44" s="23" t="str">
        <f t="shared" si="1"/>
        <v/>
      </c>
      <c r="O44" s="44"/>
      <c r="P44" s="44"/>
      <c r="Q44" s="17"/>
      <c r="R44" s="44"/>
      <c r="S44" s="18"/>
      <c r="T44" s="44"/>
      <c r="U44" s="44"/>
    </row>
    <row r="45" spans="1:21" s="34" customFormat="1" ht="165.75" x14ac:dyDescent="0.25">
      <c r="A45" s="176"/>
      <c r="B45" s="20" t="s">
        <v>286</v>
      </c>
      <c r="C45" s="33" t="s">
        <v>980</v>
      </c>
      <c r="D45" s="33" t="s">
        <v>1398</v>
      </c>
      <c r="E45" s="65" t="s">
        <v>1394</v>
      </c>
      <c r="F45" s="65" t="s">
        <v>1395</v>
      </c>
      <c r="G45" s="65" t="s">
        <v>1396</v>
      </c>
      <c r="H45" s="85"/>
      <c r="I45" s="17"/>
      <c r="J45" s="17"/>
      <c r="K45" s="44"/>
      <c r="L45" s="17"/>
      <c r="M45" s="17"/>
      <c r="N45" s="23" t="str">
        <f t="shared" si="1"/>
        <v/>
      </c>
      <c r="O45" s="44"/>
      <c r="P45" s="44"/>
      <c r="Q45" s="17"/>
      <c r="R45" s="44"/>
      <c r="S45" s="18"/>
      <c r="T45" s="44"/>
      <c r="U45" s="44"/>
    </row>
    <row r="46" spans="1:21" s="34" customFormat="1" ht="76.5" x14ac:dyDescent="0.25">
      <c r="A46" s="176"/>
      <c r="B46" s="20" t="s">
        <v>286</v>
      </c>
      <c r="C46" s="33" t="s">
        <v>981</v>
      </c>
      <c r="D46" s="33" t="s">
        <v>1399</v>
      </c>
      <c r="E46" s="65" t="s">
        <v>1394</v>
      </c>
      <c r="F46" s="15"/>
      <c r="G46" s="15"/>
      <c r="H46" s="85"/>
      <c r="I46" s="17"/>
      <c r="J46" s="17"/>
      <c r="K46" s="44"/>
      <c r="L46" s="17"/>
      <c r="M46" s="17"/>
      <c r="N46" s="23" t="str">
        <f t="shared" si="1"/>
        <v/>
      </c>
      <c r="O46" s="44"/>
      <c r="P46" s="44"/>
      <c r="Q46" s="17"/>
      <c r="R46" s="44"/>
      <c r="S46" s="18"/>
      <c r="T46" s="44"/>
      <c r="U46" s="44"/>
    </row>
    <row r="47" spans="1:21" s="34" customFormat="1" ht="76.5" x14ac:dyDescent="0.25">
      <c r="A47" s="176"/>
      <c r="B47" s="20" t="s">
        <v>286</v>
      </c>
      <c r="C47" s="33" t="s">
        <v>982</v>
      </c>
      <c r="D47" s="33" t="s">
        <v>1400</v>
      </c>
      <c r="E47" s="65" t="s">
        <v>1394</v>
      </c>
      <c r="F47" s="15"/>
      <c r="G47" s="15"/>
      <c r="H47" s="85"/>
      <c r="I47" s="17"/>
      <c r="J47" s="17"/>
      <c r="K47" s="44"/>
      <c r="L47" s="17"/>
      <c r="M47" s="17"/>
      <c r="N47" s="23" t="str">
        <f t="shared" si="1"/>
        <v/>
      </c>
      <c r="O47" s="44"/>
      <c r="P47" s="44"/>
      <c r="Q47" s="17"/>
      <c r="R47" s="44"/>
      <c r="S47" s="18"/>
      <c r="T47" s="44"/>
      <c r="U47" s="44"/>
    </row>
    <row r="48" spans="1:21" s="34" customFormat="1" ht="76.5" x14ac:dyDescent="0.25">
      <c r="A48" s="176"/>
      <c r="B48" s="20" t="s">
        <v>286</v>
      </c>
      <c r="C48" s="33" t="s">
        <v>983</v>
      </c>
      <c r="D48" s="33" t="s">
        <v>1401</v>
      </c>
      <c r="E48" s="65" t="s">
        <v>1394</v>
      </c>
      <c r="F48" s="15"/>
      <c r="G48" s="15"/>
      <c r="H48" s="85"/>
      <c r="I48" s="17"/>
      <c r="J48" s="17"/>
      <c r="K48" s="44"/>
      <c r="L48" s="17"/>
      <c r="M48" s="17"/>
      <c r="N48" s="23" t="str">
        <f t="shared" si="1"/>
        <v/>
      </c>
      <c r="O48" s="44"/>
      <c r="P48" s="44"/>
      <c r="Q48" s="17"/>
      <c r="R48" s="44"/>
      <c r="S48" s="18"/>
      <c r="T48" s="44"/>
      <c r="U48" s="44"/>
    </row>
    <row r="49" spans="1:21" s="34" customFormat="1" ht="165.75" x14ac:dyDescent="0.25">
      <c r="A49" s="176"/>
      <c r="B49" s="20" t="s">
        <v>286</v>
      </c>
      <c r="C49" s="33" t="s">
        <v>984</v>
      </c>
      <c r="D49" s="33" t="s">
        <v>1402</v>
      </c>
      <c r="E49" s="15"/>
      <c r="F49" s="65" t="s">
        <v>1395</v>
      </c>
      <c r="G49" s="65" t="s">
        <v>1396</v>
      </c>
      <c r="H49" s="85"/>
      <c r="I49" s="17"/>
      <c r="J49" s="17"/>
      <c r="K49" s="44"/>
      <c r="L49" s="17"/>
      <c r="M49" s="17"/>
      <c r="N49" s="23" t="str">
        <f t="shared" si="1"/>
        <v/>
      </c>
      <c r="O49" s="44"/>
      <c r="P49" s="44"/>
      <c r="Q49" s="17"/>
      <c r="R49" s="44"/>
      <c r="S49" s="18"/>
      <c r="T49" s="44"/>
      <c r="U49" s="44"/>
    </row>
    <row r="50" spans="1:21" s="34" customFormat="1" ht="165.75" x14ac:dyDescent="0.25">
      <c r="A50" s="176"/>
      <c r="B50" s="20" t="s">
        <v>286</v>
      </c>
      <c r="C50" s="33" t="s">
        <v>985</v>
      </c>
      <c r="D50" s="33" t="s">
        <v>1403</v>
      </c>
      <c r="E50" s="15"/>
      <c r="F50" s="65" t="s">
        <v>1395</v>
      </c>
      <c r="G50" s="65" t="s">
        <v>1396</v>
      </c>
      <c r="H50" s="85"/>
      <c r="I50" s="17"/>
      <c r="J50" s="17"/>
      <c r="K50" s="44"/>
      <c r="L50" s="17"/>
      <c r="M50" s="17"/>
      <c r="N50" s="23" t="str">
        <f t="shared" si="1"/>
        <v/>
      </c>
      <c r="O50" s="44"/>
      <c r="P50" s="44"/>
      <c r="Q50" s="17"/>
      <c r="R50" s="44"/>
      <c r="S50" s="18"/>
      <c r="T50" s="44"/>
      <c r="U50" s="44"/>
    </row>
    <row r="51" spans="1:21" ht="153" x14ac:dyDescent="0.25">
      <c r="A51" s="87" t="s">
        <v>289</v>
      </c>
      <c r="B51" s="20" t="s">
        <v>288</v>
      </c>
      <c r="C51" s="33" t="s">
        <v>986</v>
      </c>
      <c r="D51" s="33" t="s">
        <v>1404</v>
      </c>
      <c r="E51" s="65" t="s">
        <v>1405</v>
      </c>
      <c r="F51" s="65" t="s">
        <v>1406</v>
      </c>
      <c r="G51" s="65" t="s">
        <v>1407</v>
      </c>
      <c r="H51" s="68"/>
      <c r="I51" s="69"/>
      <c r="J51" s="69"/>
      <c r="K51" s="69"/>
      <c r="L51" s="69"/>
      <c r="M51" s="69"/>
      <c r="N51" s="23" t="str">
        <f t="shared" ref="N51" si="2">IF(OR(L51="",M51=""),"",
IF(OR(L51="Low",M51="Low"),"Low",
IF(OR(L51="Moderate",M51="Moderate"),"Moderate",
"High")))</f>
        <v/>
      </c>
      <c r="O51" s="68"/>
      <c r="P51" s="68"/>
      <c r="Q51" s="69"/>
      <c r="R51" s="68"/>
      <c r="S51" s="18"/>
      <c r="T51" s="68"/>
      <c r="U51" s="68"/>
    </row>
  </sheetData>
  <sheetProtection sort="0" autoFilter="0"/>
  <autoFilter ref="A1:U1"/>
  <mergeCells count="5">
    <mergeCell ref="A2:A11"/>
    <mergeCell ref="A12:A21"/>
    <mergeCell ref="A22:A29"/>
    <mergeCell ref="A30:A42"/>
    <mergeCell ref="A43:A50"/>
  </mergeCells>
  <conditionalFormatting sqref="N2:N51">
    <cfRule type="expression" dxfId="0" priority="7">
      <formula>OR(AND(L2&lt;&gt;"",M2=""),AND(L2="",M2&lt;&gt;""))</formula>
    </cfRule>
  </conditionalFormatting>
  <dataValidations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U2:U1048576 L2:M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I143"/>
  <sheetViews>
    <sheetView zoomScale="80" zoomScaleNormal="80" workbookViewId="0">
      <pane xSplit="2" ySplit="1" topLeftCell="C2" activePane="bottomRight" state="frozen"/>
      <selection activeCell="B3" sqref="B3"/>
      <selection pane="topRight" activeCell="B3" sqref="B3"/>
      <selection pane="bottomLeft" activeCell="B3" sqref="B3"/>
      <selection pane="bottomRight"/>
    </sheetView>
  </sheetViews>
  <sheetFormatPr defaultColWidth="9.28515625" defaultRowHeight="12.75" x14ac:dyDescent="0.25"/>
  <cols>
    <col min="1" max="1" width="8.140625" style="26" customWidth="1"/>
    <col min="2" max="2" width="9.85546875" style="10" customWidth="1"/>
    <col min="3" max="3" width="86.5703125" style="10" bestFit="1" customWidth="1"/>
    <col min="4" max="4" width="26.85546875" style="31" customWidth="1"/>
    <col min="5" max="5" width="20.140625" style="31" customWidth="1"/>
    <col min="6" max="7" width="18.7109375" style="31" customWidth="1"/>
    <col min="8" max="8" width="23.140625" style="31" customWidth="1"/>
    <col min="9" max="9" width="23.7109375" style="31" customWidth="1"/>
    <col min="10" max="16384" width="9.28515625" style="10"/>
  </cols>
  <sheetData>
    <row r="1" spans="1:9" s="2" customFormat="1" ht="38.25" x14ac:dyDescent="0.25">
      <c r="A1" s="11" t="s">
        <v>325</v>
      </c>
      <c r="B1" s="11" t="s">
        <v>320</v>
      </c>
      <c r="C1" s="11" t="s">
        <v>299</v>
      </c>
      <c r="D1" s="11" t="s">
        <v>33</v>
      </c>
      <c r="E1" s="11" t="s">
        <v>23</v>
      </c>
      <c r="F1" s="11" t="s">
        <v>26</v>
      </c>
      <c r="G1" s="11" t="s">
        <v>2111</v>
      </c>
      <c r="H1" s="11" t="s">
        <v>30</v>
      </c>
      <c r="I1" s="12" t="s">
        <v>29</v>
      </c>
    </row>
    <row r="2" spans="1:9" s="1" customFormat="1" ht="14.1" customHeight="1" x14ac:dyDescent="0.25">
      <c r="A2" s="9"/>
      <c r="B2" s="27"/>
      <c r="C2" s="3" t="s">
        <v>34</v>
      </c>
      <c r="D2" s="28"/>
      <c r="E2" s="28"/>
      <c r="F2" s="28"/>
      <c r="G2" s="28"/>
      <c r="H2" s="28"/>
      <c r="I2" s="28"/>
    </row>
    <row r="3" spans="1:9" s="1" customFormat="1" ht="14.1" customHeight="1" x14ac:dyDescent="0.25">
      <c r="A3" s="24" t="s">
        <v>323</v>
      </c>
      <c r="B3" s="5" t="s">
        <v>35</v>
      </c>
      <c r="C3" s="5" t="s">
        <v>6</v>
      </c>
      <c r="D3" s="29" t="str">
        <f>IF(COUNTIFS(AC!B:B,B3)=COUNTIFS(AC!B:B,B3,AC!I:I,"Not Applicable"),"Not Applicable",
IF(COUNTIFS(AC!B:B,B3)=COUNTIFS(AC!B:B,B3,AC!I:I,"Planned"),"Planned",
IF(COUNTIFS(AC!B:B,B3)=COUNTIFS(AC!B:B,B3,AC!I:I,"Alternative Implementation"),"Alternative Implementation",
IF(COUNTIFS(AC!B:B,B3,AC!I:I,"Partially Implemented")&gt;0,"Partially Implemented",
IF(COUNTIFS(AC!B:B,B3,AC!I:I,"Planned")&gt;0,"Planned",
IF(COUNTIFS(AC!B:B,B3,AC!I:I,"Alternative Implementation")&gt;0,"Alternative Implementation",
IF(COUNTIFS(AC!B:B,B3,AC!I:I,"Implemented")&gt;0,"Implemented",
"")))))))</f>
        <v/>
      </c>
      <c r="E3" s="30" t="str">
        <f>IF(COUNTIFS(AC!B:B,$B3,AC!J:J,"Other Than Satisfied")&gt;0,"Other Than Satisfied",
IF(COUNTIFS(AC!B:B,$B3,AC!J:J,"Satisfied")=COUNTIFS(AC!B:B,$B3),"Satisfied",""))</f>
        <v/>
      </c>
      <c r="F3" s="29" t="str">
        <f>IF(COUNTIFS(AC!B:B,B3,AC!N:N,"High")&gt;0,"High",
IF(COUNTIFS(AC!B:B,B3,AC!N:N,"Moderate")&gt;0,"Moderate",
IF(COUNTIFS(AC!B:B,B3,AC!N:N,"Low")&gt;0,"Low",
"")))</f>
        <v/>
      </c>
      <c r="G3" s="29" t="str">
        <f>IF(COUNTIFS(AC!B:B,B3,AC!Q:Q,"Yes")&gt;0,"Yes",IF(COUNTIFS(AC!B:B,B3,AC!Q:Q,"No")&gt;0,"No",IF(COUNTIFS(AC!B:B,B3,AC!Q:Q,"None")&gt;0,"None","")))</f>
        <v/>
      </c>
      <c r="H3" s="29" t="str">
        <f>IF(COUNTIFS(AC!B:B,B3,AC!T:T,"Other Than Satisfied")&gt;0,"Other Than Satisfied","")</f>
        <v/>
      </c>
      <c r="I3" s="29" t="str">
        <f>IF(COUNTIFS(AC!B:B,B3,AC!U:U,"High")&gt;0,"High",
IF(COUNTIFS(AC!B:B,B3,AC!U:U,"Moderate")&gt;0,"Moderate",
IF(COUNTIFS(AC!B:B,B3,AC!U:U,"Low")&gt;0,"Low",
"")))</f>
        <v/>
      </c>
    </row>
    <row r="4" spans="1:9" s="1" customFormat="1" ht="14.1" customHeight="1" x14ac:dyDescent="0.25">
      <c r="A4" s="24" t="s">
        <v>323</v>
      </c>
      <c r="B4" s="5" t="s">
        <v>36</v>
      </c>
      <c r="C4" s="5" t="s">
        <v>37</v>
      </c>
      <c r="D4" s="29" t="str">
        <f>IF(COUNTIFS(AC!B:B,B4)=COUNTIFS(AC!B:B,B4,AC!I:I,"Not Applicable"),"Not Applicable",
IF(COUNTIFS(AC!B:B,B4)=COUNTIFS(AC!B:B,B4,AC!I:I,"Planned"),"Planned",
IF(COUNTIFS(AC!B:B,B4)=COUNTIFS(AC!B:B,B4,AC!I:I,"Alternative Implementation"),"Alternative Implementation",
IF(COUNTIFS(AC!B:B,B4,AC!I:I,"Partially Implemented")&gt;0,"Partially Implemented",
IF(COUNTIFS(AC!B:B,B4,AC!I:I,"Planned")&gt;0,"Planned",
IF(COUNTIFS(AC!B:B,B4,AC!I:I,"Alternative Implementation")&gt;0,"Alternative Implementation",
IF(COUNTIFS(AC!B:B,B4,AC!I:I,"Implemented")&gt;0,"Implemented",
"")))))))</f>
        <v/>
      </c>
      <c r="E4" s="30" t="str">
        <f>IF(COUNTIFS(AC!B:B,$B4,AC!J:J,"Other Than Satisfied")&gt;0,"Other Than Satisfied",
IF(COUNTIFS(AC!B:B,$B4,AC!J:J,"Satisfied")=COUNTIFS(AC!B:B,$B4),"Satisfied",""))</f>
        <v/>
      </c>
      <c r="F4" s="29" t="str">
        <f>IF(COUNTIFS(AC!B:B,B4,AC!N:N,"High")&gt;0,"High",
IF(COUNTIFS(AC!B:B,B4,AC!N:N,"Moderate")&gt;0,"Moderate",
IF(COUNTIFS(AC!B:B,B4,AC!N:N,"Low")&gt;0,"Low",
"")))</f>
        <v/>
      </c>
      <c r="G4" s="29" t="str">
        <f>IF(COUNTIFS(AC!B:B,B4,AC!Q:Q,"Yes")&gt;0,"Yes",IF(COUNTIFS(AC!B:B,B4,AC!Q:Q,"No")&gt;0,"No",IF(COUNTIFS(AC!B:B,B4,AC!Q:Q,"None")&gt;0,"None","")))</f>
        <v/>
      </c>
      <c r="H4" s="29" t="str">
        <f>IF(COUNTIFS(AC!B:B,B4,AC!T:T,"Other Than Satisfied")&gt;0,"Other Than Satisfied","")</f>
        <v/>
      </c>
      <c r="I4" s="29" t="str">
        <f>IF(COUNTIFS(AC!B:B,B4,AC!U:U,"High")&gt;0,"High",
IF(COUNTIFS(AC!B:B,B4,AC!U:U,"Moderate")&gt;0,"Moderate",
IF(COUNTIFS(AC!B:B,B4,AC!U:U,"Low")&gt;0,"Low",
"")))</f>
        <v/>
      </c>
    </row>
    <row r="5" spans="1:9" s="1" customFormat="1" ht="14.1" customHeight="1" x14ac:dyDescent="0.25">
      <c r="A5" s="24" t="s">
        <v>323</v>
      </c>
      <c r="B5" s="5" t="s">
        <v>38</v>
      </c>
      <c r="C5" s="5" t="s">
        <v>39</v>
      </c>
      <c r="D5" s="29" t="str">
        <f>IF(COUNTIFS(AC!B:B,B5)=COUNTIFS(AC!B:B,B5,AC!I:I,"Not Applicable"),"Not Applicable",
IF(COUNTIFS(AC!B:B,B5)=COUNTIFS(AC!B:B,B5,AC!I:I,"Planned"),"Planned",
IF(COUNTIFS(AC!B:B,B5)=COUNTIFS(AC!B:B,B5,AC!I:I,"Alternative Implementation"),"Alternative Implementation",
IF(COUNTIFS(AC!B:B,B5,AC!I:I,"Partially Implemented")&gt;0,"Partially Implemented",
IF(COUNTIFS(AC!B:B,B5,AC!I:I,"Planned")&gt;0,"Planned",
IF(COUNTIFS(AC!B:B,B5,AC!I:I,"Alternative Implementation")&gt;0,"Alternative Implementation",
IF(COUNTIFS(AC!B:B,B5,AC!I:I,"Implemented")&gt;0,"Implemented",
"")))))))</f>
        <v/>
      </c>
      <c r="E5" s="30" t="str">
        <f>IF(COUNTIFS(AC!B:B,$B5,AC!J:J,"Other Than Satisfied")&gt;0,"Other Than Satisfied",
IF(COUNTIFS(AC!B:B,$B5,AC!J:J,"Satisfied")=COUNTIFS(AC!B:B,$B5),"Satisfied",""))</f>
        <v/>
      </c>
      <c r="F5" s="29" t="str">
        <f>IF(COUNTIFS(AC!B:B,B5,AC!N:N,"High")&gt;0,"High",
IF(COUNTIFS(AC!B:B,B5,AC!N:N,"Moderate")&gt;0,"Moderate",
IF(COUNTIFS(AC!B:B,B5,AC!N:N,"Low")&gt;0,"Low",
"")))</f>
        <v/>
      </c>
      <c r="G5" s="29" t="str">
        <f>IF(COUNTIFS(AC!B:B,B5,AC!Q:Q,"Yes")&gt;0,"Yes",IF(COUNTIFS(AC!B:B,B5,AC!Q:Q,"No")&gt;0,"No",IF(COUNTIFS(AC!B:B,B5,AC!Q:Q,"None")&gt;0,"None","")))</f>
        <v/>
      </c>
      <c r="H5" s="29" t="str">
        <f>IF(COUNTIFS(AC!B:B,B5,AC!T:T,"Other Than Satisfied")&gt;0,"Other Than Satisfied","")</f>
        <v/>
      </c>
      <c r="I5" s="29" t="str">
        <f>IF(COUNTIFS(AC!B:B,B5,AC!U:U,"High")&gt;0,"High",
IF(COUNTIFS(AC!B:B,B5,AC!U:U,"Moderate")&gt;0,"Moderate",
IF(COUNTIFS(AC!B:B,B5,AC!U:U,"Low")&gt;0,"Low",
"")))</f>
        <v/>
      </c>
    </row>
    <row r="6" spans="1:9" s="1" customFormat="1" ht="14.1" customHeight="1" x14ac:dyDescent="0.25">
      <c r="A6" s="24" t="s">
        <v>323</v>
      </c>
      <c r="B6" s="5" t="s">
        <v>40</v>
      </c>
      <c r="C6" s="5" t="s">
        <v>41</v>
      </c>
      <c r="D6" s="29" t="str">
        <f>IF(COUNTIFS(AC!B:B,B6)=COUNTIFS(AC!B:B,B6,AC!I:I,"Not Applicable"),"Not Applicable",
IF(COUNTIFS(AC!B:B,B6)=COUNTIFS(AC!B:B,B6,AC!I:I,"Planned"),"Planned",
IF(COUNTIFS(AC!B:B,B6)=COUNTIFS(AC!B:B,B6,AC!I:I,"Alternative Implementation"),"Alternative Implementation",
IF(COUNTIFS(AC!B:B,B6,AC!I:I,"Partially Implemented")&gt;0,"Partially Implemented",
IF(COUNTIFS(AC!B:B,B6,AC!I:I,"Planned")&gt;0,"Planned",
IF(COUNTIFS(AC!B:B,B6,AC!I:I,"Alternative Implementation")&gt;0,"Alternative Implementation",
IF(COUNTIFS(AC!B:B,B6,AC!I:I,"Implemented")&gt;0,"Implemented",
"")))))))</f>
        <v/>
      </c>
      <c r="E6" s="30" t="str">
        <f>IF(COUNTIFS(AC!B:B,$B6,AC!J:J,"Other Than Satisfied")&gt;0,"Other Than Satisfied",
IF(COUNTIFS(AC!B:B,$B6,AC!J:J,"Satisfied")=COUNTIFS(AC!B:B,$B6),"Satisfied",""))</f>
        <v/>
      </c>
      <c r="F6" s="29" t="str">
        <f>IF(COUNTIFS(AC!B:B,B6,AC!N:N,"High")&gt;0,"High",
IF(COUNTIFS(AC!B:B,B6,AC!N:N,"Moderate")&gt;0,"Moderate",
IF(COUNTIFS(AC!B:B,B6,AC!N:N,"Low")&gt;0,"Low",
"")))</f>
        <v/>
      </c>
      <c r="G6" s="29" t="str">
        <f>IF(COUNTIFS(AC!B:B,B6,AC!Q:Q,"Yes")&gt;0,"Yes",IF(COUNTIFS(AC!B:B,B6,AC!Q:Q,"No")&gt;0,"No",IF(COUNTIFS(AC!B:B,B6,AC!Q:Q,"None")&gt;0,"None","")))</f>
        <v/>
      </c>
      <c r="H6" s="29" t="str">
        <f>IF(COUNTIFS(AC!B:B,B6,AC!T:T,"Other Than Satisfied")&gt;0,"Other Than Satisfied","")</f>
        <v/>
      </c>
      <c r="I6" s="29" t="str">
        <f>IF(COUNTIFS(AC!B:B,B6,AC!U:U,"High")&gt;0,"High",
IF(COUNTIFS(AC!B:B,B6,AC!U:U,"Moderate")&gt;0,"Moderate",
IF(COUNTIFS(AC!B:B,B6,AC!U:U,"Low")&gt;0,"Low",
"")))</f>
        <v/>
      </c>
    </row>
    <row r="7" spans="1:9" s="1" customFormat="1" ht="14.1" customHeight="1" x14ac:dyDescent="0.25">
      <c r="A7" s="24" t="s">
        <v>323</v>
      </c>
      <c r="B7" s="5" t="s">
        <v>42</v>
      </c>
      <c r="C7" s="5" t="s">
        <v>43</v>
      </c>
      <c r="D7" s="29" t="str">
        <f>IF(COUNTIFS(AC!B:B,B7)=COUNTIFS(AC!B:B,B7,AC!I:I,"Not Applicable"),"Not Applicable",
IF(COUNTIFS(AC!B:B,B7)=COUNTIFS(AC!B:B,B7,AC!I:I,"Planned"),"Planned",
IF(COUNTIFS(AC!B:B,B7)=COUNTIFS(AC!B:B,B7,AC!I:I,"Alternative Implementation"),"Alternative Implementation",
IF(COUNTIFS(AC!B:B,B7,AC!I:I,"Partially Implemented")&gt;0,"Partially Implemented",
IF(COUNTIFS(AC!B:B,B7,AC!I:I,"Planned")&gt;0,"Planned",
IF(COUNTIFS(AC!B:B,B7,AC!I:I,"Alternative Implementation")&gt;0,"Alternative Implementation",
IF(COUNTIFS(AC!B:B,B7,AC!I:I,"Implemented")&gt;0,"Implemented",
"")))))))</f>
        <v/>
      </c>
      <c r="E7" s="30" t="str">
        <f>IF(COUNTIFS(AC!B:B,$B7,AC!J:J,"Other Than Satisfied")&gt;0,"Other Than Satisfied",
IF(COUNTIFS(AC!B:B,$B7,AC!J:J,"Satisfied")=COUNTIFS(AC!B:B,$B7),"Satisfied",""))</f>
        <v/>
      </c>
      <c r="F7" s="29" t="str">
        <f>IF(COUNTIFS(AC!B:B,B7,AC!N:N,"High")&gt;0,"High",
IF(COUNTIFS(AC!B:B,B7,AC!N:N,"Moderate")&gt;0,"Moderate",
IF(COUNTIFS(AC!B:B,B7,AC!N:N,"Low")&gt;0,"Low",
"")))</f>
        <v/>
      </c>
      <c r="G7" s="29" t="str">
        <f>IF(COUNTIFS(AC!B:B,B7,AC!Q:Q,"Yes")&gt;0,"Yes",IF(COUNTIFS(AC!B:B,B7,AC!Q:Q,"No")&gt;0,"No",IF(COUNTIFS(AC!B:B,B7,AC!Q:Q,"None")&gt;0,"None","")))</f>
        <v/>
      </c>
      <c r="H7" s="29" t="str">
        <f>IF(COUNTIFS(AC!B:B,B7,AC!T:T,"Other Than Satisfied")&gt;0,"Other Than Satisfied","")</f>
        <v/>
      </c>
      <c r="I7" s="29" t="str">
        <f>IF(COUNTIFS(AC!B:B,B7,AC!U:U,"High")&gt;0,"High",
IF(COUNTIFS(AC!B:B,B7,AC!U:U,"Moderate")&gt;0,"Moderate",
IF(COUNTIFS(AC!B:B,B7,AC!U:U,"Low")&gt;0,"Low",
"")))</f>
        <v/>
      </c>
    </row>
    <row r="8" spans="1:9" s="1" customFormat="1" ht="14.1" customHeight="1" x14ac:dyDescent="0.25">
      <c r="A8" s="24" t="s">
        <v>323</v>
      </c>
      <c r="B8" s="5" t="s">
        <v>44</v>
      </c>
      <c r="C8" s="5" t="s">
        <v>45</v>
      </c>
      <c r="D8" s="29" t="str">
        <f>IF(COUNTIFS(AC!B:B,B8)=COUNTIFS(AC!B:B,B8,AC!I:I,"Not Applicable"),"Not Applicable",
IF(COUNTIFS(AC!B:B,B8)=COUNTIFS(AC!B:B,B8,AC!I:I,"Planned"),"Planned",
IF(COUNTIFS(AC!B:B,B8)=COUNTIFS(AC!B:B,B8,AC!I:I,"Alternative Implementation"),"Alternative Implementation",
IF(COUNTIFS(AC!B:B,B8,AC!I:I,"Partially Implemented")&gt;0,"Partially Implemented",
IF(COUNTIFS(AC!B:B,B8,AC!I:I,"Planned")&gt;0,"Planned",
IF(COUNTIFS(AC!B:B,B8,AC!I:I,"Alternative Implementation")&gt;0,"Alternative Implementation",
IF(COUNTIFS(AC!B:B,B8,AC!I:I,"Implemented")&gt;0,"Implemented",
"")))))))</f>
        <v/>
      </c>
      <c r="E8" s="30" t="str">
        <f>IF(COUNTIFS(AC!B:B,$B8,AC!J:J,"Other Than Satisfied")&gt;0,"Other Than Satisfied",
IF(COUNTIFS(AC!B:B,$B8,AC!J:J,"Satisfied")=COUNTIFS(AC!B:B,$B8),"Satisfied",""))</f>
        <v/>
      </c>
      <c r="F8" s="29" t="str">
        <f>IF(COUNTIFS(AC!B:B,B8,AC!N:N,"High")&gt;0,"High",
IF(COUNTIFS(AC!B:B,B8,AC!N:N,"Moderate")&gt;0,"Moderate",
IF(COUNTIFS(AC!B:B,B8,AC!N:N,"Low")&gt;0,"Low",
"")))</f>
        <v/>
      </c>
      <c r="G8" s="29" t="str">
        <f>IF(COUNTIFS(AC!B:B,B8,AC!Q:Q,"Yes")&gt;0,"Yes",IF(COUNTIFS(AC!B:B,B8,AC!Q:Q,"No")&gt;0,"No",IF(COUNTIFS(AC!B:B,B8,AC!Q:Q,"None")&gt;0,"None","")))</f>
        <v/>
      </c>
      <c r="H8" s="29" t="str">
        <f>IF(COUNTIFS(AC!B:B,B8,AC!T:T,"Other Than Satisfied")&gt;0,"Other Than Satisfied","")</f>
        <v/>
      </c>
      <c r="I8" s="29" t="str">
        <f>IF(COUNTIFS(AC!B:B,B8,AC!U:U,"High")&gt;0,"High",
IF(COUNTIFS(AC!B:B,B8,AC!U:U,"Moderate")&gt;0,"Moderate",
IF(COUNTIFS(AC!B:B,B8,AC!U:U,"Low")&gt;0,"Low",
"")))</f>
        <v/>
      </c>
    </row>
    <row r="9" spans="1:9" s="1" customFormat="1" ht="14.1" customHeight="1" x14ac:dyDescent="0.25">
      <c r="A9" s="24" t="s">
        <v>323</v>
      </c>
      <c r="B9" s="5" t="s">
        <v>46</v>
      </c>
      <c r="C9" s="5" t="s">
        <v>47</v>
      </c>
      <c r="D9" s="29" t="str">
        <f>IF(COUNTIFS(AC!B:B,B9)=COUNTIFS(AC!B:B,B9,AC!I:I,"Not Applicable"),"Not Applicable",
IF(COUNTIFS(AC!B:B,B9)=COUNTIFS(AC!B:B,B9,AC!I:I,"Planned"),"Planned",
IF(COUNTIFS(AC!B:B,B9)=COUNTIFS(AC!B:B,B9,AC!I:I,"Alternative Implementation"),"Alternative Implementation",
IF(COUNTIFS(AC!B:B,B9,AC!I:I,"Partially Implemented")&gt;0,"Partially Implemented",
IF(COUNTIFS(AC!B:B,B9,AC!I:I,"Planned")&gt;0,"Planned",
IF(COUNTIFS(AC!B:B,B9,AC!I:I,"Alternative Implementation")&gt;0,"Alternative Implementation",
IF(COUNTIFS(AC!B:B,B9,AC!I:I,"Implemented")&gt;0,"Implemented",
"")))))))</f>
        <v/>
      </c>
      <c r="E9" s="30" t="str">
        <f>IF(COUNTIFS(AC!B:B,$B9,AC!J:J,"Other Than Satisfied")&gt;0,"Other Than Satisfied",
IF(COUNTIFS(AC!B:B,$B9,AC!J:J,"Satisfied")=COUNTIFS(AC!B:B,$B9),"Satisfied",""))</f>
        <v/>
      </c>
      <c r="F9" s="29" t="str">
        <f>IF(COUNTIFS(AC!B:B,B9,AC!N:N,"High")&gt;0,"High",
IF(COUNTIFS(AC!B:B,B9,AC!N:N,"Moderate")&gt;0,"Moderate",
IF(COUNTIFS(AC!B:B,B9,AC!N:N,"Low")&gt;0,"Low",
"")))</f>
        <v/>
      </c>
      <c r="G9" s="29" t="str">
        <f>IF(COUNTIFS(AC!B:B,B9,AC!Q:Q,"Yes")&gt;0,"Yes",IF(COUNTIFS(AC!B:B,B9,AC!Q:Q,"No")&gt;0,"No",IF(COUNTIFS(AC!B:B,B9,AC!Q:Q,"None")&gt;0,"None","")))</f>
        <v/>
      </c>
      <c r="H9" s="29" t="str">
        <f>IF(COUNTIFS(AC!B:B,B9,AC!T:T,"Other Than Satisfied")&gt;0,"Other Than Satisfied","")</f>
        <v/>
      </c>
      <c r="I9" s="29" t="str">
        <f>IF(COUNTIFS(AC!B:B,B9,AC!U:U,"High")&gt;0,"High",
IF(COUNTIFS(AC!B:B,B9,AC!U:U,"Moderate")&gt;0,"Moderate",
IF(COUNTIFS(AC!B:B,B9,AC!U:U,"Low")&gt;0,"Low",
"")))</f>
        <v/>
      </c>
    </row>
    <row r="10" spans="1:9" s="1" customFormat="1" ht="14.1" customHeight="1" x14ac:dyDescent="0.25">
      <c r="A10" s="24" t="s">
        <v>323</v>
      </c>
      <c r="B10" s="5" t="s">
        <v>48</v>
      </c>
      <c r="C10" s="5" t="s">
        <v>49</v>
      </c>
      <c r="D10" s="29" t="str">
        <f>IF(COUNTIFS(AC!B:B,B10)=COUNTIFS(AC!B:B,B10,AC!I:I,"Not Applicable"),"Not Applicable",
IF(COUNTIFS(AC!B:B,B10)=COUNTIFS(AC!B:B,B10,AC!I:I,"Planned"),"Planned",
IF(COUNTIFS(AC!B:B,B10)=COUNTIFS(AC!B:B,B10,AC!I:I,"Alternative Implementation"),"Alternative Implementation",
IF(COUNTIFS(AC!B:B,B10,AC!I:I,"Partially Implemented")&gt;0,"Partially Implemented",
IF(COUNTIFS(AC!B:B,B10,AC!I:I,"Planned")&gt;0,"Planned",
IF(COUNTIFS(AC!B:B,B10,AC!I:I,"Alternative Implementation")&gt;0,"Alternative Implementation",
IF(COUNTIFS(AC!B:B,B10,AC!I:I,"Implemented")&gt;0,"Implemented",
"")))))))</f>
        <v/>
      </c>
      <c r="E10" s="30" t="str">
        <f>IF(COUNTIFS(AC!B:B,$B10,AC!J:J,"Other Than Satisfied")&gt;0,"Other Than Satisfied",
IF(COUNTIFS(AC!B:B,$B10,AC!J:J,"Satisfied")=COUNTIFS(AC!B:B,$B10),"Satisfied",""))</f>
        <v/>
      </c>
      <c r="F10" s="29" t="str">
        <f>IF(COUNTIFS(AC!B:B,B10,AC!N:N,"High")&gt;0,"High",
IF(COUNTIFS(AC!B:B,B10,AC!N:N,"Moderate")&gt;0,"Moderate",
IF(COUNTIFS(AC!B:B,B10,AC!N:N,"Low")&gt;0,"Low",
"")))</f>
        <v/>
      </c>
      <c r="G10" s="29" t="str">
        <f>IF(COUNTIFS(AC!B:B,B10,AC!Q:Q,"Yes")&gt;0,"Yes",IF(COUNTIFS(AC!B:B,B10,AC!Q:Q,"No")&gt;0,"No",IF(COUNTIFS(AC!B:B,B10,AC!Q:Q,"None")&gt;0,"None","")))</f>
        <v/>
      </c>
      <c r="H10" s="29" t="str">
        <f>IF(COUNTIFS(AC!B:B,B10,AC!T:T,"Other Than Satisfied")&gt;0,"Other Than Satisfied","")</f>
        <v/>
      </c>
      <c r="I10" s="29" t="str">
        <f>IF(COUNTIFS(AC!B:B,B10,AC!U:U,"High")&gt;0,"High",
IF(COUNTIFS(AC!B:B,B10,AC!U:U,"Moderate")&gt;0,"Moderate",
IF(COUNTIFS(AC!B:B,B10,AC!U:U,"Low")&gt;0,"Low",
"")))</f>
        <v/>
      </c>
    </row>
    <row r="11" spans="1:9" s="1" customFormat="1" ht="14.1" customHeight="1" x14ac:dyDescent="0.25">
      <c r="A11" s="24" t="s">
        <v>323</v>
      </c>
      <c r="B11" s="5" t="s">
        <v>50</v>
      </c>
      <c r="C11" s="5" t="s">
        <v>51</v>
      </c>
      <c r="D11" s="29" t="str">
        <f>IF(COUNTIFS(AC!B:B,B11)=COUNTIFS(AC!B:B,B11,AC!I:I,"Not Applicable"),"Not Applicable",
IF(COUNTIFS(AC!B:B,B11)=COUNTIFS(AC!B:B,B11,AC!I:I,"Planned"),"Planned",
IF(COUNTIFS(AC!B:B,B11)=COUNTIFS(AC!B:B,B11,AC!I:I,"Alternative Implementation"),"Alternative Implementation",
IF(COUNTIFS(AC!B:B,B11,AC!I:I,"Partially Implemented")&gt;0,"Partially Implemented",
IF(COUNTIFS(AC!B:B,B11,AC!I:I,"Planned")&gt;0,"Planned",
IF(COUNTIFS(AC!B:B,B11,AC!I:I,"Alternative Implementation")&gt;0,"Alternative Implementation",
IF(COUNTIFS(AC!B:B,B11,AC!I:I,"Implemented")&gt;0,"Implemented",
"")))))))</f>
        <v/>
      </c>
      <c r="E11" s="30" t="str">
        <f>IF(COUNTIFS(AC!B:B,$B11,AC!J:J,"Other Than Satisfied")&gt;0,"Other Than Satisfied",
IF(COUNTIFS(AC!B:B,$B11,AC!J:J,"Satisfied")=COUNTIFS(AC!B:B,$B11),"Satisfied",""))</f>
        <v/>
      </c>
      <c r="F11" s="29" t="str">
        <f>IF(COUNTIFS(AC!B:B,B11,AC!N:N,"High")&gt;0,"High",
IF(COUNTIFS(AC!B:B,B11,AC!N:N,"Moderate")&gt;0,"Moderate",
IF(COUNTIFS(AC!B:B,B11,AC!N:N,"Low")&gt;0,"Low",
"")))</f>
        <v/>
      </c>
      <c r="G11" s="29" t="str">
        <f>IF(COUNTIFS(AC!B:B,B11,AC!Q:Q,"Yes")&gt;0,"Yes",IF(COUNTIFS(AC!B:B,B11,AC!Q:Q,"No")&gt;0,"No",IF(COUNTIFS(AC!B:B,B11,AC!Q:Q,"None")&gt;0,"None","")))</f>
        <v/>
      </c>
      <c r="H11" s="29" t="str">
        <f>IF(COUNTIFS(AC!B:B,B11,AC!T:T,"Other Than Satisfied")&gt;0,"Other Than Satisfied","")</f>
        <v/>
      </c>
      <c r="I11" s="29" t="str">
        <f>IF(COUNTIFS(AC!B:B,B11,AC!U:U,"High")&gt;0,"High",
IF(COUNTIFS(AC!B:B,B11,AC!U:U,"Moderate")&gt;0,"Moderate",
IF(COUNTIFS(AC!B:B,B11,AC!U:U,"Low")&gt;0,"Low",
"")))</f>
        <v/>
      </c>
    </row>
    <row r="12" spans="1:9" s="1" customFormat="1" ht="14.1" customHeight="1" x14ac:dyDescent="0.25">
      <c r="A12" s="24" t="s">
        <v>323</v>
      </c>
      <c r="B12" s="5" t="s">
        <v>52</v>
      </c>
      <c r="C12" s="5" t="s">
        <v>53</v>
      </c>
      <c r="D12" s="29" t="str">
        <f>IF(COUNTIFS(AC!B:B,B12)=COUNTIFS(AC!B:B,B12,AC!I:I,"Not Applicable"),"Not Applicable",
IF(COUNTIFS(AC!B:B,B12)=COUNTIFS(AC!B:B,B12,AC!I:I,"Planned"),"Planned",
IF(COUNTIFS(AC!B:B,B12)=COUNTIFS(AC!B:B,B12,AC!I:I,"Alternative Implementation"),"Alternative Implementation",
IF(COUNTIFS(AC!B:B,B12,AC!I:I,"Partially Implemented")&gt;0,"Partially Implemented",
IF(COUNTIFS(AC!B:B,B12,AC!I:I,"Planned")&gt;0,"Planned",
IF(COUNTIFS(AC!B:B,B12,AC!I:I,"Alternative Implementation")&gt;0,"Alternative Implementation",
IF(COUNTIFS(AC!B:B,B12,AC!I:I,"Implemented")&gt;0,"Implemented",
"")))))))</f>
        <v/>
      </c>
      <c r="E12" s="30" t="str">
        <f>IF(COUNTIFS(AC!B:B,$B12,AC!J:J,"Other Than Satisfied")&gt;0,"Other Than Satisfied",
IF(COUNTIFS(AC!B:B,$B12,AC!J:J,"Satisfied")=COUNTIFS(AC!B:B,$B12),"Satisfied",""))</f>
        <v/>
      </c>
      <c r="F12" s="29" t="str">
        <f>IF(COUNTIFS(AC!B:B,B12,AC!N:N,"High")&gt;0,"High",
IF(COUNTIFS(AC!B:B,B12,AC!N:N,"Moderate")&gt;0,"Moderate",
IF(COUNTIFS(AC!B:B,B12,AC!N:N,"Low")&gt;0,"Low",
"")))</f>
        <v/>
      </c>
      <c r="G12" s="29" t="str">
        <f>IF(COUNTIFS(AC!B:B,B12,AC!Q:Q,"Yes")&gt;0,"Yes",IF(COUNTIFS(AC!B:B,B12,AC!Q:Q,"No")&gt;0,"No",IF(COUNTIFS(AC!B:B,B12,AC!Q:Q,"None")&gt;0,"None","")))</f>
        <v/>
      </c>
      <c r="H12" s="29" t="str">
        <f>IF(COUNTIFS(AC!B:B,B12,AC!T:T,"Other Than Satisfied")&gt;0,"Other Than Satisfied","")</f>
        <v/>
      </c>
      <c r="I12" s="29" t="str">
        <f>IF(COUNTIFS(AC!B:B,B12,AC!U:U,"High")&gt;0,"High",
IF(COUNTIFS(AC!B:B,B12,AC!U:U,"Moderate")&gt;0,"Moderate",
IF(COUNTIFS(AC!B:B,B12,AC!U:U,"Low")&gt;0,"Low",
"")))</f>
        <v/>
      </c>
    </row>
    <row r="13" spans="1:9" s="1" customFormat="1" ht="14.1" customHeight="1" x14ac:dyDescent="0.25">
      <c r="A13" s="24" t="s">
        <v>323</v>
      </c>
      <c r="B13" s="5" t="s">
        <v>54</v>
      </c>
      <c r="C13" s="5" t="s">
        <v>55</v>
      </c>
      <c r="D13" s="29" t="str">
        <f>IF(COUNTIFS(AC!B:B,B13)=COUNTIFS(AC!B:B,B13,AC!I:I,"Not Applicable"),"Not Applicable",
IF(COUNTIFS(AC!B:B,B13)=COUNTIFS(AC!B:B,B13,AC!I:I,"Planned"),"Planned",
IF(COUNTIFS(AC!B:B,B13)=COUNTIFS(AC!B:B,B13,AC!I:I,"Alternative Implementation"),"Alternative Implementation",
IF(COUNTIFS(AC!B:B,B13,AC!I:I,"Partially Implemented")&gt;0,"Partially Implemented",
IF(COUNTIFS(AC!B:B,B13,AC!I:I,"Planned")&gt;0,"Planned",
IF(COUNTIFS(AC!B:B,B13,AC!I:I,"Alternative Implementation")&gt;0,"Alternative Implementation",
IF(COUNTIFS(AC!B:B,B13,AC!I:I,"Implemented")&gt;0,"Implemented",
"")))))))</f>
        <v/>
      </c>
      <c r="E13" s="30" t="str">
        <f>IF(COUNTIFS(AC!B:B,$B13,AC!J:J,"Other Than Satisfied")&gt;0,"Other Than Satisfied",
IF(COUNTIFS(AC!B:B,$B13,AC!J:J,"Satisfied")=COUNTIFS(AC!B:B,$B13),"Satisfied",""))</f>
        <v/>
      </c>
      <c r="F13" s="29" t="str">
        <f>IF(COUNTIFS(AC!B:B,B13,AC!N:N,"High")&gt;0,"High",
IF(COUNTIFS(AC!B:B,B13,AC!N:N,"Moderate")&gt;0,"Moderate",
IF(COUNTIFS(AC!B:B,B13,AC!N:N,"Low")&gt;0,"Low",
"")))</f>
        <v/>
      </c>
      <c r="G13" s="29" t="str">
        <f>IF(COUNTIFS(AC!B:B,B13,AC!Q:Q,"Yes")&gt;0,"Yes",IF(COUNTIFS(AC!B:B,B13,AC!Q:Q,"No")&gt;0,"No",IF(COUNTIFS(AC!B:B,B13,AC!Q:Q,"None")&gt;0,"None","")))</f>
        <v/>
      </c>
      <c r="H13" s="29" t="str">
        <f>IF(COUNTIFS(AC!B:B,B13,AC!T:T,"Other Than Satisfied")&gt;0,"Other Than Satisfied","")</f>
        <v/>
      </c>
      <c r="I13" s="29" t="str">
        <f>IF(COUNTIFS(AC!B:B,B13,AC!U:U,"High")&gt;0,"High",
IF(COUNTIFS(AC!B:B,B13,AC!U:U,"Moderate")&gt;0,"Moderate",
IF(COUNTIFS(AC!B:B,B13,AC!U:U,"Low")&gt;0,"Low",
"")))</f>
        <v/>
      </c>
    </row>
    <row r="14" spans="1:9" s="1" customFormat="1" ht="14.1" customHeight="1" x14ac:dyDescent="0.25">
      <c r="A14" s="9"/>
      <c r="B14" s="3"/>
      <c r="C14" s="3" t="s">
        <v>56</v>
      </c>
      <c r="D14" s="28"/>
      <c r="E14" s="28"/>
      <c r="F14" s="28"/>
      <c r="G14" s="28"/>
      <c r="H14" s="28"/>
      <c r="I14" s="28"/>
    </row>
    <row r="15" spans="1:9" s="1" customFormat="1" ht="14.1" customHeight="1" x14ac:dyDescent="0.25">
      <c r="A15" s="24" t="s">
        <v>326</v>
      </c>
      <c r="B15" s="5" t="s">
        <v>57</v>
      </c>
      <c r="C15" s="6" t="s">
        <v>58</v>
      </c>
      <c r="D15" s="29" t="str">
        <f>IF(COUNTIFS(AT!B:B,B15)=COUNTIFS(AT!B:B,B15,AT!I:I,"Not Applicable"),"Not Applicable",
IF(COUNTIFS(AT!B:B,B15)=COUNTIFS(AT!B:B,B15,AT!I:I,"Planned"),"Planned",
IF(COUNTIFS(AT!B:B,B15)=COUNTIFS(AT!B:B,B15,AT!I:I,"Alternative Implementation"),"Alternative Implementation",
IF(COUNTIFS(AT!B:B,B15,AT!I:I,"Partially Implemented")&gt;0,"Partially Implemented",
IF(COUNTIFS(AT!B:B,B15,AT!I:I,"Planned")&gt;0,"Planned",
IF(COUNTIFS(AT!B:B,B15,AT!I:I,"Alternative Implementation")&gt;0,"Alternative Implementation",
IF(COUNTIFS(AT!B:B,B15,AT!I:I,"Implemented")&gt;0,"Implemented",
"")))))))</f>
        <v/>
      </c>
      <c r="E15" s="30" t="str">
        <f>IF(COUNTIFS(AT!B:B,B15,AT!J:J,"Other Than Satisfied")&gt;0,"Other Than Satisfied",
IF(COUNTIFS(AT!B:B,B15,AT!J:J,"Satisfied")=COUNTIFS(AT!B:B,B15),"Satisfied",""))</f>
        <v/>
      </c>
      <c r="F15" s="29" t="str">
        <f>IF(COUNTIFS(AT!B:B,B15,AT!N:N,"High")&gt;0,"High",
IF(COUNTIFS(AT!B:B,B15,AT!N:N,"Moderate")&gt;0,"Moderate",
IF(COUNTIFS(AT!B:B,B15,AT!N:N,"Low")&gt;0,"Low",
"")))</f>
        <v/>
      </c>
      <c r="G15" s="29" t="str">
        <f>IF(COUNTIFS(AT!B:B,B15,AT!Q:Q,"Yes")&gt;0,"Yes",
IF(COUNTIFS(AT!B:B,B15,AT!Q:Q,"No")&gt;0,"No",
IF(COUNTIFS(AT!B:B,B15,AT!Q:Q,"None")&gt;0,"None",
"")))</f>
        <v/>
      </c>
      <c r="H15" s="29" t="str">
        <f>IF(COUNTIFS(AT!B:B,B15,AT!T:T,"Other Than Satisfied")&gt;0,"Other Than Satisfied","")</f>
        <v/>
      </c>
      <c r="I15" s="29" t="str">
        <f>IF(COUNTIFS(AT!B:B,B15,AT!U:U,"High")&gt;0,"High",
IF(COUNTIFS(AT!B:B,B15,AT!U:U,"Moderate")&gt;0,"Moderate",
IF(COUNTIFS(AT!B:B,B15,AT!U:U,"Low")&gt;0,"Low",
"")))</f>
        <v/>
      </c>
    </row>
    <row r="16" spans="1:9" s="8" customFormat="1" ht="14.1" customHeight="1" x14ac:dyDescent="0.25">
      <c r="A16" s="24" t="s">
        <v>326</v>
      </c>
      <c r="B16" s="5" t="s">
        <v>59</v>
      </c>
      <c r="C16" s="6" t="s">
        <v>60</v>
      </c>
      <c r="D16" s="29" t="str">
        <f>IF(COUNTIFS(AT!B:B,B16)=COUNTIFS(AT!B:B,B16,AT!I:I,"Not Applicable"),"Not Applicable",
IF(COUNTIFS(AT!B:B,B16)=COUNTIFS(AT!B:B,B16,AT!I:I,"Planned"),"Planned",
IF(COUNTIFS(AT!B:B,B16)=COUNTIFS(AT!B:B,B16,AT!I:I,"Alternative Implementation"),"Alternative Implementation",
IF(COUNTIFS(AT!B:B,B16,AT!I:I,"Partially Implemented")&gt;0,"Partially Implemented",
IF(COUNTIFS(AT!B:B,B16,AT!I:I,"Planned")&gt;0,"Planned",
IF(COUNTIFS(AT!B:B,B16,AT!I:I,"Alternative Implementation")&gt;0,"Alternative Implementation",
IF(COUNTIFS(AT!B:B,B16,AT!I:I,"Implemented")&gt;0,"Implemented",
"")))))))</f>
        <v/>
      </c>
      <c r="E16" s="30" t="str">
        <f>IF(COUNTIFS(AT!B:B,B16,AT!J:J,"Other Than Satisfied")&gt;0,"Other Than Satisfied",
IF(COUNTIFS(AT!B:B,B16,AT!J:J,"Satisfied")=COUNTIFS(AT!B:B,B16),"Satisfied",""))</f>
        <v/>
      </c>
      <c r="F16" s="29" t="str">
        <f>IF(COUNTIFS(AT!B:B,B16,AT!N:N,"High")&gt;0,"High",
IF(COUNTIFS(AT!B:B,B16,AT!N:N,"Moderate")&gt;0,"Moderate",
IF(COUNTIFS(AT!B:B,B16,AT!N:N,"Low")&gt;0,"Low",
"")))</f>
        <v/>
      </c>
      <c r="G16" s="29" t="str">
        <f>IF(COUNTIFS(AT!B:B,B16,AT!Q:Q,"Yes")&gt;0,"Yes",
IF(COUNTIFS(AT!B:B,B16,AT!Q:Q,"No")&gt;0,"No",
IF(COUNTIFS(AT!B:B,B16,AT!Q:Q,"None")&gt;0,"None",
"")))</f>
        <v/>
      </c>
      <c r="H16" s="29" t="str">
        <f>IF(COUNTIFS(AT!B:B,B16,AT!T:T,"Other Than Satisfied")&gt;0,"Other Than Satisfied","")</f>
        <v/>
      </c>
      <c r="I16" s="29" t="str">
        <f>IF(COUNTIFS(AT!B:B,B16,AT!U:U,"High")&gt;0,"High",
IF(COUNTIFS(AT!B:B,B16,AT!U:U,"Moderate")&gt;0,"Moderate",
IF(COUNTIFS(AT!B:B,B16,AT!U:U,"Low")&gt;0,"Low",
"")))</f>
        <v/>
      </c>
    </row>
    <row r="17" spans="1:9" s="1" customFormat="1" ht="14.1" customHeight="1" x14ac:dyDescent="0.25">
      <c r="A17" s="24" t="s">
        <v>326</v>
      </c>
      <c r="B17" s="5" t="s">
        <v>61</v>
      </c>
      <c r="C17" s="6" t="s">
        <v>62</v>
      </c>
      <c r="D17" s="29" t="str">
        <f>IF(COUNTIFS(AT!B:B,B17)=COUNTIFS(AT!B:B,B17,AT!I:I,"Not Applicable"),"Not Applicable",
IF(COUNTIFS(AT!B:B,B17)=COUNTIFS(AT!B:B,B17,AT!I:I,"Planned"),"Planned",
IF(COUNTIFS(AT!B:B,B17)=COUNTIFS(AT!B:B,B17,AT!I:I,"Alternative Implementation"),"Alternative Implementation",
IF(COUNTIFS(AT!B:B,B17,AT!I:I,"Partially Implemented")&gt;0,"Partially Implemented",
IF(COUNTIFS(AT!B:B,B17,AT!I:I,"Planned")&gt;0,"Planned",
IF(COUNTIFS(AT!B:B,B17,AT!I:I,"Alternative Implementation")&gt;0,"Alternative Implementation",
IF(COUNTIFS(AT!B:B,B17,AT!I:I,"Implemented")&gt;0,"Implemented",
"")))))))</f>
        <v/>
      </c>
      <c r="E17" s="30" t="str">
        <f>IF(COUNTIFS(AT!B:B,B17,AT!J:J,"Other Than Satisfied")&gt;0,"Other Than Satisfied",
IF(COUNTIFS(AT!B:B,B17,AT!J:J,"Satisfied")=COUNTIFS(AT!B:B,B17),"Satisfied",""))</f>
        <v/>
      </c>
      <c r="F17" s="29" t="str">
        <f>IF(COUNTIFS(AT!B:B,B17,AT!N:N,"High")&gt;0,"High",
IF(COUNTIFS(AT!B:B,B17,AT!N:N,"Moderate")&gt;0,"Moderate",
IF(COUNTIFS(AT!B:B,B17,AT!N:N,"Low")&gt;0,"Low",
"")))</f>
        <v/>
      </c>
      <c r="G17" s="29" t="str">
        <f>IF(COUNTIFS(AT!B:B,B17,AT!Q:Q,"Yes")&gt;0,"Yes",
IF(COUNTIFS(AT!B:B,B17,AT!Q:Q,"No")&gt;0,"No",
IF(COUNTIFS(AT!B:B,B17,AT!Q:Q,"None")&gt;0,"None",
"")))</f>
        <v/>
      </c>
      <c r="H17" s="29" t="str">
        <f>IF(COUNTIFS(AT!B:B,B17,AT!T:T,"Other Than Satisfied")&gt;0,"Other Than Satisfied","")</f>
        <v/>
      </c>
      <c r="I17" s="29" t="str">
        <f>IF(COUNTIFS(AT!B:B,B17,AT!U:U,"High")&gt;0,"High",
IF(COUNTIFS(AT!B:B,B17,AT!U:U,"Moderate")&gt;0,"Moderate",
IF(COUNTIFS(AT!B:B,B17,AT!U:U,"Low")&gt;0,"Low",
"")))</f>
        <v/>
      </c>
    </row>
    <row r="18" spans="1:9" s="1" customFormat="1" ht="14.1" customHeight="1" x14ac:dyDescent="0.25">
      <c r="A18" s="24" t="s">
        <v>326</v>
      </c>
      <c r="B18" s="5" t="s">
        <v>63</v>
      </c>
      <c r="C18" s="6" t="s">
        <v>64</v>
      </c>
      <c r="D18" s="29" t="str">
        <f>IF(COUNTIFS(AT!B:B,B18)=COUNTIFS(AT!B:B,B18,AT!I:I,"Not Applicable"),"Not Applicable",
IF(COUNTIFS(AT!B:B,B18)=COUNTIFS(AT!B:B,B18,AT!I:I,"Planned"),"Planned",
IF(COUNTIFS(AT!B:B,B18)=COUNTIFS(AT!B:B,B18,AT!I:I,"Alternative Implementation"),"Alternative Implementation",
IF(COUNTIFS(AT!B:B,B18,AT!I:I,"Partially Implemented")&gt;0,"Partially Implemented",
IF(COUNTIFS(AT!B:B,B18,AT!I:I,"Planned")&gt;0,"Planned",
IF(COUNTIFS(AT!B:B,B18,AT!I:I,"Alternative Implementation")&gt;0,"Alternative Implementation",
IF(COUNTIFS(AT!B:B,B18,AT!I:I,"Implemented")&gt;0,"Implemented",
"")))))))</f>
        <v/>
      </c>
      <c r="E18" s="30" t="str">
        <f>IF(COUNTIFS(AT!B:B,B18,AT!J:J,"Other Than Satisfied")&gt;0,"Other Than Satisfied",
IF(COUNTIFS(AT!B:B,B18,AT!J:J,"Satisfied")=COUNTIFS(AT!B:B,B18),"Satisfied",""))</f>
        <v/>
      </c>
      <c r="F18" s="29" t="str">
        <f>IF(COUNTIFS(AT!B:B,B18,AT!N:N,"High")&gt;0,"High",
IF(COUNTIFS(AT!B:B,B18,AT!N:N,"Moderate")&gt;0,"Moderate",
IF(COUNTIFS(AT!B:B,B18,AT!N:N,"Low")&gt;0,"Low",
"")))</f>
        <v/>
      </c>
      <c r="G18" s="29" t="str">
        <f>IF(COUNTIFS(AT!B:B,B18,AT!Q:Q,"Yes")&gt;0,"Yes",
IF(COUNTIFS(AT!B:B,B18,AT!Q:Q,"No")&gt;0,"No",
IF(COUNTIFS(AT!B:B,B18,AT!Q:Q,"None")&gt;0,"None",
"")))</f>
        <v/>
      </c>
      <c r="H18" s="29" t="str">
        <f>IF(COUNTIFS(AT!B:B,B18,AT!T:T,"Other Than Satisfied")&gt;0,"Other Than Satisfied","")</f>
        <v/>
      </c>
      <c r="I18" s="29" t="str">
        <f>IF(COUNTIFS(AT!B:B,B18,AT!U:U,"High")&gt;0,"High",
IF(COUNTIFS(AT!B:B,B18,AT!U:U,"Moderate")&gt;0,"Moderate",
IF(COUNTIFS(AT!B:B,B18,AT!U:U,"Low")&gt;0,"Low",
"")))</f>
        <v/>
      </c>
    </row>
    <row r="19" spans="1:9" s="1" customFormat="1" ht="14.1" customHeight="1" x14ac:dyDescent="0.25">
      <c r="A19" s="9"/>
      <c r="B19" s="3"/>
      <c r="C19" s="3" t="s">
        <v>65</v>
      </c>
      <c r="D19" s="28"/>
      <c r="E19" s="28"/>
      <c r="F19" s="28"/>
      <c r="G19" s="28"/>
      <c r="H19" s="28"/>
      <c r="I19" s="28"/>
    </row>
    <row r="20" spans="1:9" s="1" customFormat="1" ht="14.1" customHeight="1" x14ac:dyDescent="0.25">
      <c r="A20" s="24" t="s">
        <v>329</v>
      </c>
      <c r="B20" s="5" t="s">
        <v>66</v>
      </c>
      <c r="C20" s="5" t="s">
        <v>67</v>
      </c>
      <c r="D20" s="29" t="str">
        <f>IF(COUNTIFS(AU!B:B,B20)=COUNTIFS(AU!B:B,B20,AU!I:I,"Not Applicable"),"Not Applicable",
IF(COUNTIFS(AU!B:B,B20)=COUNTIFS(AU!B:B,B20,AU!I:I,"Planned"),"Planned",
IF(COUNTIFS(AU!B:B,B20)=COUNTIFS(AU!B:B,B20,AU!I:I,"Alternative Implementation"),"Alternative Implementation",
IF(COUNTIFS(AU!B:B,B20,AU!I:I,"Partially Implemented")&gt;0,"Partially Implemented",
IF(COUNTIFS(AU!B:B,B20,AU!I:I,"Planned")&gt;0,"Planned",
IF(COUNTIFS(AU!B:B,B20,AU!I:I,"Alternative Implementation")&gt;0,"Alternative Implementation",
IF(COUNTIFS(AU!B:B,B20,AU!I:I,"Implemented")&gt;0,"Implemented",
"")))))))</f>
        <v/>
      </c>
      <c r="E20" s="30" t="str">
        <f>IF(COUNTIFS(AU!B:B,B20,AU!J:J,"Other Than Satisfied")&gt;0,"Other Than Satisfied",
IF(COUNTIFS(AU!B:B,B20,AU!J:J,"Satisfied")=COUNTIFS(AU!B:B,B20),"Satisfied",""))</f>
        <v/>
      </c>
      <c r="F20" s="29" t="str">
        <f>IF(COUNTIFS(AU!B:B,B20,AU!N:N,"High")&gt;0,"High",
IF(COUNTIFS(AU!B:B,B20,AU!N:N,"Moderate")&gt;0,"Moderate",
IF(COUNTIFS(AU!B:B,B20,AU!N:N,"Low")&gt;0,"Low",
"")))</f>
        <v/>
      </c>
      <c r="G20" s="29" t="str">
        <f>IF(COUNTIFS(AU!B:B,B20,AU!Q:Q,"Yes")&gt;0,"Yes",
IF(COUNTIFS(AU!B:B,B20,AU!Q:Q,"No")&gt;0,"No",
IF(COUNTIFS(AU!B:B,B20,AU!Q:Q,"None")&gt;0,"None",
"")))</f>
        <v/>
      </c>
      <c r="H20" s="29" t="str">
        <f>IF(COUNTIFS(AU!B:B,B20,AU!T:T,"Other Than Satisfied")&gt;0,"Other Than Satisfied","")</f>
        <v/>
      </c>
      <c r="I20" s="29" t="str">
        <f>IF(COUNTIFS(AU!B:B,B20,AU!U:U,"High")&gt;0,"High",
IF(COUNTIFS(AU!B:B,B20,AU!U:U,"Moderate")&gt;0,"Moderate",
IF(COUNTIFS(AU!B:B,B20,AU!U:U,"Low")&gt;0,"Low",
"")))</f>
        <v/>
      </c>
    </row>
    <row r="21" spans="1:9" s="8" customFormat="1" ht="14.1" customHeight="1" x14ac:dyDescent="0.25">
      <c r="A21" s="24" t="s">
        <v>329</v>
      </c>
      <c r="B21" s="5" t="s">
        <v>68</v>
      </c>
      <c r="C21" s="5" t="s">
        <v>69</v>
      </c>
      <c r="D21" s="29" t="str">
        <f>IF(COUNTIFS(AU!B:B,B21)=COUNTIFS(AU!B:B,B21,AU!I:I,"Not Applicable"),"Not Applicable",
IF(COUNTIFS(AU!B:B,B21)=COUNTIFS(AU!B:B,B21,AU!I:I,"Planned"),"Planned",
IF(COUNTIFS(AU!B:B,B21)=COUNTIFS(AU!B:B,B21,AU!I:I,"Alternative Implementation"),"Alternative Implementation",
IF(COUNTIFS(AU!B:B,B21,AU!I:I,"Partially Implemented")&gt;0,"Partially Implemented",
IF(COUNTIFS(AU!B:B,B21,AU!I:I,"Planned")&gt;0,"Planned",
IF(COUNTIFS(AU!B:B,B21,AU!I:I,"Alternative Implementation")&gt;0,"Alternative Implementation",
IF(COUNTIFS(AU!B:B,B21,AU!I:I,"Implemented")&gt;0,"Implemented",
"")))))))</f>
        <v/>
      </c>
      <c r="E21" s="30" t="str">
        <f>IF(COUNTIFS(AU!B:B,B21,AU!J:J,"Other Than Satisfied")&gt;0,"Other Than Satisfied",
IF(COUNTIFS(AU!B:B,B21,AU!J:J,"Satisfied")=COUNTIFS(AU!B:B,B21),"Satisfied",""))</f>
        <v/>
      </c>
      <c r="F21" s="29" t="str">
        <f>IF(COUNTIFS(AU!B:B,B21,AU!N:N,"High")&gt;0,"High",
IF(COUNTIFS(AU!B:B,B21,AU!N:N,"Moderate")&gt;0,"Moderate",
IF(COUNTIFS(AU!B:B,B21,AU!N:N,"Low")&gt;0,"Low",
"")))</f>
        <v/>
      </c>
      <c r="G21" s="29" t="str">
        <f>IF(COUNTIFS(AU!B:B,B21,AU!Q:Q,"Yes")&gt;0,"Yes",
IF(COUNTIFS(AU!B:B,B21,AU!Q:Q,"No")&gt;0,"No",
IF(COUNTIFS(AU!B:B,B21,AU!Q:Q,"None")&gt;0,"None",
"")))</f>
        <v/>
      </c>
      <c r="H21" s="29" t="str">
        <f>IF(COUNTIFS(AU!B:B,B21,AU!T:T,"Other Than Satisfied")&gt;0,"Other Than Satisfied","")</f>
        <v/>
      </c>
      <c r="I21" s="29" t="str">
        <f>IF(COUNTIFS(AU!B:B,B21,AU!U:U,"High")&gt;0,"High",
IF(COUNTIFS(AU!B:B,B21,AU!U:U,"Moderate")&gt;0,"Moderate",
IF(COUNTIFS(AU!B:B,B21,AU!U:U,"Low")&gt;0,"Low",
"")))</f>
        <v/>
      </c>
    </row>
    <row r="22" spans="1:9" s="1" customFormat="1" ht="14.1" customHeight="1" x14ac:dyDescent="0.25">
      <c r="A22" s="24" t="s">
        <v>329</v>
      </c>
      <c r="B22" s="5" t="s">
        <v>70</v>
      </c>
      <c r="C22" s="5" t="s">
        <v>71</v>
      </c>
      <c r="D22" s="29" t="str">
        <f>IF(COUNTIFS(AU!B:B,B22)=COUNTIFS(AU!B:B,B22,AU!I:I,"Not Applicable"),"Not Applicable",
IF(COUNTIFS(AU!B:B,B22)=COUNTIFS(AU!B:B,B22,AU!I:I,"Planned"),"Planned",
IF(COUNTIFS(AU!B:B,B22)=COUNTIFS(AU!B:B,B22,AU!I:I,"Alternative Implementation"),"Alternative Implementation",
IF(COUNTIFS(AU!B:B,B22,AU!I:I,"Partially Implemented")&gt;0,"Partially Implemented",
IF(COUNTIFS(AU!B:B,B22,AU!I:I,"Planned")&gt;0,"Planned",
IF(COUNTIFS(AU!B:B,B22,AU!I:I,"Alternative Implementation")&gt;0,"Alternative Implementation",
IF(COUNTIFS(AU!B:B,B22,AU!I:I,"Implemented")&gt;0,"Implemented",
"")))))))</f>
        <v/>
      </c>
      <c r="E22" s="30" t="str">
        <f>IF(COUNTIFS(AU!B:B,B22,AU!J:J,"Other Than Satisfied")&gt;0,"Other Than Satisfied",
IF(COUNTIFS(AU!B:B,B22,AU!J:J,"Satisfied")=COUNTIFS(AU!B:B,B22),"Satisfied",""))</f>
        <v/>
      </c>
      <c r="F22" s="29" t="str">
        <f>IF(COUNTIFS(AU!B:B,B22,AU!N:N,"High")&gt;0,"High",
IF(COUNTIFS(AU!B:B,B22,AU!N:N,"Moderate")&gt;0,"Moderate",
IF(COUNTIFS(AU!B:B,B22,AU!N:N,"Low")&gt;0,"Low",
"")))</f>
        <v/>
      </c>
      <c r="G22" s="29" t="str">
        <f>IF(COUNTIFS(AU!B:B,B22,AU!Q:Q,"Yes")&gt;0,"Yes",
IF(COUNTIFS(AU!B:B,B22,AU!Q:Q,"No")&gt;0,"No",
IF(COUNTIFS(AU!B:B,B22,AU!Q:Q,"None")&gt;0,"None",
"")))</f>
        <v/>
      </c>
      <c r="H22" s="29" t="str">
        <f>IF(COUNTIFS(AU!B:B,B22,AU!T:T,"Other Than Satisfied")&gt;0,"Other Than Satisfied","")</f>
        <v/>
      </c>
      <c r="I22" s="29" t="str">
        <f>IF(COUNTIFS(AU!B:B,B22,AU!U:U,"High")&gt;0,"High",
IF(COUNTIFS(AU!B:B,B22,AU!U:U,"Moderate")&gt;0,"Moderate",
IF(COUNTIFS(AU!B:B,B22,AU!U:U,"Low")&gt;0,"Low",
"")))</f>
        <v/>
      </c>
    </row>
    <row r="23" spans="1:9" s="1" customFormat="1" ht="14.1" customHeight="1" x14ac:dyDescent="0.25">
      <c r="A23" s="24" t="s">
        <v>329</v>
      </c>
      <c r="B23" s="5" t="s">
        <v>72</v>
      </c>
      <c r="C23" s="5" t="s">
        <v>73</v>
      </c>
      <c r="D23" s="29" t="str">
        <f>IF(COUNTIFS(AU!B:B,B23)=COUNTIFS(AU!B:B,B23,AU!I:I,"Not Applicable"),"Not Applicable",
IF(COUNTIFS(AU!B:B,B23)=COUNTIFS(AU!B:B,B23,AU!I:I,"Planned"),"Planned",
IF(COUNTIFS(AU!B:B,B23)=COUNTIFS(AU!B:B,B23,AU!I:I,"Alternative Implementation"),"Alternative Implementation",
IF(COUNTIFS(AU!B:B,B23,AU!I:I,"Partially Implemented")&gt;0,"Partially Implemented",
IF(COUNTIFS(AU!B:B,B23,AU!I:I,"Planned")&gt;0,"Planned",
IF(COUNTIFS(AU!B:B,B23,AU!I:I,"Alternative Implementation")&gt;0,"Alternative Implementation",
IF(COUNTIFS(AU!B:B,B23,AU!I:I,"Implemented")&gt;0,"Implemented",
"")))))))</f>
        <v/>
      </c>
      <c r="E23" s="30" t="str">
        <f>IF(COUNTIFS(AU!B:B,B23,AU!J:J,"Other Than Satisfied")&gt;0,"Other Than Satisfied",
IF(COUNTIFS(AU!B:B,B23,AU!J:J,"Satisfied")=COUNTIFS(AU!B:B,B23),"Satisfied",""))</f>
        <v/>
      </c>
      <c r="F23" s="29" t="str">
        <f>IF(COUNTIFS(AU!B:B,B23,AU!N:N,"High")&gt;0,"High",
IF(COUNTIFS(AU!B:B,B23,AU!N:N,"Moderate")&gt;0,"Moderate",
IF(COUNTIFS(AU!B:B,B23,AU!N:N,"Low")&gt;0,"Low",
"")))</f>
        <v/>
      </c>
      <c r="G23" s="29" t="str">
        <f>IF(COUNTIFS(AU!B:B,B23,AU!Q:Q,"Yes")&gt;0,"Yes",
IF(COUNTIFS(AU!B:B,B23,AU!Q:Q,"No")&gt;0,"No",
IF(COUNTIFS(AU!B:B,B23,AU!Q:Q,"None")&gt;0,"None",
"")))</f>
        <v/>
      </c>
      <c r="H23" s="29" t="str">
        <f>IF(COUNTIFS(AU!B:B,B23,AU!T:T,"Other Than Satisfied")&gt;0,"Other Than Satisfied","")</f>
        <v/>
      </c>
      <c r="I23" s="29" t="str">
        <f>IF(COUNTIFS(AU!B:B,B23,AU!U:U,"High")&gt;0,"High",
IF(COUNTIFS(AU!B:B,B23,AU!U:U,"Moderate")&gt;0,"Moderate",
IF(COUNTIFS(AU!B:B,B23,AU!U:U,"Low")&gt;0,"Low",
"")))</f>
        <v/>
      </c>
    </row>
    <row r="24" spans="1:9" s="1" customFormat="1" ht="14.1" customHeight="1" x14ac:dyDescent="0.25">
      <c r="A24" s="24" t="s">
        <v>329</v>
      </c>
      <c r="B24" s="5" t="s">
        <v>74</v>
      </c>
      <c r="C24" s="5" t="s">
        <v>75</v>
      </c>
      <c r="D24" s="29" t="str">
        <f>IF(COUNTIFS(AU!B:B,B24)=COUNTIFS(AU!B:B,B24,AU!I:I,"Not Applicable"),"Not Applicable",
IF(COUNTIFS(AU!B:B,B24)=COUNTIFS(AU!B:B,B24,AU!I:I,"Planned"),"Planned",
IF(COUNTIFS(AU!B:B,B24)=COUNTIFS(AU!B:B,B24,AU!I:I,"Alternative Implementation"),"Alternative Implementation",
IF(COUNTIFS(AU!B:B,B24,AU!I:I,"Partially Implemented")&gt;0,"Partially Implemented",
IF(COUNTIFS(AU!B:B,B24,AU!I:I,"Planned")&gt;0,"Planned",
IF(COUNTIFS(AU!B:B,B24,AU!I:I,"Alternative Implementation")&gt;0,"Alternative Implementation",
IF(COUNTIFS(AU!B:B,B24,AU!I:I,"Implemented")&gt;0,"Implemented",
"")))))))</f>
        <v/>
      </c>
      <c r="E24" s="30" t="str">
        <f>IF(COUNTIFS(AU!B:B,B24,AU!J:J,"Other Than Satisfied")&gt;0,"Other Than Satisfied",
IF(COUNTIFS(AU!B:B,B24,AU!J:J,"Satisfied")=COUNTIFS(AU!B:B,B24),"Satisfied",""))</f>
        <v/>
      </c>
      <c r="F24" s="29" t="str">
        <f>IF(COUNTIFS(AU!B:B,B24,AU!N:N,"High")&gt;0,"High",
IF(COUNTIFS(AU!B:B,B24,AU!N:N,"Moderate")&gt;0,"Moderate",
IF(COUNTIFS(AU!B:B,B24,AU!N:N,"Low")&gt;0,"Low",
"")))</f>
        <v/>
      </c>
      <c r="G24" s="29" t="str">
        <f>IF(COUNTIFS(AU!B:B,B24,AU!Q:Q,"Yes")&gt;0,"Yes",
IF(COUNTIFS(AU!B:B,B24,AU!Q:Q,"No")&gt;0,"No",
IF(COUNTIFS(AU!B:B,B24,AU!Q:Q,"None")&gt;0,"None",
"")))</f>
        <v/>
      </c>
      <c r="H24" s="29" t="str">
        <f>IF(COUNTIFS(AU!B:B,B24,AU!T:T,"Other Than Satisfied")&gt;0,"Other Than Satisfied","")</f>
        <v/>
      </c>
      <c r="I24" s="29" t="str">
        <f>IF(COUNTIFS(AU!B:B,B24,AU!U:U,"High")&gt;0,"High",
IF(COUNTIFS(AU!B:B,B24,AU!U:U,"Moderate")&gt;0,"Moderate",
IF(COUNTIFS(AU!B:B,B24,AU!U:U,"Low")&gt;0,"Low",
"")))</f>
        <v/>
      </c>
    </row>
    <row r="25" spans="1:9" s="1" customFormat="1" ht="14.1" customHeight="1" x14ac:dyDescent="0.25">
      <c r="A25" s="24" t="s">
        <v>329</v>
      </c>
      <c r="B25" s="5" t="s">
        <v>76</v>
      </c>
      <c r="C25" s="5" t="s">
        <v>77</v>
      </c>
      <c r="D25" s="29" t="str">
        <f>IF(COUNTIFS(AU!B:B,B25)=COUNTIFS(AU!B:B,B25,AU!I:I,"Not Applicable"),"Not Applicable",
IF(COUNTIFS(AU!B:B,B25)=COUNTIFS(AU!B:B,B25,AU!I:I,"Planned"),"Planned",
IF(COUNTIFS(AU!B:B,B25)=COUNTIFS(AU!B:B,B25,AU!I:I,"Alternative Implementation"),"Alternative Implementation",
IF(COUNTIFS(AU!B:B,B25,AU!I:I,"Partially Implemented")&gt;0,"Partially Implemented",
IF(COUNTIFS(AU!B:B,B25,AU!I:I,"Planned")&gt;0,"Planned",
IF(COUNTIFS(AU!B:B,B25,AU!I:I,"Alternative Implementation")&gt;0,"Alternative Implementation",
IF(COUNTIFS(AU!B:B,B25,AU!I:I,"Implemented")&gt;0,"Implemented",
"")))))))</f>
        <v/>
      </c>
      <c r="E25" s="30" t="str">
        <f>IF(COUNTIFS(AU!B:B,B25,AU!J:J,"Other Than Satisfied")&gt;0,"Other Than Satisfied",
IF(COUNTIFS(AU!B:B,B25,AU!J:J,"Satisfied")=COUNTIFS(AU!B:B,B25),"Satisfied",""))</f>
        <v/>
      </c>
      <c r="F25" s="29" t="str">
        <f>IF(COUNTIFS(AU!B:B,B25,AU!N:N,"High")&gt;0,"High",
IF(COUNTIFS(AU!B:B,B25,AU!N:N,"Moderate")&gt;0,"Moderate",
IF(COUNTIFS(AU!B:B,B25,AU!N:N,"Low")&gt;0,"Low",
"")))</f>
        <v/>
      </c>
      <c r="G25" s="29" t="str">
        <f>IF(COUNTIFS(AU!B:B,B25,AU!Q:Q,"Yes")&gt;0,"Yes",
IF(COUNTIFS(AU!B:B,B25,AU!Q:Q,"No")&gt;0,"No",
IF(COUNTIFS(AU!B:B,B25,AU!Q:Q,"None")&gt;0,"None",
"")))</f>
        <v/>
      </c>
      <c r="H25" s="29" t="str">
        <f>IF(COUNTIFS(AU!B:B,B25,AU!T:T,"Other Than Satisfied")&gt;0,"Other Than Satisfied","")</f>
        <v/>
      </c>
      <c r="I25" s="29" t="str">
        <f>IF(COUNTIFS(AU!B:B,B25,AU!U:U,"High")&gt;0,"High",
IF(COUNTIFS(AU!B:B,B25,AU!U:U,"Moderate")&gt;0,"Moderate",
IF(COUNTIFS(AU!B:B,B25,AU!U:U,"Low")&gt;0,"Low",
"")))</f>
        <v/>
      </c>
    </row>
    <row r="26" spans="1:9" s="8" customFormat="1" ht="14.1" customHeight="1" x14ac:dyDescent="0.25">
      <c r="A26" s="24" t="s">
        <v>329</v>
      </c>
      <c r="B26" s="5" t="s">
        <v>78</v>
      </c>
      <c r="C26" s="5" t="s">
        <v>79</v>
      </c>
      <c r="D26" s="29" t="str">
        <f>IF(COUNTIFS(AU!B:B,B26)=COUNTIFS(AU!B:B,B26,AU!I:I,"Not Applicable"),"Not Applicable",
IF(COUNTIFS(AU!B:B,B26)=COUNTIFS(AU!B:B,B26,AU!I:I,"Planned"),"Planned",
IF(COUNTIFS(AU!B:B,B26)=COUNTIFS(AU!B:B,B26,AU!I:I,"Alternative Implementation"),"Alternative Implementation",
IF(COUNTIFS(AU!B:B,B26,AU!I:I,"Partially Implemented")&gt;0,"Partially Implemented",
IF(COUNTIFS(AU!B:B,B26,AU!I:I,"Planned")&gt;0,"Planned",
IF(COUNTIFS(AU!B:B,B26,AU!I:I,"Alternative Implementation")&gt;0,"Alternative Implementation",
IF(COUNTIFS(AU!B:B,B26,AU!I:I,"Implemented")&gt;0,"Implemented",
"")))))))</f>
        <v/>
      </c>
      <c r="E26" s="30" t="str">
        <f>IF(COUNTIFS(AU!B:B,B26,AU!J:J,"Other Than Satisfied")&gt;0,"Other Than Satisfied",
IF(COUNTIFS(AU!B:B,B26,AU!J:J,"Satisfied")=COUNTIFS(AU!B:B,B26),"Satisfied",""))</f>
        <v/>
      </c>
      <c r="F26" s="29" t="str">
        <f>IF(COUNTIFS(AU!B:B,B26,AU!N:N,"High")&gt;0,"High",
IF(COUNTIFS(AU!B:B,B26,AU!N:N,"Moderate")&gt;0,"Moderate",
IF(COUNTIFS(AU!B:B,B26,AU!N:N,"Low")&gt;0,"Low",
"")))</f>
        <v/>
      </c>
      <c r="G26" s="29" t="str">
        <f>IF(COUNTIFS(AU!B:B,B26,AU!Q:Q,"Yes")&gt;0,"Yes",
IF(COUNTIFS(AU!B:B,B26,AU!Q:Q,"No")&gt;0,"No",
IF(COUNTIFS(AU!B:B,B26,AU!Q:Q,"None")&gt;0,"None",
"")))</f>
        <v/>
      </c>
      <c r="H26" s="29" t="str">
        <f>IF(COUNTIFS(AU!B:B,B26,AU!T:T,"Other Than Satisfied")&gt;0,"Other Than Satisfied","")</f>
        <v/>
      </c>
      <c r="I26" s="29" t="str">
        <f>IF(COUNTIFS(AU!B:B,B26,AU!U:U,"High")&gt;0,"High",
IF(COUNTIFS(AU!B:B,B26,AU!U:U,"Moderate")&gt;0,"Moderate",
IF(COUNTIFS(AU!B:B,B26,AU!U:U,"Low")&gt;0,"Low",
"")))</f>
        <v/>
      </c>
    </row>
    <row r="27" spans="1:9" s="8" customFormat="1" ht="14.1" customHeight="1" x14ac:dyDescent="0.25">
      <c r="A27" s="24" t="s">
        <v>329</v>
      </c>
      <c r="B27" s="5" t="s">
        <v>80</v>
      </c>
      <c r="C27" s="5" t="s">
        <v>81</v>
      </c>
      <c r="D27" s="29" t="str">
        <f>IF(COUNTIFS(AU!B:B,B27)=COUNTIFS(AU!B:B,B27,AU!I:I,"Not Applicable"),"Not Applicable",
IF(COUNTIFS(AU!B:B,B27)=COUNTIFS(AU!B:B,B27,AU!I:I,"Planned"),"Planned",
IF(COUNTIFS(AU!B:B,B27)=COUNTIFS(AU!B:B,B27,AU!I:I,"Alternative Implementation"),"Alternative Implementation",
IF(COUNTIFS(AU!B:B,B27,AU!I:I,"Partially Implemented")&gt;0,"Partially Implemented",
IF(COUNTIFS(AU!B:B,B27,AU!I:I,"Planned")&gt;0,"Planned",
IF(COUNTIFS(AU!B:B,B27,AU!I:I,"Alternative Implementation")&gt;0,"Alternative Implementation",
IF(COUNTIFS(AU!B:B,B27,AU!I:I,"Implemented")&gt;0,"Implemented",
"")))))))</f>
        <v/>
      </c>
      <c r="E27" s="30" t="str">
        <f>IF(COUNTIFS(AU!B:B,B27,AU!J:J,"Other Than Satisfied")&gt;0,"Other Than Satisfied",
IF(COUNTIFS(AU!B:B,B27,AU!J:J,"Satisfied")=COUNTIFS(AU!B:B,B27),"Satisfied",""))</f>
        <v/>
      </c>
      <c r="F27" s="29" t="str">
        <f>IF(COUNTIFS(AU!B:B,B27,AU!N:N,"High")&gt;0,"High",
IF(COUNTIFS(AU!B:B,B27,AU!N:N,"Moderate")&gt;0,"Moderate",
IF(COUNTIFS(AU!B:B,B27,AU!N:N,"Low")&gt;0,"Low",
"")))</f>
        <v/>
      </c>
      <c r="G27" s="29" t="str">
        <f>IF(COUNTIFS(AU!B:B,B27,AU!Q:Q,"Yes")&gt;0,"Yes",
IF(COUNTIFS(AU!B:B,B27,AU!Q:Q,"No")&gt;0,"No",
IF(COUNTIFS(AU!B:B,B27,AU!Q:Q,"None")&gt;0,"None",
"")))</f>
        <v/>
      </c>
      <c r="H27" s="29" t="str">
        <f>IF(COUNTIFS(AU!B:B,B27,AU!T:T,"Other Than Satisfied")&gt;0,"Other Than Satisfied","")</f>
        <v/>
      </c>
      <c r="I27" s="29" t="str">
        <f>IF(COUNTIFS(AU!B:B,B27,AU!U:U,"High")&gt;0,"High",
IF(COUNTIFS(AU!B:B,B27,AU!U:U,"Moderate")&gt;0,"Moderate",
IF(COUNTIFS(AU!B:B,B27,AU!U:U,"Low")&gt;0,"Low",
"")))</f>
        <v/>
      </c>
    </row>
    <row r="28" spans="1:9" s="8" customFormat="1" ht="14.1" customHeight="1" x14ac:dyDescent="0.25">
      <c r="A28" s="24" t="s">
        <v>329</v>
      </c>
      <c r="B28" s="5" t="s">
        <v>82</v>
      </c>
      <c r="C28" s="5" t="s">
        <v>83</v>
      </c>
      <c r="D28" s="29" t="str">
        <f>IF(COUNTIFS(AU!B:B,B28)=COUNTIFS(AU!B:B,B28,AU!I:I,"Not Applicable"),"Not Applicable",
IF(COUNTIFS(AU!B:B,B28)=COUNTIFS(AU!B:B,B28,AU!I:I,"Planned"),"Planned",
IF(COUNTIFS(AU!B:B,B28)=COUNTIFS(AU!B:B,B28,AU!I:I,"Alternative Implementation"),"Alternative Implementation",
IF(COUNTIFS(AU!B:B,B28,AU!I:I,"Partially Implemented")&gt;0,"Partially Implemented",
IF(COUNTIFS(AU!B:B,B28,AU!I:I,"Planned")&gt;0,"Planned",
IF(COUNTIFS(AU!B:B,B28,AU!I:I,"Alternative Implementation")&gt;0,"Alternative Implementation",
IF(COUNTIFS(AU!B:B,B28,AU!I:I,"Implemented")&gt;0,"Implemented",
"")))))))</f>
        <v/>
      </c>
      <c r="E28" s="30" t="str">
        <f>IF(COUNTIFS(AU!B:B,B28,AU!J:J,"Other Than Satisfied")&gt;0,"Other Than Satisfied",
IF(COUNTIFS(AU!B:B,B28,AU!J:J,"Satisfied")=COUNTIFS(AU!B:B,B28),"Satisfied",""))</f>
        <v/>
      </c>
      <c r="F28" s="29" t="str">
        <f>IF(COUNTIFS(AU!B:B,B28,AU!N:N,"High")&gt;0,"High",
IF(COUNTIFS(AU!B:B,B28,AU!N:N,"Moderate")&gt;0,"Moderate",
IF(COUNTIFS(AU!B:B,B28,AU!N:N,"Low")&gt;0,"Low",
"")))</f>
        <v/>
      </c>
      <c r="G28" s="29" t="str">
        <f>IF(COUNTIFS(AU!B:B,B28,AU!Q:Q,"Yes")&gt;0,"Yes",
IF(COUNTIFS(AU!B:B,B28,AU!Q:Q,"No")&gt;0,"No",
IF(COUNTIFS(AU!B:B,B28,AU!Q:Q,"None")&gt;0,"None",
"")))</f>
        <v/>
      </c>
      <c r="H28" s="29" t="str">
        <f>IF(COUNTIFS(AU!B:B,B28,AU!T:T,"Other Than Satisfied")&gt;0,"Other Than Satisfied","")</f>
        <v/>
      </c>
      <c r="I28" s="29" t="str">
        <f>IF(COUNTIFS(AU!B:B,B28,AU!U:U,"High")&gt;0,"High",
IF(COUNTIFS(AU!B:B,B28,AU!U:U,"Moderate")&gt;0,"Moderate",
IF(COUNTIFS(AU!B:B,B28,AU!U:U,"Low")&gt;0,"Low",
"")))</f>
        <v/>
      </c>
    </row>
    <row r="29" spans="1:9" s="8" customFormat="1" ht="14.1" customHeight="1" x14ac:dyDescent="0.25">
      <c r="A29" s="24" t="s">
        <v>329</v>
      </c>
      <c r="B29" s="5" t="s">
        <v>84</v>
      </c>
      <c r="C29" s="5" t="s">
        <v>85</v>
      </c>
      <c r="D29" s="29" t="str">
        <f>IF(COUNTIFS(AU!B:B,B29)=COUNTIFS(AU!B:B,B29,AU!I:I,"Not Applicable"),"Not Applicable",
IF(COUNTIFS(AU!B:B,B29)=COUNTIFS(AU!B:B,B29,AU!I:I,"Planned"),"Planned",
IF(COUNTIFS(AU!B:B,B29)=COUNTIFS(AU!B:B,B29,AU!I:I,"Alternative Implementation"),"Alternative Implementation",
IF(COUNTIFS(AU!B:B,B29,AU!I:I,"Partially Implemented")&gt;0,"Partially Implemented",
IF(COUNTIFS(AU!B:B,B29,AU!I:I,"Planned")&gt;0,"Planned",
IF(COUNTIFS(AU!B:B,B29,AU!I:I,"Alternative Implementation")&gt;0,"Alternative Implementation",
IF(COUNTIFS(AU!B:B,B29,AU!I:I,"Implemented")&gt;0,"Implemented",
"")))))))</f>
        <v/>
      </c>
      <c r="E29" s="30" t="str">
        <f>IF(COUNTIFS(AU!B:B,B29,AU!J:J,"Other Than Satisfied")&gt;0,"Other Than Satisfied",
IF(COUNTIFS(AU!B:B,B29,AU!J:J,"Satisfied")=COUNTIFS(AU!B:B,B29),"Satisfied",""))</f>
        <v/>
      </c>
      <c r="F29" s="29" t="str">
        <f>IF(COUNTIFS(AU!B:B,B29,AU!N:N,"High")&gt;0,"High",
IF(COUNTIFS(AU!B:B,B29,AU!N:N,"Moderate")&gt;0,"Moderate",
IF(COUNTIFS(AU!B:B,B29,AU!N:N,"Low")&gt;0,"Low",
"")))</f>
        <v/>
      </c>
      <c r="G29" s="29" t="str">
        <f>IF(COUNTIFS(AU!B:B,B29,AU!Q:Q,"Yes")&gt;0,"Yes",
IF(COUNTIFS(AU!B:B,B29,AU!Q:Q,"No")&gt;0,"No",
IF(COUNTIFS(AU!B:B,B29,AU!Q:Q,"None")&gt;0,"None",
"")))</f>
        <v/>
      </c>
      <c r="H29" s="29" t="str">
        <f>IF(COUNTIFS(AU!B:B,B29,AU!T:T,"Other Than Satisfied")&gt;0,"Other Than Satisfied","")</f>
        <v/>
      </c>
      <c r="I29" s="29" t="str">
        <f>IF(COUNTIFS(AU!B:B,B29,AU!U:U,"High")&gt;0,"High",
IF(COUNTIFS(AU!B:B,B29,AU!U:U,"Moderate")&gt;0,"Moderate",
IF(COUNTIFS(AU!B:B,B29,AU!U:U,"Low")&gt;0,"Low",
"")))</f>
        <v/>
      </c>
    </row>
    <row r="30" spans="1:9" s="1" customFormat="1" ht="14.1" customHeight="1" x14ac:dyDescent="0.25">
      <c r="A30" s="9"/>
      <c r="B30" s="3"/>
      <c r="C30" s="3" t="s">
        <v>86</v>
      </c>
      <c r="D30" s="28"/>
      <c r="E30" s="28"/>
      <c r="F30" s="28"/>
      <c r="G30" s="28"/>
      <c r="H30" s="28"/>
      <c r="I30" s="28"/>
    </row>
    <row r="31" spans="1:9" s="1" customFormat="1" ht="14.1" customHeight="1" x14ac:dyDescent="0.25">
      <c r="A31" s="24" t="s">
        <v>330</v>
      </c>
      <c r="B31" s="5" t="s">
        <v>87</v>
      </c>
      <c r="C31" s="5" t="s">
        <v>88</v>
      </c>
      <c r="D31" s="29" t="str">
        <f>IF(COUNTIFS(CA!B:B,B31)=COUNTIFS(CA!B:B,B31,CA!I:I,"Not Applicable"),"Not Applicable",
IF(COUNTIFS(CA!B:B,B31)=COUNTIFS(CA!B:B,B31,CA!I:I,"Planned"),"Planned",
IF(COUNTIFS(CA!B:B,B31)=COUNTIFS(CA!B:B,B31,CA!I:I,"Alternative Implementation"),"Alternative Implementation",
IF(COUNTIFS(CA!B:B,B31,CA!I:I,"Partially Implemented")&gt;0,"Partially Implemented",
IF(COUNTIFS(CA!B:B,B31,CA!I:I,"Planned")&gt;0,"Planned",
IF(COUNTIFS(CA!B:B,B31,CA!I:I,"Alternative Implementation")&gt;0,"Alternative Implementation",
IF(COUNTIFS(CA!B:B,B31,CA!I:I,"Implemented")&gt;0,"Implemented",
"")))))))</f>
        <v/>
      </c>
      <c r="E31" s="30" t="str">
        <f>IF(COUNTIFS(CA!B:B,B31,CA!J:J,"Other Than Satisfied")&gt;0,"Other Than Satisfied",
IF(COUNTIFS(CA!B:B,B31,CA!J:J,"Satisfied")=COUNTIFS(CA!B:B,B31),"Satisfied",""))</f>
        <v/>
      </c>
      <c r="F31" s="29" t="str">
        <f>IF(COUNTIFS(CA!B:B,B31,CA!N:N,"High")&gt;0,"High",
IF(COUNTIFS(CA!B:B,B31,CA!N:N,"Moderate")&gt;0,"Moderate",
IF(COUNTIFS(CA!B:B,B31,CA!N:N,"Low")&gt;0,"Low",
"")))</f>
        <v/>
      </c>
      <c r="G31" s="29" t="str">
        <f>IF(COUNTIFS(CA!B:B,B31,CA!Q:Q,"Yes")&gt;0,"Yes",
IF(COUNTIFS(CA!B:B,B31,CA!Q:Q,"No")&gt;0,"No",
IF(COUNTIFS(CA!B:B,B31,CA!Q:Q,"None")&gt;0,"None",
"")))</f>
        <v/>
      </c>
      <c r="H31" s="29" t="str">
        <f>IF(COUNTIFS(CA!B:B,B31,CA!T:T,"Other Than Satisfied")&gt;0,"Other Than Satisfied","")</f>
        <v/>
      </c>
      <c r="I31" s="29" t="str">
        <f>IF(COUNTIFS(CA!B:B,B31,CA!U:U,"High")&gt;0,"High",
IF(COUNTIFS(CA!B:B,B31,CA!U:U,"Moderate")&gt;0,"Moderate",
IF(COUNTIFS(CA!B:B,B31,CA!U:U,"Low")&gt;0,"Low",
"")))</f>
        <v/>
      </c>
    </row>
    <row r="32" spans="1:9" s="8" customFormat="1" ht="14.1" customHeight="1" x14ac:dyDescent="0.25">
      <c r="A32" s="24" t="s">
        <v>330</v>
      </c>
      <c r="B32" s="5" t="s">
        <v>89</v>
      </c>
      <c r="C32" s="5" t="s">
        <v>90</v>
      </c>
      <c r="D32" s="29" t="str">
        <f>IF(COUNTIFS(CA!B:B,B32)=COUNTIFS(CA!B:B,B32,CA!I:I,"Not Applicable"),"Not Applicable",
IF(COUNTIFS(CA!B:B,B32)=COUNTIFS(CA!B:B,B32,CA!I:I,"Planned"),"Planned",
IF(COUNTIFS(CA!B:B,B32)=COUNTIFS(CA!B:B,B32,CA!I:I,"Alternative Implementation"),"Alternative Implementation",
IF(COUNTIFS(CA!B:B,B32,CA!I:I,"Partially Implemented")&gt;0,"Partially Implemented",
IF(COUNTIFS(CA!B:B,B32,CA!I:I,"Planned")&gt;0,"Planned",
IF(COUNTIFS(CA!B:B,B32,CA!I:I,"Alternative Implementation")&gt;0,"Alternative Implementation",
IF(COUNTIFS(CA!B:B,B32,CA!I:I,"Implemented")&gt;0,"Implemented",
"")))))))</f>
        <v/>
      </c>
      <c r="E32" s="30" t="str">
        <f>IF(COUNTIFS(CA!B:B,B32,CA!J:J,"Other Than Satisfied")&gt;0,"Other Than Satisfied",
IF(COUNTIFS(CA!B:B,B32,CA!J:J,"Satisfied")=COUNTIFS(CA!B:B,B32),"Satisfied",""))</f>
        <v/>
      </c>
      <c r="F32" s="29" t="str">
        <f>IF(COUNTIFS(CA!B:B,B32,CA!N:N,"High")&gt;0,"High",
IF(COUNTIFS(CA!B:B,B32,CA!N:N,"Moderate")&gt;0,"Moderate",
IF(COUNTIFS(CA!B:B,B32,CA!N:N,"Low")&gt;0,"Low",
"")))</f>
        <v/>
      </c>
      <c r="G32" s="29" t="str">
        <f>IF(COUNTIFS(CA!B:B,B32,CA!Q:Q,"Yes")&gt;0,"Yes",
IF(COUNTIFS(CA!B:B,B32,CA!Q:Q,"No")&gt;0,"No",
IF(COUNTIFS(CA!B:B,B32,CA!Q:Q,"None")&gt;0,"None",
"")))</f>
        <v/>
      </c>
      <c r="H32" s="29" t="str">
        <f>IF(COUNTIFS(CA!B:B,B32,CA!T:T,"Other Than Satisfied")&gt;0,"Other Than Satisfied","")</f>
        <v/>
      </c>
      <c r="I32" s="29" t="str">
        <f>IF(COUNTIFS(CA!B:B,B32,CA!U:U,"High")&gt;0,"High",
IF(COUNTIFS(CA!B:B,B32,CA!U:U,"Moderate")&gt;0,"Moderate",
IF(COUNTIFS(CA!B:B,B32,CA!U:U,"Low")&gt;0,"Low",
"")))</f>
        <v/>
      </c>
    </row>
    <row r="33" spans="1:9" s="8" customFormat="1" ht="14.1" customHeight="1" x14ac:dyDescent="0.25">
      <c r="A33" s="25" t="s">
        <v>330</v>
      </c>
      <c r="B33" s="7" t="s">
        <v>375</v>
      </c>
      <c r="C33" s="7" t="s">
        <v>91</v>
      </c>
      <c r="D33" s="29" t="str">
        <f>IF(COUNTIFS(CA!B:B,B33)=COUNTIFS(CA!B:B,B33,CA!I:I,"Not Applicable"),"Not Applicable",
IF(COUNTIFS(CA!B:B,B33)=COUNTIFS(CA!B:B,B33,CA!I:I,"Planned"),"Planned",
IF(COUNTIFS(CA!B:B,B33)=COUNTIFS(CA!B:B,B33,CA!I:I,"Alternative Implementation"),"Alternative Implementation",
IF(COUNTIFS(CA!B:B,B33,CA!I:I,"Partially Implemented")&gt;0,"Partially Implemented",
IF(COUNTIFS(CA!B:B,B33,CA!I:I,"Planned")&gt;0,"Planned",
IF(COUNTIFS(CA!B:B,B33,CA!I:I,"Alternative Implementation")&gt;0,"Alternative Implementation",
IF(COUNTIFS(CA!B:B,B33,CA!I:I,"Implemented")&gt;0,"Implemented",
"")))))))</f>
        <v/>
      </c>
      <c r="E33" s="30" t="str">
        <f>IF(COUNTIFS(CA!B:B,B33,CA!J:J,"Other Than Satisfied")&gt;0,"Other Than Satisfied",
IF(COUNTIFS(CA!B:B,B33,CA!J:J,"Satisfied")=COUNTIFS(CA!B:B,B33),"Satisfied",""))</f>
        <v/>
      </c>
      <c r="F33" s="29" t="str">
        <f>IF(COUNTIFS(CA!B:B,B33,CA!N:N,"High")&gt;0,"High",
IF(COUNTIFS(CA!B:B,B33,CA!N:N,"Moderate")&gt;0,"Moderate",
IF(COUNTIFS(CA!B:B,B33,CA!N:N,"Low")&gt;0,"Low",
"")))</f>
        <v/>
      </c>
      <c r="G33" s="29" t="str">
        <f>IF(COUNTIFS(CA!B:B,B33,CA!Q:Q,"Yes")&gt;0,"Yes",
IF(COUNTIFS(CA!B:B,B33,CA!Q:Q,"No")&gt;0,"No",
IF(COUNTIFS(CA!B:B,B33,CA!Q:Q,"None")&gt;0,"None",
"")))</f>
        <v/>
      </c>
      <c r="H33" s="29" t="str">
        <f>IF(COUNTIFS(CA!B:B,B33,CA!T:T,"Other Than Satisfied")&gt;0,"Other Than Satisfied","")</f>
        <v/>
      </c>
      <c r="I33" s="29" t="str">
        <f>IF(COUNTIFS(CA!B:B,B33,CA!U:U,"High")&gt;0,"High",
IF(COUNTIFS(CA!B:B,B33,CA!U:U,"Moderate")&gt;0,"Moderate",
IF(COUNTIFS(CA!B:B,B33,CA!U:U,"Low")&gt;0,"Low",
"")))</f>
        <v/>
      </c>
    </row>
    <row r="34" spans="1:9" s="1" customFormat="1" ht="14.1" customHeight="1" x14ac:dyDescent="0.25">
      <c r="A34" s="24" t="s">
        <v>330</v>
      </c>
      <c r="B34" s="5" t="s">
        <v>92</v>
      </c>
      <c r="C34" s="5" t="s">
        <v>93</v>
      </c>
      <c r="D34" s="29" t="str">
        <f>IF(COUNTIFS(CA!B:B,B34)=COUNTIFS(CA!B:B,B34,CA!I:I,"Not Applicable"),"Not Applicable",
IF(COUNTIFS(CA!B:B,B34)=COUNTIFS(CA!B:B,B34,CA!I:I,"Planned"),"Planned",
IF(COUNTIFS(CA!B:B,B34)=COUNTIFS(CA!B:B,B34,CA!I:I,"Alternative Implementation"),"Alternative Implementation",
IF(COUNTIFS(CA!B:B,B34,CA!I:I,"Partially Implemented")&gt;0,"Partially Implemented",
IF(COUNTIFS(CA!B:B,B34,CA!I:I,"Planned")&gt;0,"Planned",
IF(COUNTIFS(CA!B:B,B34,CA!I:I,"Alternative Implementation")&gt;0,"Alternative Implementation",
IF(COUNTIFS(CA!B:B,B34,CA!I:I,"Implemented")&gt;0,"Implemented",
"")))))))</f>
        <v/>
      </c>
      <c r="E34" s="30" t="str">
        <f>IF(COUNTIFS(CA!B:B,B34,CA!J:J,"Other Than Satisfied")&gt;0,"Other Than Satisfied",
IF(COUNTIFS(CA!B:B,B34,CA!J:J,"Satisfied")=COUNTIFS(CA!B:B,B34),"Satisfied",""))</f>
        <v/>
      </c>
      <c r="F34" s="29" t="str">
        <f>IF(COUNTIFS(CA!B:B,B34,CA!N:N,"High")&gt;0,"High",
IF(COUNTIFS(CA!B:B,B34,CA!N:N,"Moderate")&gt;0,"Moderate",
IF(COUNTIFS(CA!B:B,B34,CA!N:N,"Low")&gt;0,"Low",
"")))</f>
        <v/>
      </c>
      <c r="G34" s="29" t="str">
        <f>IF(COUNTIFS(CA!B:B,B34,CA!Q:Q,"Yes")&gt;0,"Yes",
IF(COUNTIFS(CA!B:B,B34,CA!Q:Q,"No")&gt;0,"No",
IF(COUNTIFS(CA!B:B,B34,CA!Q:Q,"None")&gt;0,"None",
"")))</f>
        <v/>
      </c>
      <c r="H34" s="29" t="str">
        <f>IF(COUNTIFS(CA!B:B,B34,CA!T:T,"Other Than Satisfied")&gt;0,"Other Than Satisfied","")</f>
        <v/>
      </c>
      <c r="I34" s="29" t="str">
        <f>IF(COUNTIFS(CA!B:B,B34,CA!U:U,"High")&gt;0,"High",
IF(COUNTIFS(CA!B:B,B34,CA!U:U,"Moderate")&gt;0,"Moderate",
IF(COUNTIFS(CA!B:B,B34,CA!U:U,"Low")&gt;0,"Low",
"")))</f>
        <v/>
      </c>
    </row>
    <row r="35" spans="1:9" s="8" customFormat="1" ht="14.1" customHeight="1" x14ac:dyDescent="0.25">
      <c r="A35" s="24" t="s">
        <v>330</v>
      </c>
      <c r="B35" s="5" t="s">
        <v>94</v>
      </c>
      <c r="C35" s="5" t="s">
        <v>95</v>
      </c>
      <c r="D35" s="29" t="str">
        <f>IF(COUNTIFS(CA!B:B,B35)=COUNTIFS(CA!B:B,B35,CA!I:I,"Not Applicable"),"Not Applicable",
IF(COUNTIFS(CA!B:B,B35)=COUNTIFS(CA!B:B,B35,CA!I:I,"Planned"),"Planned",
IF(COUNTIFS(CA!B:B,B35)=COUNTIFS(CA!B:B,B35,CA!I:I,"Alternative Implementation"),"Alternative Implementation",
IF(COUNTIFS(CA!B:B,B35,CA!I:I,"Partially Implemented")&gt;0,"Partially Implemented",
IF(COUNTIFS(CA!B:B,B35,CA!I:I,"Planned")&gt;0,"Planned",
IF(COUNTIFS(CA!B:B,B35,CA!I:I,"Alternative Implementation")&gt;0,"Alternative Implementation",
IF(COUNTIFS(CA!B:B,B35,CA!I:I,"Implemented")&gt;0,"Implemented",
"")))))))</f>
        <v/>
      </c>
      <c r="E35" s="30" t="str">
        <f>IF(COUNTIFS(CA!B:B,B35,CA!J:J,"Other Than Satisfied")&gt;0,"Other Than Satisfied",
IF(COUNTIFS(CA!B:B,B35,CA!J:J,"Satisfied")=COUNTIFS(CA!B:B,B35),"Satisfied",""))</f>
        <v/>
      </c>
      <c r="F35" s="29" t="str">
        <f>IF(COUNTIFS(CA!B:B,B35,CA!N:N,"High")&gt;0,"High",
IF(COUNTIFS(CA!B:B,B35,CA!N:N,"Moderate")&gt;0,"Moderate",
IF(COUNTIFS(CA!B:B,B35,CA!N:N,"Low")&gt;0,"Low",
"")))</f>
        <v/>
      </c>
      <c r="G35" s="29" t="str">
        <f>IF(COUNTIFS(CA!B:B,B35,CA!Q:Q,"Yes")&gt;0,"Yes",
IF(COUNTIFS(CA!B:B,B35,CA!Q:Q,"No")&gt;0,"No",
IF(COUNTIFS(CA!B:B,B35,CA!Q:Q,"None")&gt;0,"None",
"")))</f>
        <v/>
      </c>
      <c r="H35" s="29" t="str">
        <f>IF(COUNTIFS(CA!B:B,B35,CA!T:T,"Other Than Satisfied")&gt;0,"Other Than Satisfied","")</f>
        <v/>
      </c>
      <c r="I35" s="29" t="str">
        <f>IF(COUNTIFS(CA!B:B,B35,CA!U:U,"High")&gt;0,"High",
IF(COUNTIFS(CA!B:B,B35,CA!U:U,"Moderate")&gt;0,"Moderate",
IF(COUNTIFS(CA!B:B,B35,CA!U:U,"Low")&gt;0,"Low",
"")))</f>
        <v/>
      </c>
    </row>
    <row r="36" spans="1:9" s="8" customFormat="1" ht="14.1" customHeight="1" x14ac:dyDescent="0.25">
      <c r="A36" s="24" t="s">
        <v>330</v>
      </c>
      <c r="B36" s="5" t="s">
        <v>96</v>
      </c>
      <c r="C36" s="5" t="s">
        <v>97</v>
      </c>
      <c r="D36" s="29" t="str">
        <f>IF(COUNTIFS(CA!B:B,B36)=COUNTIFS(CA!B:B,B36,CA!I:I,"Not Applicable"),"Not Applicable",
IF(COUNTIFS(CA!B:B,B36)=COUNTIFS(CA!B:B,B36,CA!I:I,"Planned"),"Planned",
IF(COUNTIFS(CA!B:B,B36)=COUNTIFS(CA!B:B,B36,CA!I:I,"Alternative Implementation"),"Alternative Implementation",
IF(COUNTIFS(CA!B:B,B36,CA!I:I,"Partially Implemented")&gt;0,"Partially Implemented",
IF(COUNTIFS(CA!B:B,B36,CA!I:I,"Planned")&gt;0,"Planned",
IF(COUNTIFS(CA!B:B,B36,CA!I:I,"Alternative Implementation")&gt;0,"Alternative Implementation",
IF(COUNTIFS(CA!B:B,B36,CA!I:I,"Implemented")&gt;0,"Implemented",
"")))))))</f>
        <v/>
      </c>
      <c r="E36" s="30" t="str">
        <f>IF(COUNTIFS(CA!B:B,B36,CA!J:J,"Other Than Satisfied")&gt;0,"Other Than Satisfied",
IF(COUNTIFS(CA!B:B,B36,CA!J:J,"Satisfied")=COUNTIFS(CA!B:B,B36),"Satisfied",""))</f>
        <v/>
      </c>
      <c r="F36" s="29" t="str">
        <f>IF(COUNTIFS(CA!B:B,B36,CA!N:N,"High")&gt;0,"High",
IF(COUNTIFS(CA!B:B,B36,CA!N:N,"Moderate")&gt;0,"Moderate",
IF(COUNTIFS(CA!B:B,B36,CA!N:N,"Low")&gt;0,"Low",
"")))</f>
        <v/>
      </c>
      <c r="G36" s="29" t="str">
        <f>IF(COUNTIFS(CA!B:B,B36,CA!Q:Q,"Yes")&gt;0,"Yes",
IF(COUNTIFS(CA!B:B,B36,CA!Q:Q,"No")&gt;0,"No",
IF(COUNTIFS(CA!B:B,B36,CA!Q:Q,"None")&gt;0,"None",
"")))</f>
        <v/>
      </c>
      <c r="H36" s="29" t="str">
        <f>IF(COUNTIFS(CA!B:B,B36,CA!T:T,"Other Than Satisfied")&gt;0,"Other Than Satisfied","")</f>
        <v/>
      </c>
      <c r="I36" s="29" t="str">
        <f>IF(COUNTIFS(CA!B:B,B36,CA!U:U,"High")&gt;0,"High",
IF(COUNTIFS(CA!B:B,B36,CA!U:U,"Moderate")&gt;0,"Moderate",
IF(COUNTIFS(CA!B:B,B36,CA!U:U,"Low")&gt;0,"Low",
"")))</f>
        <v/>
      </c>
    </row>
    <row r="37" spans="1:9" s="8" customFormat="1" ht="14.1" customHeight="1" x14ac:dyDescent="0.25">
      <c r="A37" s="24" t="s">
        <v>330</v>
      </c>
      <c r="B37" s="5" t="s">
        <v>98</v>
      </c>
      <c r="C37" s="5" t="s">
        <v>99</v>
      </c>
      <c r="D37" s="29" t="str">
        <f>IF(COUNTIFS(CA!B:B,B37)=COUNTIFS(CA!B:B,B37,CA!I:I,"Not Applicable"),"Not Applicable",
IF(COUNTIFS(CA!B:B,B37)=COUNTIFS(CA!B:B,B37,CA!I:I,"Planned"),"Planned",
IF(COUNTIFS(CA!B:B,B37)=COUNTIFS(CA!B:B,B37,CA!I:I,"Alternative Implementation"),"Alternative Implementation",
IF(COUNTIFS(CA!B:B,B37,CA!I:I,"Partially Implemented")&gt;0,"Partially Implemented",
IF(COUNTIFS(CA!B:B,B37,CA!I:I,"Planned")&gt;0,"Planned",
IF(COUNTIFS(CA!B:B,B37,CA!I:I,"Alternative Implementation")&gt;0,"Alternative Implementation",
IF(COUNTIFS(CA!B:B,B37,CA!I:I,"Implemented")&gt;0,"Implemented",
"")))))))</f>
        <v/>
      </c>
      <c r="E37" s="30" t="str">
        <f>IF(COUNTIFS(CA!B:B,B37,CA!J:J,"Other Than Satisfied")&gt;0,"Other Than Satisfied",
IF(COUNTIFS(CA!B:B,B37,CA!J:J,"Satisfied")=COUNTIFS(CA!B:B,B37),"Satisfied",""))</f>
        <v/>
      </c>
      <c r="F37" s="29" t="str">
        <f>IF(COUNTIFS(CA!B:B,B37,CA!N:N,"High")&gt;0,"High",
IF(COUNTIFS(CA!B:B,B37,CA!N:N,"Moderate")&gt;0,"Moderate",
IF(COUNTIFS(CA!B:B,B37,CA!N:N,"Low")&gt;0,"Low",
"")))</f>
        <v/>
      </c>
      <c r="G37" s="29" t="str">
        <f>IF(COUNTIFS(CA!B:B,B37,CA!Q:Q,"Yes")&gt;0,"Yes",
IF(COUNTIFS(CA!B:B,B37,CA!Q:Q,"No")&gt;0,"No",
IF(COUNTIFS(CA!B:B,B37,CA!Q:Q,"None")&gt;0,"None",
"")))</f>
        <v/>
      </c>
      <c r="H37" s="29" t="str">
        <f>IF(COUNTIFS(CA!B:B,B37,CA!T:T,"Other Than Satisfied")&gt;0,"Other Than Satisfied","")</f>
        <v/>
      </c>
      <c r="I37" s="29" t="str">
        <f>IF(COUNTIFS(CA!B:B,B37,CA!U:U,"High")&gt;0,"High",
IF(COUNTIFS(CA!B:B,B37,CA!U:U,"Moderate")&gt;0,"Moderate",
IF(COUNTIFS(CA!B:B,B37,CA!U:U,"Low")&gt;0,"Low",
"")))</f>
        <v/>
      </c>
    </row>
    <row r="38" spans="1:9" s="1" customFormat="1" ht="14.1" customHeight="1" x14ac:dyDescent="0.25">
      <c r="A38" s="24" t="s">
        <v>330</v>
      </c>
      <c r="B38" s="5" t="s">
        <v>100</v>
      </c>
      <c r="C38" s="5" t="s">
        <v>101</v>
      </c>
      <c r="D38" s="29" t="str">
        <f>IF(COUNTIFS(CA!B:B,B38)=COUNTIFS(CA!B:B,B38,CA!I:I,"Not Applicable"),"Not Applicable",
IF(COUNTIFS(CA!B:B,B38)=COUNTIFS(CA!B:B,B38,CA!I:I,"Planned"),"Planned",
IF(COUNTIFS(CA!B:B,B38)=COUNTIFS(CA!B:B,B38,CA!I:I,"Alternative Implementation"),"Alternative Implementation",
IF(COUNTIFS(CA!B:B,B38,CA!I:I,"Partially Implemented")&gt;0,"Partially Implemented",
IF(COUNTIFS(CA!B:B,B38,CA!I:I,"Planned")&gt;0,"Planned",
IF(COUNTIFS(CA!B:B,B38,CA!I:I,"Alternative Implementation")&gt;0,"Alternative Implementation",
IF(COUNTIFS(CA!B:B,B38,CA!I:I,"Implemented")&gt;0,"Implemented",
"")))))))</f>
        <v/>
      </c>
      <c r="E38" s="30" t="str">
        <f>IF(COUNTIFS(CA!B:B,B38,CA!J:J,"Other Than Satisfied")&gt;0,"Other Than Satisfied",
IF(COUNTIFS(CA!B:B,B38,CA!J:J,"Satisfied")=COUNTIFS(CA!B:B,B38),"Satisfied",""))</f>
        <v/>
      </c>
      <c r="F38" s="29" t="str">
        <f>IF(COUNTIFS(CA!B:B,B38,CA!N:N,"High")&gt;0,"High",
IF(COUNTIFS(CA!B:B,B38,CA!N:N,"Moderate")&gt;0,"Moderate",
IF(COUNTIFS(CA!B:B,B38,CA!N:N,"Low")&gt;0,"Low",
"")))</f>
        <v/>
      </c>
      <c r="G38" s="29" t="str">
        <f>IF(COUNTIFS(CA!B:B,B38,CA!Q:Q,"Yes")&gt;0,"Yes",
IF(COUNTIFS(CA!B:B,B38,CA!Q:Q,"No")&gt;0,"No",
IF(COUNTIFS(CA!B:B,B38,CA!Q:Q,"None")&gt;0,"None",
"")))</f>
        <v/>
      </c>
      <c r="H38" s="29" t="str">
        <f>IF(COUNTIFS(CA!B:B,B38,CA!T:T,"Other Than Satisfied")&gt;0,"Other Than Satisfied","")</f>
        <v/>
      </c>
      <c r="I38" s="29" t="str">
        <f>IF(COUNTIFS(CA!B:B,B38,CA!U:U,"High")&gt;0,"High",
IF(COUNTIFS(CA!B:B,B38,CA!U:U,"Moderate")&gt;0,"Moderate",
IF(COUNTIFS(CA!B:B,B38,CA!U:U,"Low")&gt;0,"Low",
"")))</f>
        <v/>
      </c>
    </row>
    <row r="39" spans="1:9" s="1" customFormat="1" ht="14.1" customHeight="1" x14ac:dyDescent="0.25">
      <c r="A39" s="9"/>
      <c r="B39" s="3"/>
      <c r="C39" s="3" t="s">
        <v>102</v>
      </c>
      <c r="D39" s="28"/>
      <c r="E39" s="28"/>
      <c r="F39" s="28"/>
      <c r="G39" s="28"/>
      <c r="H39" s="28"/>
      <c r="I39" s="28"/>
    </row>
    <row r="40" spans="1:9" s="1" customFormat="1" ht="14.1" customHeight="1" x14ac:dyDescent="0.25">
      <c r="A40" s="24" t="s">
        <v>331</v>
      </c>
      <c r="B40" s="5" t="s">
        <v>103</v>
      </c>
      <c r="C40" s="5" t="s">
        <v>104</v>
      </c>
      <c r="D40" s="29" t="str">
        <f>IF(COUNTIFS(CM!B:B,B40)=COUNTIFS(CM!B:B,B40,CM!I:I,"Not Applicable"),"Not Applicable",
IF(COUNTIFS(CM!B:B,B40)=COUNTIFS(CM!B:B,B40,CM!I:I,"Planned"),"Planned",
IF(COUNTIFS(CM!B:B,B40)=COUNTIFS(CM!B:B,B40,CM!I:I,"Alternative Implementation"),"Alternative Implementation",
IF(COUNTIFS(CM!B:B,B40,CM!I:I,"Partially Implemented")&gt;0,"Partially Implemented",
IF(COUNTIFS(CM!B:B,B40,CM!I:I,"Planned")&gt;0,"Planned",
IF(COUNTIFS(CM!B:B,B40,CM!I:I,"Alternative Implementation")&gt;0,"Alternative Implementation",
IF(COUNTIFS(CM!B:B,B40,CM!I:I,"Implemented")&gt;0,"Implemented",
"")))))))</f>
        <v/>
      </c>
      <c r="E40" s="30" t="str">
        <f>IF(COUNTIFS(CM!B:B,B40,CM!J:J,"Other Than Satisfied")&gt;0,"Other Than Satisfied",
IF(COUNTIFS(CM!B:B,B40,CM!J:J,"Satisfied")=COUNTIFS(CM!B:B,B40),"Satisfied",""))</f>
        <v/>
      </c>
      <c r="F40" s="29" t="str">
        <f>IF(COUNTIFS(CM!B:B,B40,CM!N:N,"High")&gt;0,"High",
IF(COUNTIFS(CM!B:B,B40,CM!N:N,"Moderate")&gt;0,"Moderate",
IF(COUNTIFS(CM!B:B,B40,CM!N:N,"Low")&gt;0,"Low",
"")))</f>
        <v/>
      </c>
      <c r="G40" s="29" t="str">
        <f>IF(COUNTIFS(CM!B:B,B40,CM!Q:Q,"Yes")&gt;0,"Yes",
IF(COUNTIFS(CM!B:B,B40,CM!Q:Q,"No")&gt;0,"No",
IF(COUNTIFS(CM!B:B,B40,CM!Q:Q,"None")&gt;0,"None",
"")))</f>
        <v/>
      </c>
      <c r="H40" s="29" t="str">
        <f>IF(COUNTIFS(CM!B:B,B40,CM!T:T,"Other Than Satisfied")&gt;0,"Other Than Satisfied","")</f>
        <v/>
      </c>
      <c r="I40" s="29" t="str">
        <f>IF(COUNTIFS(CM!B:B,B40,CM!U:U,"High")&gt;0,"High",
IF(COUNTIFS(CM!B:B,B40,CM!U:U,"Moderate")&gt;0,"Moderate",
IF(COUNTIFS(CM!B:B,B40,CM!U:U,"Low")&gt;0,"Low",
"")))</f>
        <v/>
      </c>
    </row>
    <row r="41" spans="1:9" s="1" customFormat="1" ht="14.1" customHeight="1" x14ac:dyDescent="0.25">
      <c r="A41" s="24" t="s">
        <v>331</v>
      </c>
      <c r="B41" s="5" t="s">
        <v>105</v>
      </c>
      <c r="C41" s="5" t="s">
        <v>106</v>
      </c>
      <c r="D41" s="29" t="str">
        <f>IF(COUNTIFS(CM!B:B,B41)=COUNTIFS(CM!B:B,B41,CM!I:I,"Not Applicable"),"Not Applicable",
IF(COUNTIFS(CM!B:B,B41)=COUNTIFS(CM!B:B,B41,CM!I:I,"Planned"),"Planned",
IF(COUNTIFS(CM!B:B,B41)=COUNTIFS(CM!B:B,B41,CM!I:I,"Alternative Implementation"),"Alternative Implementation",
IF(COUNTIFS(CM!B:B,B41,CM!I:I,"Partially Implemented")&gt;0,"Partially Implemented",
IF(COUNTIFS(CM!B:B,B41,CM!I:I,"Planned")&gt;0,"Planned",
IF(COUNTIFS(CM!B:B,B41,CM!I:I,"Alternative Implementation")&gt;0,"Alternative Implementation",
IF(COUNTIFS(CM!B:B,B41,CM!I:I,"Implemented")&gt;0,"Implemented",
"")))))))</f>
        <v/>
      </c>
      <c r="E41" s="30" t="str">
        <f>IF(COUNTIFS(CM!B:B,B41,CM!J:J,"Other Than Satisfied")&gt;0,"Other Than Satisfied",
IF(COUNTIFS(CM!B:B,B41,CM!J:J,"Satisfied")=COUNTIFS(CM!B:B,B41),"Satisfied",""))</f>
        <v/>
      </c>
      <c r="F41" s="29" t="str">
        <f>IF(COUNTIFS(CM!B:B,B41,CM!N:N,"High")&gt;0,"High",
IF(COUNTIFS(CM!B:B,B41,CM!N:N,"Moderate")&gt;0,"Moderate",
IF(COUNTIFS(CM!B:B,B41,CM!N:N,"Low")&gt;0,"Low",
"")))</f>
        <v/>
      </c>
      <c r="G41" s="29" t="str">
        <f>IF(COUNTIFS(CM!B:B,B41,CM!Q:Q,"Yes")&gt;0,"Yes",
IF(COUNTIFS(CM!B:B,B41,CM!Q:Q,"No")&gt;0,"No",
IF(COUNTIFS(CM!B:B,B41,CM!Q:Q,"None")&gt;0,"None",
"")))</f>
        <v/>
      </c>
      <c r="H41" s="29" t="str">
        <f>IF(COUNTIFS(CM!B:B,B41,CM!T:T,"Other Than Satisfied")&gt;0,"Other Than Satisfied","")</f>
        <v/>
      </c>
      <c r="I41" s="29" t="str">
        <f>IF(COUNTIFS(CM!B:B,B41,CM!U:U,"High")&gt;0,"High",
IF(COUNTIFS(CM!B:B,B41,CM!U:U,"Moderate")&gt;0,"Moderate",
IF(COUNTIFS(CM!B:B,B41,CM!U:U,"Low")&gt;0,"Low",
"")))</f>
        <v/>
      </c>
    </row>
    <row r="42" spans="1:9" s="1" customFormat="1" ht="14.1" customHeight="1" x14ac:dyDescent="0.25">
      <c r="A42" s="24" t="s">
        <v>331</v>
      </c>
      <c r="B42" s="5" t="s">
        <v>107</v>
      </c>
      <c r="C42" s="5" t="s">
        <v>108</v>
      </c>
      <c r="D42" s="29" t="str">
        <f>IF(COUNTIFS(CM!B:B,B42)=COUNTIFS(CM!B:B,B42,CM!I:I,"Not Applicable"),"Not Applicable",
IF(COUNTIFS(CM!B:B,B42)=COUNTIFS(CM!B:B,B42,CM!I:I,"Planned"),"Planned",
IF(COUNTIFS(CM!B:B,B42)=COUNTIFS(CM!B:B,B42,CM!I:I,"Alternative Implementation"),"Alternative Implementation",
IF(COUNTIFS(CM!B:B,B42,CM!I:I,"Partially Implemented")&gt;0,"Partially Implemented",
IF(COUNTIFS(CM!B:B,B42,CM!I:I,"Planned")&gt;0,"Planned",
IF(COUNTIFS(CM!B:B,B42,CM!I:I,"Alternative Implementation")&gt;0,"Alternative Implementation",
IF(COUNTIFS(CM!B:B,B42,CM!I:I,"Implemented")&gt;0,"Implemented",
"")))))))</f>
        <v/>
      </c>
      <c r="E42" s="30" t="str">
        <f>IF(COUNTIFS(CM!B:B,B42,CM!J:J,"Other Than Satisfied")&gt;0,"Other Than Satisfied",
IF(COUNTIFS(CM!B:B,B42,CM!J:J,"Satisfied")=COUNTIFS(CM!B:B,B42),"Satisfied",""))</f>
        <v/>
      </c>
      <c r="F42" s="29" t="str">
        <f>IF(COUNTIFS(CM!B:B,B42,CM!N:N,"High")&gt;0,"High",
IF(COUNTIFS(CM!B:B,B42,CM!N:N,"Moderate")&gt;0,"Moderate",
IF(COUNTIFS(CM!B:B,B42,CM!N:N,"Low")&gt;0,"Low",
"")))</f>
        <v/>
      </c>
      <c r="G42" s="29" t="str">
        <f>IF(COUNTIFS(CM!B:B,B42,CM!Q:Q,"Yes")&gt;0,"Yes",
IF(COUNTIFS(CM!B:B,B42,CM!Q:Q,"No")&gt;0,"No",
IF(COUNTIFS(CM!B:B,B42,CM!Q:Q,"None")&gt;0,"None",
"")))</f>
        <v/>
      </c>
      <c r="H42" s="29" t="str">
        <f>IF(COUNTIFS(CM!B:B,B42,CM!T:T,"Other Than Satisfied")&gt;0,"Other Than Satisfied","")</f>
        <v/>
      </c>
      <c r="I42" s="29" t="str">
        <f>IF(COUNTIFS(CM!B:B,B42,CM!U:U,"High")&gt;0,"High",
IF(COUNTIFS(CM!B:B,B42,CM!U:U,"Moderate")&gt;0,"Moderate",
IF(COUNTIFS(CM!B:B,B42,CM!U:U,"Low")&gt;0,"Low",
"")))</f>
        <v/>
      </c>
    </row>
    <row r="43" spans="1:9" s="8" customFormat="1" ht="14.1" customHeight="1" x14ac:dyDescent="0.25">
      <c r="A43" s="24" t="s">
        <v>331</v>
      </c>
      <c r="B43" s="5" t="s">
        <v>109</v>
      </c>
      <c r="C43" s="5" t="s">
        <v>110</v>
      </c>
      <c r="D43" s="29" t="str">
        <f>IF(COUNTIFS(CM!B:B,B43)=COUNTIFS(CM!B:B,B43,CM!I:I,"Not Applicable"),"Not Applicable",
IF(COUNTIFS(CM!B:B,B43)=COUNTIFS(CM!B:B,B43,CM!I:I,"Planned"),"Planned",
IF(COUNTIFS(CM!B:B,B43)=COUNTIFS(CM!B:B,B43,CM!I:I,"Alternative Implementation"),"Alternative Implementation",
IF(COUNTIFS(CM!B:B,B43,CM!I:I,"Partially Implemented")&gt;0,"Partially Implemented",
IF(COUNTIFS(CM!B:B,B43,CM!I:I,"Planned")&gt;0,"Planned",
IF(COUNTIFS(CM!B:B,B43,CM!I:I,"Alternative Implementation")&gt;0,"Alternative Implementation",
IF(COUNTIFS(CM!B:B,B43,CM!I:I,"Implemented")&gt;0,"Implemented",
"")))))))</f>
        <v/>
      </c>
      <c r="E43" s="30" t="str">
        <f>IF(COUNTIFS(CM!B:B,B43,CM!J:J,"Other Than Satisfied")&gt;0,"Other Than Satisfied",
IF(COUNTIFS(CM!B:B,B43,CM!J:J,"Satisfied")=COUNTIFS(CM!B:B,B43),"Satisfied",""))</f>
        <v/>
      </c>
      <c r="F43" s="29" t="str">
        <f>IF(COUNTIFS(CM!B:B,B43,CM!N:N,"High")&gt;0,"High",
IF(COUNTIFS(CM!B:B,B43,CM!N:N,"Moderate")&gt;0,"Moderate",
IF(COUNTIFS(CM!B:B,B43,CM!N:N,"Low")&gt;0,"Low",
"")))</f>
        <v/>
      </c>
      <c r="G43" s="29" t="str">
        <f>IF(COUNTIFS(CM!B:B,B43,CM!Q:Q,"Yes")&gt;0,"Yes",
IF(COUNTIFS(CM!B:B,B43,CM!Q:Q,"No")&gt;0,"No",
IF(COUNTIFS(CM!B:B,B43,CM!Q:Q,"None")&gt;0,"None",
"")))</f>
        <v/>
      </c>
      <c r="H43" s="29" t="str">
        <f>IF(COUNTIFS(CM!B:B,B43,CM!T:T,"Other Than Satisfied")&gt;0,"Other Than Satisfied","")</f>
        <v/>
      </c>
      <c r="I43" s="29" t="str">
        <f>IF(COUNTIFS(CM!B:B,B43,CM!U:U,"High")&gt;0,"High",
IF(COUNTIFS(CM!B:B,B43,CM!U:U,"Moderate")&gt;0,"Moderate",
IF(COUNTIFS(CM!B:B,B43,CM!U:U,"Low")&gt;0,"Low",
"")))</f>
        <v/>
      </c>
    </row>
    <row r="44" spans="1:9" s="1" customFormat="1" ht="14.1" customHeight="1" x14ac:dyDescent="0.25">
      <c r="A44" s="24" t="s">
        <v>331</v>
      </c>
      <c r="B44" s="5" t="s">
        <v>111</v>
      </c>
      <c r="C44" s="5" t="s">
        <v>112</v>
      </c>
      <c r="D44" s="29" t="str">
        <f>IF(COUNTIFS(CM!B:B,B44)=COUNTIFS(CM!B:B,B44,CM!I:I,"Not Applicable"),"Not Applicable",
IF(COUNTIFS(CM!B:B,B44)=COUNTIFS(CM!B:B,B44,CM!I:I,"Planned"),"Planned",
IF(COUNTIFS(CM!B:B,B44)=COUNTIFS(CM!B:B,B44,CM!I:I,"Alternative Implementation"),"Alternative Implementation",
IF(COUNTIFS(CM!B:B,B44,CM!I:I,"Partially Implemented")&gt;0,"Partially Implemented",
IF(COUNTIFS(CM!B:B,B44,CM!I:I,"Planned")&gt;0,"Planned",
IF(COUNTIFS(CM!B:B,B44,CM!I:I,"Alternative Implementation")&gt;0,"Alternative Implementation",
IF(COUNTIFS(CM!B:B,B44,CM!I:I,"Implemented")&gt;0,"Implemented",
"")))))))</f>
        <v/>
      </c>
      <c r="E44" s="30" t="str">
        <f>IF(COUNTIFS(CM!B:B,B44,CM!J:J,"Other Than Satisfied")&gt;0,"Other Than Satisfied",
IF(COUNTIFS(CM!B:B,B44,CM!J:J,"Satisfied")=COUNTIFS(CM!B:B,B44),"Satisfied",""))</f>
        <v/>
      </c>
      <c r="F44" s="29" t="str">
        <f>IF(COUNTIFS(CM!B:B,B44,CM!N:N,"High")&gt;0,"High",
IF(COUNTIFS(CM!B:B,B44,CM!N:N,"Moderate")&gt;0,"Moderate",
IF(COUNTIFS(CM!B:B,B44,CM!N:N,"Low")&gt;0,"Low",
"")))</f>
        <v/>
      </c>
      <c r="G44" s="29" t="str">
        <f>IF(COUNTIFS(CM!B:B,B44,CM!Q:Q,"Yes")&gt;0,"Yes",
IF(COUNTIFS(CM!B:B,B44,CM!Q:Q,"No")&gt;0,"No",
IF(COUNTIFS(CM!B:B,B44,CM!Q:Q,"None")&gt;0,"None",
"")))</f>
        <v/>
      </c>
      <c r="H44" s="29" t="str">
        <f>IF(COUNTIFS(CM!B:B,B44,CM!T:T,"Other Than Satisfied")&gt;0,"Other Than Satisfied","")</f>
        <v/>
      </c>
      <c r="I44" s="29" t="str">
        <f>IF(COUNTIFS(CM!B:B,B44,CM!U:U,"High")&gt;0,"High",
IF(COUNTIFS(CM!B:B,B44,CM!U:U,"Moderate")&gt;0,"Moderate",
IF(COUNTIFS(CM!B:B,B44,CM!U:U,"Low")&gt;0,"Low",
"")))</f>
        <v/>
      </c>
    </row>
    <row r="45" spans="1:9" s="1" customFormat="1" ht="14.1" customHeight="1" x14ac:dyDescent="0.25">
      <c r="A45" s="24" t="s">
        <v>331</v>
      </c>
      <c r="B45" s="5" t="s">
        <v>113</v>
      </c>
      <c r="C45" s="5" t="s">
        <v>114</v>
      </c>
      <c r="D45" s="29" t="str">
        <f>IF(COUNTIFS(CM!B:B,B45)=COUNTIFS(CM!B:B,B45,CM!I:I,"Not Applicable"),"Not Applicable",
IF(COUNTIFS(CM!B:B,B45)=COUNTIFS(CM!B:B,B45,CM!I:I,"Planned"),"Planned",
IF(COUNTIFS(CM!B:B,B45)=COUNTIFS(CM!B:B,B45,CM!I:I,"Alternative Implementation"),"Alternative Implementation",
IF(COUNTIFS(CM!B:B,B45,CM!I:I,"Partially Implemented")&gt;0,"Partially Implemented",
IF(COUNTIFS(CM!B:B,B45,CM!I:I,"Planned")&gt;0,"Planned",
IF(COUNTIFS(CM!B:B,B45,CM!I:I,"Alternative Implementation")&gt;0,"Alternative Implementation",
IF(COUNTIFS(CM!B:B,B45,CM!I:I,"Implemented")&gt;0,"Implemented",
"")))))))</f>
        <v/>
      </c>
      <c r="E45" s="30" t="str">
        <f>IF(COUNTIFS(CM!B:B,B45,CM!J:J,"Other Than Satisfied")&gt;0,"Other Than Satisfied",
IF(COUNTIFS(CM!B:B,B45,CM!J:J,"Satisfied")=COUNTIFS(CM!B:B,B45),"Satisfied",""))</f>
        <v/>
      </c>
      <c r="F45" s="29" t="str">
        <f>IF(COUNTIFS(CM!B:B,B45,CM!N:N,"High")&gt;0,"High",
IF(COUNTIFS(CM!B:B,B45,CM!N:N,"Moderate")&gt;0,"Moderate",
IF(COUNTIFS(CM!B:B,B45,CM!N:N,"Low")&gt;0,"Low",
"")))</f>
        <v/>
      </c>
      <c r="G45" s="29" t="str">
        <f>IF(COUNTIFS(CM!B:B,B45,CM!Q:Q,"Yes")&gt;0,"Yes",
IF(COUNTIFS(CM!B:B,B45,CM!Q:Q,"No")&gt;0,"No",
IF(COUNTIFS(CM!B:B,B45,CM!Q:Q,"None")&gt;0,"None",
"")))</f>
        <v/>
      </c>
      <c r="H45" s="29" t="str">
        <f>IF(COUNTIFS(CM!B:B,B45,CM!T:T,"Other Than Satisfied")&gt;0,"Other Than Satisfied","")</f>
        <v/>
      </c>
      <c r="I45" s="29" t="str">
        <f>IF(COUNTIFS(CM!B:B,B45,CM!U:U,"High")&gt;0,"High",
IF(COUNTIFS(CM!B:B,B45,CM!U:U,"Moderate")&gt;0,"Moderate",
IF(COUNTIFS(CM!B:B,B45,CM!U:U,"Low")&gt;0,"Low",
"")))</f>
        <v/>
      </c>
    </row>
    <row r="46" spans="1:9" s="1" customFormat="1" ht="14.1" customHeight="1" x14ac:dyDescent="0.25">
      <c r="A46" s="24" t="s">
        <v>331</v>
      </c>
      <c r="B46" s="5" t="s">
        <v>115</v>
      </c>
      <c r="C46" s="5" t="s">
        <v>116</v>
      </c>
      <c r="D46" s="29" t="str">
        <f>IF(COUNTIFS(CM!B:B,B46)=COUNTIFS(CM!B:B,B46,CM!I:I,"Not Applicable"),"Not Applicable",
IF(COUNTIFS(CM!B:B,B46)=COUNTIFS(CM!B:B,B46,CM!I:I,"Planned"),"Planned",
IF(COUNTIFS(CM!B:B,B46)=COUNTIFS(CM!B:B,B46,CM!I:I,"Alternative Implementation"),"Alternative Implementation",
IF(COUNTIFS(CM!B:B,B46,CM!I:I,"Partially Implemented")&gt;0,"Partially Implemented",
IF(COUNTIFS(CM!B:B,B46,CM!I:I,"Planned")&gt;0,"Planned",
IF(COUNTIFS(CM!B:B,B46,CM!I:I,"Alternative Implementation")&gt;0,"Alternative Implementation",
IF(COUNTIFS(CM!B:B,B46,CM!I:I,"Implemented")&gt;0,"Implemented",
"")))))))</f>
        <v/>
      </c>
      <c r="E46" s="30" t="str">
        <f>IF(COUNTIFS(CM!B:B,B46,CM!J:J,"Other Than Satisfied")&gt;0,"Other Than Satisfied",
IF(COUNTIFS(CM!B:B,B46,CM!J:J,"Satisfied")=COUNTIFS(CM!B:B,B46),"Satisfied",""))</f>
        <v/>
      </c>
      <c r="F46" s="29" t="str">
        <f>IF(COUNTIFS(CM!B:B,B46,CM!N:N,"High")&gt;0,"High",
IF(COUNTIFS(CM!B:B,B46,CM!N:N,"Moderate")&gt;0,"Moderate",
IF(COUNTIFS(CM!B:B,B46,CM!N:N,"Low")&gt;0,"Low",
"")))</f>
        <v/>
      </c>
      <c r="G46" s="29" t="str">
        <f>IF(COUNTIFS(CM!B:B,B46,CM!Q:Q,"Yes")&gt;0,"Yes",
IF(COUNTIFS(CM!B:B,B46,CM!Q:Q,"No")&gt;0,"No",
IF(COUNTIFS(CM!B:B,B46,CM!Q:Q,"None")&gt;0,"None",
"")))</f>
        <v/>
      </c>
      <c r="H46" s="29" t="str">
        <f>IF(COUNTIFS(CM!B:B,B46,CM!T:T,"Other Than Satisfied")&gt;0,"Other Than Satisfied","")</f>
        <v/>
      </c>
      <c r="I46" s="29" t="str">
        <f>IF(COUNTIFS(CM!B:B,B46,CM!U:U,"High")&gt;0,"High",
IF(COUNTIFS(CM!B:B,B46,CM!U:U,"Moderate")&gt;0,"Moderate",
IF(COUNTIFS(CM!B:B,B46,CM!U:U,"Low")&gt;0,"Low",
"")))</f>
        <v/>
      </c>
    </row>
    <row r="47" spans="1:9" s="1" customFormat="1" ht="14.1" customHeight="1" x14ac:dyDescent="0.25">
      <c r="A47" s="24" t="s">
        <v>331</v>
      </c>
      <c r="B47" s="5" t="s">
        <v>117</v>
      </c>
      <c r="C47" s="5" t="s">
        <v>118</v>
      </c>
      <c r="D47" s="29" t="str">
        <f>IF(COUNTIFS(CM!B:B,B47)=COUNTIFS(CM!B:B,B47,CM!I:I,"Not Applicable"),"Not Applicable",
IF(COUNTIFS(CM!B:B,B47)=COUNTIFS(CM!B:B,B47,CM!I:I,"Planned"),"Planned",
IF(COUNTIFS(CM!B:B,B47)=COUNTIFS(CM!B:B,B47,CM!I:I,"Alternative Implementation"),"Alternative Implementation",
IF(COUNTIFS(CM!B:B,B47,CM!I:I,"Partially Implemented")&gt;0,"Partially Implemented",
IF(COUNTIFS(CM!B:B,B47,CM!I:I,"Planned")&gt;0,"Planned",
IF(COUNTIFS(CM!B:B,B47,CM!I:I,"Alternative Implementation")&gt;0,"Alternative Implementation",
IF(COUNTIFS(CM!B:B,B47,CM!I:I,"Implemented")&gt;0,"Implemented",
"")))))))</f>
        <v/>
      </c>
      <c r="E47" s="30" t="str">
        <f>IF(COUNTIFS(CM!B:B,B47,CM!J:J,"Other Than Satisfied")&gt;0,"Other Than Satisfied",
IF(COUNTIFS(CM!B:B,B47,CM!J:J,"Satisfied")=COUNTIFS(CM!B:B,B47),"Satisfied",""))</f>
        <v/>
      </c>
      <c r="F47" s="29" t="str">
        <f>IF(COUNTIFS(CM!B:B,B47,CM!N:N,"High")&gt;0,"High",
IF(COUNTIFS(CM!B:B,B47,CM!N:N,"Moderate")&gt;0,"Moderate",
IF(COUNTIFS(CM!B:B,B47,CM!N:N,"Low")&gt;0,"Low",
"")))</f>
        <v/>
      </c>
      <c r="G47" s="29" t="str">
        <f>IF(COUNTIFS(CM!B:B,B47,CM!Q:Q,"Yes")&gt;0,"Yes",
IF(COUNTIFS(CM!B:B,B47,CM!Q:Q,"No")&gt;0,"No",
IF(COUNTIFS(CM!B:B,B47,CM!Q:Q,"None")&gt;0,"None",
"")))</f>
        <v/>
      </c>
      <c r="H47" s="29" t="str">
        <f>IF(COUNTIFS(CM!B:B,B47,CM!T:T,"Other Than Satisfied")&gt;0,"Other Than Satisfied","")</f>
        <v/>
      </c>
      <c r="I47" s="29" t="str">
        <f>IF(COUNTIFS(CM!B:B,B47,CM!U:U,"High")&gt;0,"High",
IF(COUNTIFS(CM!B:B,B47,CM!U:U,"Moderate")&gt;0,"Moderate",
IF(COUNTIFS(CM!B:B,B47,CM!U:U,"Low")&gt;0,"Low",
"")))</f>
        <v/>
      </c>
    </row>
    <row r="48" spans="1:9" s="1" customFormat="1" ht="14.1" customHeight="1" x14ac:dyDescent="0.25">
      <c r="A48" s="9"/>
      <c r="B48" s="3"/>
      <c r="C48" s="3" t="s">
        <v>119</v>
      </c>
      <c r="D48" s="28"/>
      <c r="E48" s="28"/>
      <c r="F48" s="28"/>
      <c r="G48" s="28"/>
      <c r="H48" s="28"/>
      <c r="I48" s="28"/>
    </row>
    <row r="49" spans="1:9" s="1" customFormat="1" ht="14.1" customHeight="1" x14ac:dyDescent="0.25">
      <c r="A49" s="24" t="s">
        <v>332</v>
      </c>
      <c r="B49" s="5" t="s">
        <v>120</v>
      </c>
      <c r="C49" s="5" t="s">
        <v>121</v>
      </c>
      <c r="D49" s="29" t="str">
        <f>IF(COUNTIFS(CP!B:B,B49)=COUNTIFS(CP!B:B,B49,CP!I:I,"Not Applicable"),"Not Applicable",
IF(COUNTIFS(CP!B:B,B49)=COUNTIFS(CP!B:B,B49,CP!I:I,"Planned"),"Planned",
IF(COUNTIFS(CP!B:B,B49)=COUNTIFS(CP!B:B,B49,CP!I:I,"Alternative Implementation"),"Alternative Implementation",
IF(COUNTIFS(CP!B:B,B49,CP!I:I,"Partially Implemented")&gt;0,"Partially Implemented",
IF(COUNTIFS(CP!B:B,B49,CP!I:I,"Planned")&gt;0,"Planned",
IF(COUNTIFS(CP!B:B,B49,CP!I:I,"Alternative Implementation")&gt;0,"Alternative Implementation",
IF(COUNTIFS(CP!B:B,B49,CP!I:I,"Implemented")&gt;0,"Implemented",
"")))))))</f>
        <v/>
      </c>
      <c r="E49" s="30" t="str">
        <f>IF(COUNTIFS(CP!B:B,B49,CP!J:J,"Other Than Satisfied")&gt;0,"Other Than Satisfied",
IF(COUNTIFS(CP!B:B,B49,CP!J:J,"Satisfied")=COUNTIFS(CP!B:B,B49),"Satisfied",""))</f>
        <v/>
      </c>
      <c r="F49" s="29" t="str">
        <f>IF(COUNTIFS(CP!B:B,B49,CP!N:N,"High")&gt;0,"High",
IF(COUNTIFS(CP!B:B,B49,CP!N:N,"Moderate")&gt;0,"Moderate",
IF(COUNTIFS(CP!B:B,B49,CP!N:N,"Low")&gt;0,"Low",
"")))</f>
        <v/>
      </c>
      <c r="G49" s="29" t="str">
        <f>IF(COUNTIFS(CP!B:B,B49,CP!Q:Q,"Yes")&gt;0,"Yes",
IF(COUNTIFS(CP!B:B,B49,CP!Q:Q,"No")&gt;0,"No",
IF(COUNTIFS(CP!B:B,B49,CP!Q:Q,"None")&gt;0,"None",
"")))</f>
        <v/>
      </c>
      <c r="H49" s="29" t="str">
        <f>IF(COUNTIFS(CP!B:B,B49,CP!T:T,"Other Than Satisfied")&gt;0,"Other Than Satisfied","")</f>
        <v/>
      </c>
      <c r="I49" s="29" t="str">
        <f>IF(COUNTIFS(CP!B:B,B49,CP!U:U,"High")&gt;0,"High",
IF(COUNTIFS(CP!B:B,B49,CP!U:U,"Moderate")&gt;0,"Moderate",
IF(COUNTIFS(CP!B:B,B49,CP!U:U,"Low")&gt;0,"Low",
"")))</f>
        <v/>
      </c>
    </row>
    <row r="50" spans="1:9" s="1" customFormat="1" ht="14.1" customHeight="1" x14ac:dyDescent="0.25">
      <c r="A50" s="24" t="s">
        <v>332</v>
      </c>
      <c r="B50" s="5" t="s">
        <v>122</v>
      </c>
      <c r="C50" s="5" t="s">
        <v>123</v>
      </c>
      <c r="D50" s="29" t="str">
        <f>IF(COUNTIFS(CP!B:B,B50)=COUNTIFS(CP!B:B,B50,CP!I:I,"Not Applicable"),"Not Applicable",
IF(COUNTIFS(CP!B:B,B50)=COUNTIFS(CP!B:B,B50,CP!I:I,"Planned"),"Planned",
IF(COUNTIFS(CP!B:B,B50)=COUNTIFS(CP!B:B,B50,CP!I:I,"Alternative Implementation"),"Alternative Implementation",
IF(COUNTIFS(CP!B:B,B50,CP!I:I,"Partially Implemented")&gt;0,"Partially Implemented",
IF(COUNTIFS(CP!B:B,B50,CP!I:I,"Planned")&gt;0,"Planned",
IF(COUNTIFS(CP!B:B,B50,CP!I:I,"Alternative Implementation")&gt;0,"Alternative Implementation",
IF(COUNTIFS(CP!B:B,B50,CP!I:I,"Implemented")&gt;0,"Implemented",
"")))))))</f>
        <v/>
      </c>
      <c r="E50" s="30" t="str">
        <f>IF(COUNTIFS(CP!B:B,B50,CP!J:J,"Other Than Satisfied")&gt;0,"Other Than Satisfied",
IF(COUNTIFS(CP!B:B,B50,CP!J:J,"Satisfied")=COUNTIFS(CP!B:B,B50),"Satisfied",""))</f>
        <v/>
      </c>
      <c r="F50" s="29" t="str">
        <f>IF(COUNTIFS(CP!B:B,B50,CP!N:N,"High")&gt;0,"High",
IF(COUNTIFS(CP!B:B,B50,CP!N:N,"Moderate")&gt;0,"Moderate",
IF(COUNTIFS(CP!B:B,B50,CP!N:N,"Low")&gt;0,"Low",
"")))</f>
        <v/>
      </c>
      <c r="G50" s="29" t="str">
        <f>IF(COUNTIFS(CP!B:B,B50,CP!Q:Q,"Yes")&gt;0,"Yes",
IF(COUNTIFS(CP!B:B,B50,CP!Q:Q,"No")&gt;0,"No",
IF(COUNTIFS(CP!B:B,B50,CP!Q:Q,"None")&gt;0,"None",
"")))</f>
        <v/>
      </c>
      <c r="H50" s="29" t="str">
        <f>IF(COUNTIFS(CP!B:B,B50,CP!T:T,"Other Than Satisfied")&gt;0,"Other Than Satisfied","")</f>
        <v/>
      </c>
      <c r="I50" s="29" t="str">
        <f>IF(COUNTIFS(CP!B:B,B50,CP!U:U,"High")&gt;0,"High",
IF(COUNTIFS(CP!B:B,B50,CP!U:U,"Moderate")&gt;0,"Moderate",
IF(COUNTIFS(CP!B:B,B50,CP!U:U,"Low")&gt;0,"Low",
"")))</f>
        <v/>
      </c>
    </row>
    <row r="51" spans="1:9" s="1" customFormat="1" ht="14.1" customHeight="1" x14ac:dyDescent="0.25">
      <c r="A51" s="24" t="s">
        <v>332</v>
      </c>
      <c r="B51" s="5" t="s">
        <v>124</v>
      </c>
      <c r="C51" s="5" t="s">
        <v>125</v>
      </c>
      <c r="D51" s="29" t="str">
        <f>IF(COUNTIFS(CP!B:B,B51)=COUNTIFS(CP!B:B,B51,CP!I:I,"Not Applicable"),"Not Applicable",
IF(COUNTIFS(CP!B:B,B51)=COUNTIFS(CP!B:B,B51,CP!I:I,"Planned"),"Planned",
IF(COUNTIFS(CP!B:B,B51)=COUNTIFS(CP!B:B,B51,CP!I:I,"Alternative Implementation"),"Alternative Implementation",
IF(COUNTIFS(CP!B:B,B51,CP!I:I,"Partially Implemented")&gt;0,"Partially Implemented",
IF(COUNTIFS(CP!B:B,B51,CP!I:I,"Planned")&gt;0,"Planned",
IF(COUNTIFS(CP!B:B,B51,CP!I:I,"Alternative Implementation")&gt;0,"Alternative Implementation",
IF(COUNTIFS(CP!B:B,B51,CP!I:I,"Implemented")&gt;0,"Implemented",
"")))))))</f>
        <v/>
      </c>
      <c r="E51" s="30" t="str">
        <f>IF(COUNTIFS(CP!B:B,B51,CP!J:J,"Other Than Satisfied")&gt;0,"Other Than Satisfied",
IF(COUNTIFS(CP!B:B,B51,CP!J:J,"Satisfied")=COUNTIFS(CP!B:B,B51),"Satisfied",""))</f>
        <v/>
      </c>
      <c r="F51" s="29" t="str">
        <f>IF(COUNTIFS(CP!B:B,B51,CP!N:N,"High")&gt;0,"High",
IF(COUNTIFS(CP!B:B,B51,CP!N:N,"Moderate")&gt;0,"Moderate",
IF(COUNTIFS(CP!B:B,B51,CP!N:N,"Low")&gt;0,"Low",
"")))</f>
        <v/>
      </c>
      <c r="G51" s="29" t="str">
        <f>IF(COUNTIFS(CP!B:B,B51,CP!Q:Q,"Yes")&gt;0,"Yes",
IF(COUNTIFS(CP!B:B,B51,CP!Q:Q,"No")&gt;0,"No",
IF(COUNTIFS(CP!B:B,B51,CP!Q:Q,"None")&gt;0,"None",
"")))</f>
        <v/>
      </c>
      <c r="H51" s="29" t="str">
        <f>IF(COUNTIFS(CP!B:B,B51,CP!T:T,"Other Than Satisfied")&gt;0,"Other Than Satisfied","")</f>
        <v/>
      </c>
      <c r="I51" s="29" t="str">
        <f>IF(COUNTIFS(CP!B:B,B51,CP!U:U,"High")&gt;0,"High",
IF(COUNTIFS(CP!B:B,B51,CP!U:U,"Moderate")&gt;0,"Moderate",
IF(COUNTIFS(CP!B:B,B51,CP!U:U,"Low")&gt;0,"Low",
"")))</f>
        <v/>
      </c>
    </row>
    <row r="52" spans="1:9" s="1" customFormat="1" ht="14.1" customHeight="1" x14ac:dyDescent="0.25">
      <c r="A52" s="24" t="s">
        <v>332</v>
      </c>
      <c r="B52" s="5" t="s">
        <v>126</v>
      </c>
      <c r="C52" s="5" t="s">
        <v>127</v>
      </c>
      <c r="D52" s="29" t="str">
        <f>IF(COUNTIFS(CP!B:B,B52)=COUNTIFS(CP!B:B,B52,CP!I:I,"Not Applicable"),"Not Applicable",
IF(COUNTIFS(CP!B:B,B52)=COUNTIFS(CP!B:B,B52,CP!I:I,"Planned"),"Planned",
IF(COUNTIFS(CP!B:B,B52)=COUNTIFS(CP!B:B,B52,CP!I:I,"Alternative Implementation"),"Alternative Implementation",
IF(COUNTIFS(CP!B:B,B52,CP!I:I,"Partially Implemented")&gt;0,"Partially Implemented",
IF(COUNTIFS(CP!B:B,B52,CP!I:I,"Planned")&gt;0,"Planned",
IF(COUNTIFS(CP!B:B,B52,CP!I:I,"Alternative Implementation")&gt;0,"Alternative Implementation",
IF(COUNTIFS(CP!B:B,B52,CP!I:I,"Implemented")&gt;0,"Implemented",
"")))))))</f>
        <v/>
      </c>
      <c r="E52" s="30" t="str">
        <f>IF(COUNTIFS(CP!B:B,B52,CP!J:J,"Other Than Satisfied")&gt;0,"Other Than Satisfied",
IF(COUNTIFS(CP!B:B,B52,CP!J:J,"Satisfied")=COUNTIFS(CP!B:B,B52),"Satisfied",""))</f>
        <v/>
      </c>
      <c r="F52" s="29" t="str">
        <f>IF(COUNTIFS(CP!B:B,B52,CP!N:N,"High")&gt;0,"High",
IF(COUNTIFS(CP!B:B,B52,CP!N:N,"Moderate")&gt;0,"Moderate",
IF(COUNTIFS(CP!B:B,B52,CP!N:N,"Low")&gt;0,"Low",
"")))</f>
        <v/>
      </c>
      <c r="G52" s="29" t="str">
        <f>IF(COUNTIFS(CP!B:B,B52,CP!Q:Q,"Yes")&gt;0,"Yes",
IF(COUNTIFS(CP!B:B,B52,CP!Q:Q,"No")&gt;0,"No",
IF(COUNTIFS(CP!B:B,B52,CP!Q:Q,"None")&gt;0,"None",
"")))</f>
        <v/>
      </c>
      <c r="H52" s="29" t="str">
        <f>IF(COUNTIFS(CP!B:B,B52,CP!T:T,"Other Than Satisfied")&gt;0,"Other Than Satisfied","")</f>
        <v/>
      </c>
      <c r="I52" s="29" t="str">
        <f>IF(COUNTIFS(CP!B:B,B52,CP!U:U,"High")&gt;0,"High",
IF(COUNTIFS(CP!B:B,B52,CP!U:U,"Moderate")&gt;0,"Moderate",
IF(COUNTIFS(CP!B:B,B52,CP!U:U,"Low")&gt;0,"Low",
"")))</f>
        <v/>
      </c>
    </row>
    <row r="53" spans="1:9" s="1" customFormat="1" ht="14.1" customHeight="1" x14ac:dyDescent="0.25">
      <c r="A53" s="24" t="s">
        <v>332</v>
      </c>
      <c r="B53" s="5" t="s">
        <v>128</v>
      </c>
      <c r="C53" s="5" t="s">
        <v>129</v>
      </c>
      <c r="D53" s="29" t="str">
        <f>IF(COUNTIFS(CP!B:B,B53)=COUNTIFS(CP!B:B,B53,CP!I:I,"Not Applicable"),"Not Applicable",
IF(COUNTIFS(CP!B:B,B53)=COUNTIFS(CP!B:B,B53,CP!I:I,"Planned"),"Planned",
IF(COUNTIFS(CP!B:B,B53)=COUNTIFS(CP!B:B,B53,CP!I:I,"Alternative Implementation"),"Alternative Implementation",
IF(COUNTIFS(CP!B:B,B53,CP!I:I,"Partially Implemented")&gt;0,"Partially Implemented",
IF(COUNTIFS(CP!B:B,B53,CP!I:I,"Planned")&gt;0,"Planned",
IF(COUNTIFS(CP!B:B,B53,CP!I:I,"Alternative Implementation")&gt;0,"Alternative Implementation",
IF(COUNTIFS(CP!B:B,B53,CP!I:I,"Implemented")&gt;0,"Implemented",
"")))))))</f>
        <v/>
      </c>
      <c r="E53" s="30" t="str">
        <f>IF(COUNTIFS(CP!B:B,B53,CP!J:J,"Other Than Satisfied")&gt;0,"Other Than Satisfied",
IF(COUNTIFS(CP!B:B,B53,CP!J:J,"Satisfied")=COUNTIFS(CP!B:B,B53),"Satisfied",""))</f>
        <v/>
      </c>
      <c r="F53" s="29" t="str">
        <f>IF(COUNTIFS(CP!B:B,B53,CP!N:N,"High")&gt;0,"High",
IF(COUNTIFS(CP!B:B,B53,CP!N:N,"Moderate")&gt;0,"Moderate",
IF(COUNTIFS(CP!B:B,B53,CP!N:N,"Low")&gt;0,"Low",
"")))</f>
        <v/>
      </c>
      <c r="G53" s="29" t="str">
        <f>IF(COUNTIFS(CP!B:B,B53,CP!Q:Q,"Yes")&gt;0,"Yes",
IF(COUNTIFS(CP!B:B,B53,CP!Q:Q,"No")&gt;0,"No",
IF(COUNTIFS(CP!B:B,B53,CP!Q:Q,"None")&gt;0,"None",
"")))</f>
        <v/>
      </c>
      <c r="H53" s="29" t="str">
        <f>IF(COUNTIFS(CP!B:B,B53,CP!T:T,"Other Than Satisfied")&gt;0,"Other Than Satisfied","")</f>
        <v/>
      </c>
      <c r="I53" s="29" t="str">
        <f>IF(COUNTIFS(CP!B:B,B53,CP!U:U,"High")&gt;0,"High",
IF(COUNTIFS(CP!B:B,B53,CP!U:U,"Moderate")&gt;0,"Moderate",
IF(COUNTIFS(CP!B:B,B53,CP!U:U,"Low")&gt;0,"Low",
"")))</f>
        <v/>
      </c>
    </row>
    <row r="54" spans="1:9" s="1" customFormat="1" ht="14.1" customHeight="1" x14ac:dyDescent="0.25">
      <c r="A54" s="24" t="s">
        <v>332</v>
      </c>
      <c r="B54" s="5" t="s">
        <v>130</v>
      </c>
      <c r="C54" s="5" t="s">
        <v>131</v>
      </c>
      <c r="D54" s="29" t="str">
        <f>IF(COUNTIFS(CP!B:B,B54)=COUNTIFS(CP!B:B,B54,CP!I:I,"Not Applicable"),"Not Applicable",
IF(COUNTIFS(CP!B:B,B54)=COUNTIFS(CP!B:B,B54,CP!I:I,"Planned"),"Planned",
IF(COUNTIFS(CP!B:B,B54)=COUNTIFS(CP!B:B,B54,CP!I:I,"Alternative Implementation"),"Alternative Implementation",
IF(COUNTIFS(CP!B:B,B54,CP!I:I,"Partially Implemented")&gt;0,"Partially Implemented",
IF(COUNTIFS(CP!B:B,B54,CP!I:I,"Planned")&gt;0,"Planned",
IF(COUNTIFS(CP!B:B,B54,CP!I:I,"Alternative Implementation")&gt;0,"Alternative Implementation",
IF(COUNTIFS(CP!B:B,B54,CP!I:I,"Implemented")&gt;0,"Implemented",
"")))))))</f>
        <v/>
      </c>
      <c r="E54" s="30" t="str">
        <f>IF(COUNTIFS(CP!B:B,B54,CP!J:J,"Other Than Satisfied")&gt;0,"Other Than Satisfied",
IF(COUNTIFS(CP!B:B,B54,CP!J:J,"Satisfied")=COUNTIFS(CP!B:B,B54),"Satisfied",""))</f>
        <v/>
      </c>
      <c r="F54" s="29" t="str">
        <f>IF(COUNTIFS(CP!B:B,B54,CP!N:N,"High")&gt;0,"High",
IF(COUNTIFS(CP!B:B,B54,CP!N:N,"Moderate")&gt;0,"Moderate",
IF(COUNTIFS(CP!B:B,B54,CP!N:N,"Low")&gt;0,"Low",
"")))</f>
        <v/>
      </c>
      <c r="G54" s="29" t="str">
        <f>IF(COUNTIFS(CP!B:B,B54,CP!Q:Q,"Yes")&gt;0,"Yes",
IF(COUNTIFS(CP!B:B,B54,CP!Q:Q,"No")&gt;0,"No",
IF(COUNTIFS(CP!B:B,B54,CP!Q:Q,"None")&gt;0,"None",
"")))</f>
        <v/>
      </c>
      <c r="H54" s="29" t="str">
        <f>IF(COUNTIFS(CP!B:B,B54,CP!T:T,"Other Than Satisfied")&gt;0,"Other Than Satisfied","")</f>
        <v/>
      </c>
      <c r="I54" s="29" t="str">
        <f>IF(COUNTIFS(CP!B:B,B54,CP!U:U,"High")&gt;0,"High",
IF(COUNTIFS(CP!B:B,B54,CP!U:U,"Moderate")&gt;0,"Moderate",
IF(COUNTIFS(CP!B:B,B54,CP!U:U,"Low")&gt;0,"Low",
"")))</f>
        <v/>
      </c>
    </row>
    <row r="55" spans="1:9" s="1" customFormat="1" ht="14.1" customHeight="1" x14ac:dyDescent="0.25">
      <c r="A55" s="9"/>
      <c r="B55" s="3"/>
      <c r="C55" s="3" t="s">
        <v>132</v>
      </c>
      <c r="D55" s="28"/>
      <c r="E55" s="28"/>
      <c r="F55" s="28"/>
      <c r="G55" s="28"/>
      <c r="H55" s="28"/>
      <c r="I55" s="28"/>
    </row>
    <row r="56" spans="1:9" s="1" customFormat="1" ht="14.1" customHeight="1" x14ac:dyDescent="0.25">
      <c r="A56" s="24" t="s">
        <v>333</v>
      </c>
      <c r="B56" s="5" t="s">
        <v>133</v>
      </c>
      <c r="C56" s="5" t="s">
        <v>134</v>
      </c>
      <c r="D56" s="29" t="str">
        <f>IF(COUNTIFS(IA!B:B,B56)=COUNTIFS(IA!B:B,B56,IA!I:I,"Not Applicable"),"Not Applicable",
IF(COUNTIFS(IA!B:B,B56)=COUNTIFS(IA!B:B,B56,IA!I:I,"Planned"),"Planned",
IF(COUNTIFS(IA!B:B,B56)=COUNTIFS(IA!B:B,B56,IA!I:I,"Alternative Implementation"),"Alternative Implementation",
IF(COUNTIFS(IA!B:B,B56,IA!I:I,"Partially Implemented")&gt;0,"Partially Implemented",
IF(COUNTIFS(IA!B:B,B56,IA!I:I,"Planned")&gt;0,"Planned",
IF(COUNTIFS(IA!B:B,B56,IA!I:I,"Alternative Implementation")&gt;0,"Alternative Implementation",
IF(COUNTIFS(IA!B:B,B56,IA!I:I,"Implemented")&gt;0,"Implemented",
"")))))))</f>
        <v/>
      </c>
      <c r="E56" s="30" t="str">
        <f>IF(COUNTIFS(IA!B:B,B56,IA!J:J,"Other Than Satisfied")&gt;0,"Other Than Satisfied",
IF(COUNTIFS(IA!B:B,B56,IA!J:J,"Satisfied")=COUNTIFS(IA!B:B,B56),"Satisfied",""))</f>
        <v/>
      </c>
      <c r="F56" s="29" t="str">
        <f>IF(COUNTIFS(IA!B:B,B56,IA!N:N,"High")&gt;0,"High",
IF(COUNTIFS(IA!B:B,B56,IA!N:N,"Moderate")&gt;0,"Moderate",
IF(COUNTIFS(IA!B:B,B56,IA!N:N,"Low")&gt;0,"Low",
"")))</f>
        <v/>
      </c>
      <c r="G56" s="29" t="str">
        <f>IF(COUNTIFS(IA!B:B,B56,IA!Q:Q,"Yes")&gt;0,"Yes",
IF(COUNTIFS(IA!B:B,B56,IA!Q:Q,"No")&gt;0,"No",
IF(COUNTIFS(IA!B:B,B56,IA!Q:Q,"None")&gt;0,"None",
"")))</f>
        <v/>
      </c>
      <c r="H56" s="29" t="str">
        <f>IF(COUNTIFS(IA!B:B,B56,IA!T:T,"Other Than Satisfied")&gt;0,"Other Than Satisfied","")</f>
        <v/>
      </c>
      <c r="I56" s="29" t="str">
        <f>IF(COUNTIFS(IA!B:B,B56,IA!U:U,"High")&gt;0,"High",
IF(COUNTIFS(IA!B:B,B56,IA!U:U,"Moderate")&gt;0,"Moderate",
IF(COUNTIFS(IA!B:B,B56,IA!U:U,"Low")&gt;0,"Low",
"")))</f>
        <v/>
      </c>
    </row>
    <row r="57" spans="1:9" s="1" customFormat="1" ht="14.1" customHeight="1" x14ac:dyDescent="0.25">
      <c r="A57" s="24" t="s">
        <v>333</v>
      </c>
      <c r="B57" s="5" t="s">
        <v>135</v>
      </c>
      <c r="C57" s="5" t="s">
        <v>136</v>
      </c>
      <c r="D57" s="29" t="str">
        <f>IF(COUNTIFS(IA!B:B,B57)=COUNTIFS(IA!B:B,B57,IA!I:I,"Not Applicable"),"Not Applicable",
IF(COUNTIFS(IA!B:B,B57)=COUNTIFS(IA!B:B,B57,IA!I:I,"Planned"),"Planned",
IF(COUNTIFS(IA!B:B,B57)=COUNTIFS(IA!B:B,B57,IA!I:I,"Alternative Implementation"),"Alternative Implementation",
IF(COUNTIFS(IA!B:B,B57,IA!I:I,"Partially Implemented")&gt;0,"Partially Implemented",
IF(COUNTIFS(IA!B:B,B57,IA!I:I,"Planned")&gt;0,"Planned",
IF(COUNTIFS(IA!B:B,B57,IA!I:I,"Alternative Implementation")&gt;0,"Alternative Implementation",
IF(COUNTIFS(IA!B:B,B57,IA!I:I,"Implemented")&gt;0,"Implemented",
"")))))))</f>
        <v/>
      </c>
      <c r="E57" s="30" t="str">
        <f>IF(COUNTIFS(IA!B:B,B57,IA!J:J,"Other Than Satisfied")&gt;0,"Other Than Satisfied",
IF(COUNTIFS(IA!B:B,B57,IA!J:J,"Satisfied")=COUNTIFS(IA!B:B,B57),"Satisfied",""))</f>
        <v/>
      </c>
      <c r="F57" s="29" t="str">
        <f>IF(COUNTIFS(IA!B:B,B57,IA!N:N,"High")&gt;0,"High",
IF(COUNTIFS(IA!B:B,B57,IA!N:N,"Moderate")&gt;0,"Moderate",
IF(COUNTIFS(IA!B:B,B57,IA!N:N,"Low")&gt;0,"Low",
"")))</f>
        <v/>
      </c>
      <c r="G57" s="29" t="str">
        <f>IF(COUNTIFS(IA!B:B,B57,IA!Q:Q,"Yes")&gt;0,"Yes",
IF(COUNTIFS(IA!B:B,B57,IA!Q:Q,"No")&gt;0,"No",
IF(COUNTIFS(IA!B:B,B57,IA!Q:Q,"None")&gt;0,"None",
"")))</f>
        <v/>
      </c>
      <c r="H57" s="29" t="str">
        <f>IF(COUNTIFS(IA!B:B,B57,IA!T:T,"Other Than Satisfied")&gt;0,"Other Than Satisfied","")</f>
        <v/>
      </c>
      <c r="I57" s="29" t="str">
        <f>IF(COUNTIFS(IA!B:B,B57,IA!U:U,"High")&gt;0,"High",
IF(COUNTIFS(IA!B:B,B57,IA!U:U,"Moderate")&gt;0,"Moderate",
IF(COUNTIFS(IA!B:B,B57,IA!U:U,"Low")&gt;0,"Low",
"")))</f>
        <v/>
      </c>
    </row>
    <row r="58" spans="1:9" s="1" customFormat="1" ht="14.1" customHeight="1" x14ac:dyDescent="0.25">
      <c r="A58" s="25" t="s">
        <v>333</v>
      </c>
      <c r="B58" s="7" t="s">
        <v>376</v>
      </c>
      <c r="C58" s="7" t="s">
        <v>137</v>
      </c>
      <c r="D58" s="29" t="str">
        <f>IF(COUNTIFS(IA!B:B,B58)=COUNTIFS(IA!B:B,B58,IA!I:I,"Not Applicable"),"Not Applicable",
IF(COUNTIFS(IA!B:B,B58)=COUNTIFS(IA!B:B,B58,IA!I:I,"Planned"),"Planned",
IF(COUNTIFS(IA!B:B,B58)=COUNTIFS(IA!B:B,B58,IA!I:I,"Alternative Implementation"),"Alternative Implementation",
IF(COUNTIFS(IA!B:B,B58,IA!I:I,"Partially Implemented")&gt;0,"Partially Implemented",
IF(COUNTIFS(IA!B:B,B58,IA!I:I,"Planned")&gt;0,"Planned",
IF(COUNTIFS(IA!B:B,B58,IA!I:I,"Alternative Implementation")&gt;0,"Alternative Implementation",
IF(COUNTIFS(IA!B:B,B58,IA!I:I,"Implemented")&gt;0,"Implemented",
"")))))))</f>
        <v/>
      </c>
      <c r="E58" s="30" t="str">
        <f>IF(COUNTIFS(IA!B:B,B58,IA!J:J,"Other Than Satisfied")&gt;0,"Other Than Satisfied",
IF(COUNTIFS(IA!B:B,B58,IA!J:J,"Satisfied")=COUNTIFS(IA!B:B,B58),"Satisfied",""))</f>
        <v/>
      </c>
      <c r="F58" s="29" t="str">
        <f>IF(COUNTIFS(IA!B:B,B58,IA!N:N,"High")&gt;0,"High",
IF(COUNTIFS(IA!B:B,B58,IA!N:N,"Moderate")&gt;0,"Moderate",
IF(COUNTIFS(IA!B:B,B58,IA!N:N,"Low")&gt;0,"Low",
"")))</f>
        <v/>
      </c>
      <c r="G58" s="29" t="str">
        <f>IF(COUNTIFS(IA!B:B,B58,IA!Q:Q,"Yes")&gt;0,"Yes",
IF(COUNTIFS(IA!B:B,B58,IA!Q:Q,"No")&gt;0,"No",
IF(COUNTIFS(IA!B:B,B58,IA!Q:Q,"None")&gt;0,"None",
"")))</f>
        <v/>
      </c>
      <c r="H58" s="29" t="str">
        <f>IF(COUNTIFS(IA!B:B,B58,IA!T:T,"Other Than Satisfied")&gt;0,"Other Than Satisfied","")</f>
        <v/>
      </c>
      <c r="I58" s="29" t="str">
        <f>IF(COUNTIFS(IA!B:B,B58,IA!U:U,"High")&gt;0,"High",
IF(COUNTIFS(IA!B:B,B58,IA!U:U,"Moderate")&gt;0,"Moderate",
IF(COUNTIFS(IA!B:B,B58,IA!U:U,"Low")&gt;0,"Low",
"")))</f>
        <v/>
      </c>
    </row>
    <row r="59" spans="1:9" s="1" customFormat="1" ht="14.1" customHeight="1" x14ac:dyDescent="0.25">
      <c r="A59" s="25" t="s">
        <v>333</v>
      </c>
      <c r="B59" s="7" t="s">
        <v>377</v>
      </c>
      <c r="C59" s="7" t="s">
        <v>138</v>
      </c>
      <c r="D59" s="29" t="str">
        <f>IF(COUNTIFS(IA!B:B,B59)=COUNTIFS(IA!B:B,B59,IA!I:I,"Not Applicable"),"Not Applicable",
IF(COUNTIFS(IA!B:B,B59)=COUNTIFS(IA!B:B,B59,IA!I:I,"Planned"),"Planned",
IF(COUNTIFS(IA!B:B,B59)=COUNTIFS(IA!B:B,B59,IA!I:I,"Alternative Implementation"),"Alternative Implementation",
IF(COUNTIFS(IA!B:B,B59,IA!I:I,"Partially Implemented")&gt;0,"Partially Implemented",
IF(COUNTIFS(IA!B:B,B59,IA!I:I,"Planned")&gt;0,"Planned",
IF(COUNTIFS(IA!B:B,B59,IA!I:I,"Alternative Implementation")&gt;0,"Alternative Implementation",
IF(COUNTIFS(IA!B:B,B59,IA!I:I,"Implemented")&gt;0,"Implemented",
"")))))))</f>
        <v/>
      </c>
      <c r="E59" s="30" t="str">
        <f>IF(COUNTIFS(IA!B:B,B59,IA!J:J,"Other Than Satisfied")&gt;0,"Other Than Satisfied",
IF(COUNTIFS(IA!B:B,B59,IA!J:J,"Satisfied")=COUNTIFS(IA!B:B,B59),"Satisfied",""))</f>
        <v/>
      </c>
      <c r="F59" s="29" t="str">
        <f>IF(COUNTIFS(IA!B:B,B59,IA!N:N,"High")&gt;0,"High",
IF(COUNTIFS(IA!B:B,B59,IA!N:N,"Moderate")&gt;0,"Moderate",
IF(COUNTIFS(IA!B:B,B59,IA!N:N,"Low")&gt;0,"Low",
"")))</f>
        <v/>
      </c>
      <c r="G59" s="29" t="str">
        <f>IF(COUNTIFS(IA!B:B,B59,IA!Q:Q,"Yes")&gt;0,"Yes",
IF(COUNTIFS(IA!B:B,B59,IA!Q:Q,"No")&gt;0,"No",
IF(COUNTIFS(IA!B:B,B59,IA!Q:Q,"None")&gt;0,"None",
"")))</f>
        <v/>
      </c>
      <c r="H59" s="29" t="str">
        <f>IF(COUNTIFS(IA!B:B,B59,IA!T:T,"Other Than Satisfied")&gt;0,"Other Than Satisfied","")</f>
        <v/>
      </c>
      <c r="I59" s="29" t="str">
        <f>IF(COUNTIFS(IA!B:B,B59,IA!U:U,"High")&gt;0,"High",
IF(COUNTIFS(IA!B:B,B59,IA!U:U,"Moderate")&gt;0,"Moderate",
IF(COUNTIFS(IA!B:B,B59,IA!U:U,"Low")&gt;0,"Low",
"")))</f>
        <v/>
      </c>
    </row>
    <row r="60" spans="1:9" s="1" customFormat="1" ht="14.1" customHeight="1" x14ac:dyDescent="0.25">
      <c r="A60" s="24" t="s">
        <v>333</v>
      </c>
      <c r="B60" s="5" t="s">
        <v>139</v>
      </c>
      <c r="C60" s="5" t="s">
        <v>140</v>
      </c>
      <c r="D60" s="29" t="str">
        <f>IF(COUNTIFS(IA!B:B,B60)=COUNTIFS(IA!B:B,B60,IA!I:I,"Not Applicable"),"Not Applicable",
IF(COUNTIFS(IA!B:B,B60)=COUNTIFS(IA!B:B,B60,IA!I:I,"Planned"),"Planned",
IF(COUNTIFS(IA!B:B,B60)=COUNTIFS(IA!B:B,B60,IA!I:I,"Alternative Implementation"),"Alternative Implementation",
IF(COUNTIFS(IA!B:B,B60,IA!I:I,"Partially Implemented")&gt;0,"Partially Implemented",
IF(COUNTIFS(IA!B:B,B60,IA!I:I,"Planned")&gt;0,"Planned",
IF(COUNTIFS(IA!B:B,B60,IA!I:I,"Alternative Implementation")&gt;0,"Alternative Implementation",
IF(COUNTIFS(IA!B:B,B60,IA!I:I,"Implemented")&gt;0,"Implemented",
"")))))))</f>
        <v/>
      </c>
      <c r="E60" s="30" t="str">
        <f>IF(COUNTIFS(IA!B:B,B60,IA!J:J,"Other Than Satisfied")&gt;0,"Other Than Satisfied",
IF(COUNTIFS(IA!B:B,B60,IA!J:J,"Satisfied")=COUNTIFS(IA!B:B,B60),"Satisfied",""))</f>
        <v/>
      </c>
      <c r="F60" s="29" t="str">
        <f>IF(COUNTIFS(IA!B:B,B60,IA!N:N,"High")&gt;0,"High",
IF(COUNTIFS(IA!B:B,B60,IA!N:N,"Moderate")&gt;0,"Moderate",
IF(COUNTIFS(IA!B:B,B60,IA!N:N,"Low")&gt;0,"Low",
"")))</f>
        <v/>
      </c>
      <c r="G60" s="29" t="str">
        <f>IF(COUNTIFS(IA!B:B,B60,IA!Q:Q,"Yes")&gt;0,"Yes",
IF(COUNTIFS(IA!B:B,B60,IA!Q:Q,"No")&gt;0,"No",
IF(COUNTIFS(IA!B:B,B60,IA!Q:Q,"None")&gt;0,"None",
"")))</f>
        <v/>
      </c>
      <c r="H60" s="29" t="str">
        <f>IF(COUNTIFS(IA!B:B,B60,IA!T:T,"Other Than Satisfied")&gt;0,"Other Than Satisfied","")</f>
        <v/>
      </c>
      <c r="I60" s="29" t="str">
        <f>IF(COUNTIFS(IA!B:B,B60,IA!U:U,"High")&gt;0,"High",
IF(COUNTIFS(IA!B:B,B60,IA!U:U,"Moderate")&gt;0,"Moderate",
IF(COUNTIFS(IA!B:B,B60,IA!U:U,"Low")&gt;0,"Low",
"")))</f>
        <v/>
      </c>
    </row>
    <row r="61" spans="1:9" s="1" customFormat="1" ht="14.1" customHeight="1" x14ac:dyDescent="0.25">
      <c r="A61" s="24" t="s">
        <v>333</v>
      </c>
      <c r="B61" s="5" t="s">
        <v>141</v>
      </c>
      <c r="C61" s="5" t="s">
        <v>142</v>
      </c>
      <c r="D61" s="29" t="str">
        <f>IF(COUNTIFS(IA!B:B,B61)=COUNTIFS(IA!B:B,B61,IA!I:I,"Not Applicable"),"Not Applicable",
IF(COUNTIFS(IA!B:B,B61)=COUNTIFS(IA!B:B,B61,IA!I:I,"Planned"),"Planned",
IF(COUNTIFS(IA!B:B,B61)=COUNTIFS(IA!B:B,B61,IA!I:I,"Alternative Implementation"),"Alternative Implementation",
IF(COUNTIFS(IA!B:B,B61,IA!I:I,"Partially Implemented")&gt;0,"Partially Implemented",
IF(COUNTIFS(IA!B:B,B61,IA!I:I,"Planned")&gt;0,"Planned",
IF(COUNTIFS(IA!B:B,B61,IA!I:I,"Alternative Implementation")&gt;0,"Alternative Implementation",
IF(COUNTIFS(IA!B:B,B61,IA!I:I,"Implemented")&gt;0,"Implemented",
"")))))))</f>
        <v/>
      </c>
      <c r="E61" s="30" t="str">
        <f>IF(COUNTIFS(IA!B:B,B61,IA!J:J,"Other Than Satisfied")&gt;0,"Other Than Satisfied",
IF(COUNTIFS(IA!B:B,B61,IA!J:J,"Satisfied")=COUNTIFS(IA!B:B,B61),"Satisfied",""))</f>
        <v/>
      </c>
      <c r="F61" s="29" t="str">
        <f>IF(COUNTIFS(IA!B:B,B61,IA!N:N,"High")&gt;0,"High",
IF(COUNTIFS(IA!B:B,B61,IA!N:N,"Moderate")&gt;0,"Moderate",
IF(COUNTIFS(IA!B:B,B61,IA!N:N,"Low")&gt;0,"Low",
"")))</f>
        <v/>
      </c>
      <c r="G61" s="29" t="str">
        <f>IF(COUNTIFS(IA!B:B,B61,IA!Q:Q,"Yes")&gt;0,"Yes",
IF(COUNTIFS(IA!B:B,B61,IA!Q:Q,"No")&gt;0,"No",
IF(COUNTIFS(IA!B:B,B61,IA!Q:Q,"None")&gt;0,"None",
"")))</f>
        <v/>
      </c>
      <c r="H61" s="29" t="str">
        <f>IF(COUNTIFS(IA!B:B,B61,IA!T:T,"Other Than Satisfied")&gt;0,"Other Than Satisfied","")</f>
        <v/>
      </c>
      <c r="I61" s="29" t="str">
        <f>IF(COUNTIFS(IA!B:B,B61,IA!U:U,"High")&gt;0,"High",
IF(COUNTIFS(IA!B:B,B61,IA!U:U,"Moderate")&gt;0,"Moderate",
IF(COUNTIFS(IA!B:B,B61,IA!U:U,"Low")&gt;0,"Low",
"")))</f>
        <v/>
      </c>
    </row>
    <row r="62" spans="1:9" s="1" customFormat="1" ht="14.1" customHeight="1" x14ac:dyDescent="0.25">
      <c r="A62" s="25" t="s">
        <v>333</v>
      </c>
      <c r="B62" s="7" t="s">
        <v>378</v>
      </c>
      <c r="C62" s="7" t="s">
        <v>143</v>
      </c>
      <c r="D62" s="29" t="str">
        <f>IF(COUNTIFS(IA!B:B,B62)=COUNTIFS(IA!B:B,B62,IA!I:I,"Not Applicable"),"Not Applicable",
IF(COUNTIFS(IA!B:B,B62)=COUNTIFS(IA!B:B,B62,IA!I:I,"Planned"),"Planned",
IF(COUNTIFS(IA!B:B,B62)=COUNTIFS(IA!B:B,B62,IA!I:I,"Alternative Implementation"),"Alternative Implementation",
IF(COUNTIFS(IA!B:B,B62,IA!I:I,"Partially Implemented")&gt;0,"Partially Implemented",
IF(COUNTIFS(IA!B:B,B62,IA!I:I,"Planned")&gt;0,"Planned",
IF(COUNTIFS(IA!B:B,B62,IA!I:I,"Alternative Implementation")&gt;0,"Alternative Implementation",
IF(COUNTIFS(IA!B:B,B62,IA!I:I,"Implemented")&gt;0,"Implemented",
"")))))))</f>
        <v/>
      </c>
      <c r="E62" s="30" t="str">
        <f>IF(COUNTIFS(IA!B:B,B62,IA!J:J,"Other Than Satisfied")&gt;0,"Other Than Satisfied",
IF(COUNTIFS(IA!B:B,B62,IA!J:J,"Satisfied")=COUNTIFS(IA!B:B,B62),"Satisfied",""))</f>
        <v/>
      </c>
      <c r="F62" s="29" t="str">
        <f>IF(COUNTIFS(IA!B:B,B62,IA!N:N,"High")&gt;0,"High",
IF(COUNTIFS(IA!B:B,B62,IA!N:N,"Moderate")&gt;0,"Moderate",
IF(COUNTIFS(IA!B:B,B62,IA!N:N,"Low")&gt;0,"Low",
"")))</f>
        <v/>
      </c>
      <c r="G62" s="29" t="str">
        <f>IF(COUNTIFS(IA!B:B,B62,IA!Q:Q,"Yes")&gt;0,"Yes",
IF(COUNTIFS(IA!B:B,B62,IA!Q:Q,"No")&gt;0,"No",
IF(COUNTIFS(IA!B:B,B62,IA!Q:Q,"None")&gt;0,"None",
"")))</f>
        <v/>
      </c>
      <c r="H62" s="29" t="str">
        <f>IF(COUNTIFS(IA!B:B,B62,IA!T:T,"Other Than Satisfied")&gt;0,"Other Than Satisfied","")</f>
        <v/>
      </c>
      <c r="I62" s="29" t="str">
        <f>IF(COUNTIFS(IA!B:B,B62,IA!U:U,"High")&gt;0,"High",
IF(COUNTIFS(IA!B:B,B62,IA!U:U,"Moderate")&gt;0,"Moderate",
IF(COUNTIFS(IA!B:B,B62,IA!U:U,"Low")&gt;0,"Low",
"")))</f>
        <v/>
      </c>
    </row>
    <row r="63" spans="1:9" s="8" customFormat="1" ht="14.1" customHeight="1" x14ac:dyDescent="0.25">
      <c r="A63" s="25" t="s">
        <v>333</v>
      </c>
      <c r="B63" s="7" t="s">
        <v>379</v>
      </c>
      <c r="C63" s="7" t="s">
        <v>144</v>
      </c>
      <c r="D63" s="29" t="str">
        <f>IF(COUNTIFS(IA!B:B,B63)=COUNTIFS(IA!B:B,B63,IA!I:I,"Not Applicable"),"Not Applicable",
IF(COUNTIFS(IA!B:B,B63)=COUNTIFS(IA!B:B,B63,IA!I:I,"Planned"),"Planned",
IF(COUNTIFS(IA!B:B,B63)=COUNTIFS(IA!B:B,B63,IA!I:I,"Alternative Implementation"),"Alternative Implementation",
IF(COUNTIFS(IA!B:B,B63,IA!I:I,"Partially Implemented")&gt;0,"Partially Implemented",
IF(COUNTIFS(IA!B:B,B63,IA!I:I,"Planned")&gt;0,"Planned",
IF(COUNTIFS(IA!B:B,B63,IA!I:I,"Alternative Implementation")&gt;0,"Alternative Implementation",
IF(COUNTIFS(IA!B:B,B63,IA!I:I,"Implemented")&gt;0,"Implemented",
"")))))))</f>
        <v/>
      </c>
      <c r="E63" s="30" t="str">
        <f>IF(COUNTIFS(IA!B:B,B63,IA!J:J,"Other Than Satisfied")&gt;0,"Other Than Satisfied",
IF(COUNTIFS(IA!B:B,B63,IA!J:J,"Satisfied")=COUNTIFS(IA!B:B,B63),"Satisfied",""))</f>
        <v/>
      </c>
      <c r="F63" s="29" t="str">
        <f>IF(COUNTIFS(IA!B:B,B63,IA!N:N,"High")&gt;0,"High",
IF(COUNTIFS(IA!B:B,B63,IA!N:N,"Moderate")&gt;0,"Moderate",
IF(COUNTIFS(IA!B:B,B63,IA!N:N,"Low")&gt;0,"Low",
"")))</f>
        <v/>
      </c>
      <c r="G63" s="29" t="str">
        <f>IF(COUNTIFS(IA!B:B,B63,IA!Q:Q,"Yes")&gt;0,"Yes",
IF(COUNTIFS(IA!B:B,B63,IA!Q:Q,"No")&gt;0,"No",
IF(COUNTIFS(IA!B:B,B63,IA!Q:Q,"None")&gt;0,"None",
"")))</f>
        <v/>
      </c>
      <c r="H63" s="29" t="str">
        <f>IF(COUNTIFS(IA!B:B,B63,IA!T:T,"Other Than Satisfied")&gt;0,"Other Than Satisfied","")</f>
        <v/>
      </c>
      <c r="I63" s="29" t="str">
        <f>IF(COUNTIFS(IA!B:B,B63,IA!U:U,"High")&gt;0,"High",
IF(COUNTIFS(IA!B:B,B63,IA!U:U,"Moderate")&gt;0,"Moderate",
IF(COUNTIFS(IA!B:B,B63,IA!U:U,"Low")&gt;0,"Low",
"")))</f>
        <v/>
      </c>
    </row>
    <row r="64" spans="1:9" s="1" customFormat="1" ht="14.1" customHeight="1" x14ac:dyDescent="0.25">
      <c r="A64" s="24" t="s">
        <v>333</v>
      </c>
      <c r="B64" s="5" t="s">
        <v>145</v>
      </c>
      <c r="C64" s="5" t="s">
        <v>146</v>
      </c>
      <c r="D64" s="29" t="str">
        <f>IF(COUNTIFS(IA!B:B,B64)=COUNTIFS(IA!B:B,B64,IA!I:I,"Not Applicable"),"Not Applicable",
IF(COUNTIFS(IA!B:B,B64)=COUNTIFS(IA!B:B,B64,IA!I:I,"Planned"),"Planned",
IF(COUNTIFS(IA!B:B,B64)=COUNTIFS(IA!B:B,B64,IA!I:I,"Alternative Implementation"),"Alternative Implementation",
IF(COUNTIFS(IA!B:B,B64,IA!I:I,"Partially Implemented")&gt;0,"Partially Implemented",
IF(COUNTIFS(IA!B:B,B64,IA!I:I,"Planned")&gt;0,"Planned",
IF(COUNTIFS(IA!B:B,B64,IA!I:I,"Alternative Implementation")&gt;0,"Alternative Implementation",
IF(COUNTIFS(IA!B:B,B64,IA!I:I,"Implemented")&gt;0,"Implemented",
"")))))))</f>
        <v/>
      </c>
      <c r="E64" s="30" t="str">
        <f>IF(COUNTIFS(IA!B:B,B64,IA!J:J,"Other Than Satisfied")&gt;0,"Other Than Satisfied",
IF(COUNTIFS(IA!B:B,B64,IA!J:J,"Satisfied")=COUNTIFS(IA!B:B,B64),"Satisfied",""))</f>
        <v/>
      </c>
      <c r="F64" s="29" t="str">
        <f>IF(COUNTIFS(IA!B:B,B64,IA!N:N,"High")&gt;0,"High",
IF(COUNTIFS(IA!B:B,B64,IA!N:N,"Moderate")&gt;0,"Moderate",
IF(COUNTIFS(IA!B:B,B64,IA!N:N,"Low")&gt;0,"Low",
"")))</f>
        <v/>
      </c>
      <c r="G64" s="29" t="str">
        <f>IF(COUNTIFS(IA!B:B,B64,IA!Q:Q,"Yes")&gt;0,"Yes",
IF(COUNTIFS(IA!B:B,B64,IA!Q:Q,"No")&gt;0,"No",
IF(COUNTIFS(IA!B:B,B64,IA!Q:Q,"None")&gt;0,"None",
"")))</f>
        <v/>
      </c>
      <c r="H64" s="29" t="str">
        <f>IF(COUNTIFS(IA!B:B,B64,IA!T:T,"Other Than Satisfied")&gt;0,"Other Than Satisfied","")</f>
        <v/>
      </c>
      <c r="I64" s="29" t="str">
        <f>IF(COUNTIFS(IA!B:B,B64,IA!U:U,"High")&gt;0,"High",
IF(COUNTIFS(IA!B:B,B64,IA!U:U,"Moderate")&gt;0,"Moderate",
IF(COUNTIFS(IA!B:B,B64,IA!U:U,"Low")&gt;0,"Low",
"")))</f>
        <v/>
      </c>
    </row>
    <row r="65" spans="1:9" s="1" customFormat="1" ht="14.1" customHeight="1" x14ac:dyDescent="0.25">
      <c r="A65" s="24" t="s">
        <v>333</v>
      </c>
      <c r="B65" s="5" t="s">
        <v>147</v>
      </c>
      <c r="C65" s="5" t="s">
        <v>148</v>
      </c>
      <c r="D65" s="29" t="str">
        <f>IF(COUNTIFS(IA!B:B,B65)=COUNTIFS(IA!B:B,B65,IA!I:I,"Not Applicable"),"Not Applicable",
IF(COUNTIFS(IA!B:B,B65)=COUNTIFS(IA!B:B,B65,IA!I:I,"Planned"),"Planned",
IF(COUNTIFS(IA!B:B,B65)=COUNTIFS(IA!B:B,B65,IA!I:I,"Alternative Implementation"),"Alternative Implementation",
IF(COUNTIFS(IA!B:B,B65,IA!I:I,"Partially Implemented")&gt;0,"Partially Implemented",
IF(COUNTIFS(IA!B:B,B65,IA!I:I,"Planned")&gt;0,"Planned",
IF(COUNTIFS(IA!B:B,B65,IA!I:I,"Alternative Implementation")&gt;0,"Alternative Implementation",
IF(COUNTIFS(IA!B:B,B65,IA!I:I,"Implemented")&gt;0,"Implemented",
"")))))))</f>
        <v/>
      </c>
      <c r="E65" s="30" t="str">
        <f>IF(COUNTIFS(IA!B:B,B65,IA!J:J,"Other Than Satisfied")&gt;0,"Other Than Satisfied",
IF(COUNTIFS(IA!B:B,B65,IA!J:J,"Satisfied")=COUNTIFS(IA!B:B,B65),"Satisfied",""))</f>
        <v/>
      </c>
      <c r="F65" s="29" t="str">
        <f>IF(COUNTIFS(IA!B:B,B65,IA!N:N,"High")&gt;0,"High",
IF(COUNTIFS(IA!B:B,B65,IA!N:N,"Moderate")&gt;0,"Moderate",
IF(COUNTIFS(IA!B:B,B65,IA!N:N,"Low")&gt;0,"Low",
"")))</f>
        <v/>
      </c>
      <c r="G65" s="29" t="str">
        <f>IF(COUNTIFS(IA!B:B,B65,IA!Q:Q,"Yes")&gt;0,"Yes",
IF(COUNTIFS(IA!B:B,B65,IA!Q:Q,"No")&gt;0,"No",
IF(COUNTIFS(IA!B:B,B65,IA!Q:Q,"None")&gt;0,"None",
"")))</f>
        <v/>
      </c>
      <c r="H65" s="29" t="str">
        <f>IF(COUNTIFS(IA!B:B,B65,IA!T:T,"Other Than Satisfied")&gt;0,"Other Than Satisfied","")</f>
        <v/>
      </c>
      <c r="I65" s="29" t="str">
        <f>IF(COUNTIFS(IA!B:B,B65,IA!U:U,"High")&gt;0,"High",
IF(COUNTIFS(IA!B:B,B65,IA!U:U,"Moderate")&gt;0,"Moderate",
IF(COUNTIFS(IA!B:B,B65,IA!U:U,"Low")&gt;0,"Low",
"")))</f>
        <v/>
      </c>
    </row>
    <row r="66" spans="1:9" s="1" customFormat="1" ht="14.1" customHeight="1" x14ac:dyDescent="0.25">
      <c r="A66" s="24" t="s">
        <v>333</v>
      </c>
      <c r="B66" s="5" t="s">
        <v>149</v>
      </c>
      <c r="C66" s="5" t="s">
        <v>150</v>
      </c>
      <c r="D66" s="29" t="str">
        <f>IF(COUNTIFS(IA!B:B,B66)=COUNTIFS(IA!B:B,B66,IA!I:I,"Not Applicable"),"Not Applicable",
IF(COUNTIFS(IA!B:B,B66)=COUNTIFS(IA!B:B,B66,IA!I:I,"Planned"),"Planned",
IF(COUNTIFS(IA!B:B,B66)=COUNTIFS(IA!B:B,B66,IA!I:I,"Alternative Implementation"),"Alternative Implementation",
IF(COUNTIFS(IA!B:B,B66,IA!I:I,"Partially Implemented")&gt;0,"Partially Implemented",
IF(COUNTIFS(IA!B:B,B66,IA!I:I,"Planned")&gt;0,"Planned",
IF(COUNTIFS(IA!B:B,B66,IA!I:I,"Alternative Implementation")&gt;0,"Alternative Implementation",
IF(COUNTIFS(IA!B:B,B66,IA!I:I,"Implemented")&gt;0,"Implemented",
"")))))))</f>
        <v/>
      </c>
      <c r="E66" s="30" t="str">
        <f>IF(COUNTIFS(IA!B:B,B66,IA!J:J,"Other Than Satisfied")&gt;0,"Other Than Satisfied",
IF(COUNTIFS(IA!B:B,B66,IA!J:J,"Satisfied")=COUNTIFS(IA!B:B,B66),"Satisfied",""))</f>
        <v/>
      </c>
      <c r="F66" s="29" t="str">
        <f>IF(COUNTIFS(IA!B:B,B66,IA!N:N,"High")&gt;0,"High",
IF(COUNTIFS(IA!B:B,B66,IA!N:N,"Moderate")&gt;0,"Moderate",
IF(COUNTIFS(IA!B:B,B66,IA!N:N,"Low")&gt;0,"Low",
"")))</f>
        <v/>
      </c>
      <c r="G66" s="29" t="str">
        <f>IF(COUNTIFS(IA!B:B,B66,IA!Q:Q,"Yes")&gt;0,"Yes",
IF(COUNTIFS(IA!B:B,B66,IA!Q:Q,"No")&gt;0,"No",
IF(COUNTIFS(IA!B:B,B66,IA!Q:Q,"None")&gt;0,"None",
"")))</f>
        <v/>
      </c>
      <c r="H66" s="29" t="str">
        <f>IF(COUNTIFS(IA!B:B,B66,IA!T:T,"Other Than Satisfied")&gt;0,"Other Than Satisfied","")</f>
        <v/>
      </c>
      <c r="I66" s="29" t="str">
        <f>IF(COUNTIFS(IA!B:B,B66,IA!U:U,"High")&gt;0,"High",
IF(COUNTIFS(IA!B:B,B66,IA!U:U,"Moderate")&gt;0,"Moderate",
IF(COUNTIFS(IA!B:B,B66,IA!U:U,"Low")&gt;0,"Low",
"")))</f>
        <v/>
      </c>
    </row>
    <row r="67" spans="1:9" s="1" customFormat="1" ht="14.1" customHeight="1" x14ac:dyDescent="0.25">
      <c r="A67" s="25" t="s">
        <v>333</v>
      </c>
      <c r="B67" s="7" t="s">
        <v>380</v>
      </c>
      <c r="C67" s="7" t="s">
        <v>151</v>
      </c>
      <c r="D67" s="29" t="str">
        <f>IF(COUNTIFS(IA!B:B,B67)=COUNTIFS(IA!B:B,B67,IA!I:I,"Not Applicable"),"Not Applicable",
IF(COUNTIFS(IA!B:B,B67)=COUNTIFS(IA!B:B,B67,IA!I:I,"Planned"),"Planned",
IF(COUNTIFS(IA!B:B,B67)=COUNTIFS(IA!B:B,B67,IA!I:I,"Alternative Implementation"),"Alternative Implementation",
IF(COUNTIFS(IA!B:B,B67,IA!I:I,"Partially Implemented")&gt;0,"Partially Implemented",
IF(COUNTIFS(IA!B:B,B67,IA!I:I,"Planned")&gt;0,"Planned",
IF(COUNTIFS(IA!B:B,B67,IA!I:I,"Alternative Implementation")&gt;0,"Alternative Implementation",
IF(COUNTIFS(IA!B:B,B67,IA!I:I,"Implemented")&gt;0,"Implemented",
"")))))))</f>
        <v/>
      </c>
      <c r="E67" s="30" t="str">
        <f>IF(COUNTIFS(IA!B:B,B67,IA!J:J,"Other Than Satisfied")&gt;0,"Other Than Satisfied",
IF(COUNTIFS(IA!B:B,B67,IA!J:J,"Satisfied")=COUNTIFS(IA!B:B,B67),"Satisfied",""))</f>
        <v/>
      </c>
      <c r="F67" s="29" t="str">
        <f>IF(COUNTIFS(IA!B:B,B67,IA!N:N,"High")&gt;0,"High",
IF(COUNTIFS(IA!B:B,B67,IA!N:N,"Moderate")&gt;0,"Moderate",
IF(COUNTIFS(IA!B:B,B67,IA!N:N,"Low")&gt;0,"Low",
"")))</f>
        <v/>
      </c>
      <c r="G67" s="29" t="str">
        <f>IF(COUNTIFS(IA!B:B,B67,IA!Q:Q,"Yes")&gt;0,"Yes",
IF(COUNTIFS(IA!B:B,B67,IA!Q:Q,"No")&gt;0,"No",
IF(COUNTIFS(IA!B:B,B67,IA!Q:Q,"None")&gt;0,"None",
"")))</f>
        <v/>
      </c>
      <c r="H67" s="29" t="str">
        <f>IF(COUNTIFS(IA!B:B,B67,IA!T:T,"Other Than Satisfied")&gt;0,"Other Than Satisfied","")</f>
        <v/>
      </c>
      <c r="I67" s="29" t="str">
        <f>IF(COUNTIFS(IA!B:B,B67,IA!U:U,"High")&gt;0,"High",
IF(COUNTIFS(IA!B:B,B67,IA!U:U,"Moderate")&gt;0,"Moderate",
IF(COUNTIFS(IA!B:B,B67,IA!U:U,"Low")&gt;0,"Low",
"")))</f>
        <v/>
      </c>
    </row>
    <row r="68" spans="1:9" s="1" customFormat="1" ht="14.1" customHeight="1" x14ac:dyDescent="0.25">
      <c r="A68" s="25" t="s">
        <v>333</v>
      </c>
      <c r="B68" s="7" t="s">
        <v>381</v>
      </c>
      <c r="C68" s="7" t="s">
        <v>152</v>
      </c>
      <c r="D68" s="29" t="str">
        <f>IF(COUNTIFS(IA!B:B,B68)=COUNTIFS(IA!B:B,B68,IA!I:I,"Not Applicable"),"Not Applicable",
IF(COUNTIFS(IA!B:B,B68)=COUNTIFS(IA!B:B,B68,IA!I:I,"Planned"),"Planned",
IF(COUNTIFS(IA!B:B,B68)=COUNTIFS(IA!B:B,B68,IA!I:I,"Alternative Implementation"),"Alternative Implementation",
IF(COUNTIFS(IA!B:B,B68,IA!I:I,"Partially Implemented")&gt;0,"Partially Implemented",
IF(COUNTIFS(IA!B:B,B68,IA!I:I,"Planned")&gt;0,"Planned",
IF(COUNTIFS(IA!B:B,B68,IA!I:I,"Alternative Implementation")&gt;0,"Alternative Implementation",
IF(COUNTIFS(IA!B:B,B68,IA!I:I,"Implemented")&gt;0,"Implemented",
"")))))))</f>
        <v/>
      </c>
      <c r="E68" s="30" t="str">
        <f>IF(COUNTIFS(IA!B:B,B68,IA!J:J,"Other Than Satisfied")&gt;0,"Other Than Satisfied",
IF(COUNTIFS(IA!B:B,B68,IA!J:J,"Satisfied")=COUNTIFS(IA!B:B,B68),"Satisfied",""))</f>
        <v/>
      </c>
      <c r="F68" s="29" t="str">
        <f>IF(COUNTIFS(IA!B:B,B68,IA!N:N,"High")&gt;0,"High",
IF(COUNTIFS(IA!B:B,B68,IA!N:N,"Moderate")&gt;0,"Moderate",
IF(COUNTIFS(IA!B:B,B68,IA!N:N,"Low")&gt;0,"Low",
"")))</f>
        <v/>
      </c>
      <c r="G68" s="29" t="str">
        <f>IF(COUNTIFS(IA!B:B,B68,IA!Q:Q,"Yes")&gt;0,"Yes",
IF(COUNTIFS(IA!B:B,B68,IA!Q:Q,"No")&gt;0,"No",
IF(COUNTIFS(IA!B:B,B68,IA!Q:Q,"None")&gt;0,"None",
"")))</f>
        <v/>
      </c>
      <c r="H68" s="29" t="str">
        <f>IF(COUNTIFS(IA!B:B,B68,IA!T:T,"Other Than Satisfied")&gt;0,"Other Than Satisfied","")</f>
        <v/>
      </c>
      <c r="I68" s="29" t="str">
        <f>IF(COUNTIFS(IA!B:B,B68,IA!U:U,"High")&gt;0,"High",
IF(COUNTIFS(IA!B:B,B68,IA!U:U,"Moderate")&gt;0,"Moderate",
IF(COUNTIFS(IA!B:B,B68,IA!U:U,"Low")&gt;0,"Low",
"")))</f>
        <v/>
      </c>
    </row>
    <row r="69" spans="1:9" s="1" customFormat="1" ht="14.1" customHeight="1" x14ac:dyDescent="0.25">
      <c r="A69" s="25" t="s">
        <v>333</v>
      </c>
      <c r="B69" s="7" t="s">
        <v>382</v>
      </c>
      <c r="C69" s="7" t="s">
        <v>153</v>
      </c>
      <c r="D69" s="29" t="str">
        <f>IF(COUNTIFS(IA!B:B,B69)=COUNTIFS(IA!B:B,B69,IA!I:I,"Not Applicable"),"Not Applicable",
IF(COUNTIFS(IA!B:B,B69)=COUNTIFS(IA!B:B,B69,IA!I:I,"Planned"),"Planned",
IF(COUNTIFS(IA!B:B,B69)=COUNTIFS(IA!B:B,B69,IA!I:I,"Alternative Implementation"),"Alternative Implementation",
IF(COUNTIFS(IA!B:B,B69,IA!I:I,"Partially Implemented")&gt;0,"Partially Implemented",
IF(COUNTIFS(IA!B:B,B69,IA!I:I,"Planned")&gt;0,"Planned",
IF(COUNTIFS(IA!B:B,B69,IA!I:I,"Alternative Implementation")&gt;0,"Alternative Implementation",
IF(COUNTIFS(IA!B:B,B69,IA!I:I,"Implemented")&gt;0,"Implemented",
"")))))))</f>
        <v/>
      </c>
      <c r="E69" s="30" t="str">
        <f>IF(COUNTIFS(IA!B:B,B69,IA!J:J,"Other Than Satisfied")&gt;0,"Other Than Satisfied",
IF(COUNTIFS(IA!B:B,B69,IA!J:J,"Satisfied")=COUNTIFS(IA!B:B,B69),"Satisfied",""))</f>
        <v/>
      </c>
      <c r="F69" s="29" t="str">
        <f>IF(COUNTIFS(IA!B:B,B69,IA!N:N,"High")&gt;0,"High",
IF(COUNTIFS(IA!B:B,B69,IA!N:N,"Moderate")&gt;0,"Moderate",
IF(COUNTIFS(IA!B:B,B69,IA!N:N,"Low")&gt;0,"Low",
"")))</f>
        <v/>
      </c>
      <c r="G69" s="29" t="str">
        <f>IF(COUNTIFS(IA!B:B,B69,IA!Q:Q,"Yes")&gt;0,"Yes",
IF(COUNTIFS(IA!B:B,B69,IA!Q:Q,"No")&gt;0,"No",
IF(COUNTIFS(IA!B:B,B69,IA!Q:Q,"None")&gt;0,"None",
"")))</f>
        <v/>
      </c>
      <c r="H69" s="29" t="str">
        <f>IF(COUNTIFS(IA!B:B,B69,IA!T:T,"Other Than Satisfied")&gt;0,"Other Than Satisfied","")</f>
        <v/>
      </c>
      <c r="I69" s="29" t="str">
        <f>IF(COUNTIFS(IA!B:B,B69,IA!U:U,"High")&gt;0,"High",
IF(COUNTIFS(IA!B:B,B69,IA!U:U,"Moderate")&gt;0,"Moderate",
IF(COUNTIFS(IA!B:B,B69,IA!U:U,"Low")&gt;0,"Low",
"")))</f>
        <v/>
      </c>
    </row>
    <row r="70" spans="1:9" s="1" customFormat="1" ht="14.1" customHeight="1" x14ac:dyDescent="0.25">
      <c r="A70" s="25" t="s">
        <v>333</v>
      </c>
      <c r="B70" s="7" t="s">
        <v>383</v>
      </c>
      <c r="C70" s="7" t="s">
        <v>154</v>
      </c>
      <c r="D70" s="29" t="str">
        <f>IF(COUNTIFS(IA!B:B,B70)=COUNTIFS(IA!B:B,B70,IA!I:I,"Not Applicable"),"Not Applicable",
IF(COUNTIFS(IA!B:B,B70)=COUNTIFS(IA!B:B,B70,IA!I:I,"Planned"),"Planned",
IF(COUNTIFS(IA!B:B,B70)=COUNTIFS(IA!B:B,B70,IA!I:I,"Alternative Implementation"),"Alternative Implementation",
IF(COUNTIFS(IA!B:B,B70,IA!I:I,"Partially Implemented")&gt;0,"Partially Implemented",
IF(COUNTIFS(IA!B:B,B70,IA!I:I,"Planned")&gt;0,"Planned",
IF(COUNTIFS(IA!B:B,B70,IA!I:I,"Alternative Implementation")&gt;0,"Alternative Implementation",
IF(COUNTIFS(IA!B:B,B70,IA!I:I,"Implemented")&gt;0,"Implemented",
"")))))))</f>
        <v/>
      </c>
      <c r="E70" s="30" t="str">
        <f>IF(COUNTIFS(IA!B:B,B70,IA!J:J,"Other Than Satisfied")&gt;0,"Other Than Satisfied",
IF(COUNTIFS(IA!B:B,B70,IA!J:J,"Satisfied")=COUNTIFS(IA!B:B,B70),"Satisfied",""))</f>
        <v/>
      </c>
      <c r="F70" s="29" t="str">
        <f>IF(COUNTIFS(IA!B:B,B70,IA!N:N,"High")&gt;0,"High",
IF(COUNTIFS(IA!B:B,B70,IA!N:N,"Moderate")&gt;0,"Moderate",
IF(COUNTIFS(IA!B:B,B70,IA!N:N,"Low")&gt;0,"Low",
"")))</f>
        <v/>
      </c>
      <c r="G70" s="29" t="str">
        <f>IF(COUNTIFS(IA!B:B,B70,IA!Q:Q,"Yes")&gt;0,"Yes",
IF(COUNTIFS(IA!B:B,B70,IA!Q:Q,"No")&gt;0,"No",
IF(COUNTIFS(IA!B:B,B70,IA!Q:Q,"None")&gt;0,"None",
"")))</f>
        <v/>
      </c>
      <c r="H70" s="29" t="str">
        <f>IF(COUNTIFS(IA!B:B,B70,IA!T:T,"Other Than Satisfied")&gt;0,"Other Than Satisfied","")</f>
        <v/>
      </c>
      <c r="I70" s="29" t="str">
        <f>IF(COUNTIFS(IA!B:B,B70,IA!U:U,"High")&gt;0,"High",
IF(COUNTIFS(IA!B:B,B70,IA!U:U,"Moderate")&gt;0,"Moderate",
IF(COUNTIFS(IA!B:B,B70,IA!U:U,"Low")&gt;0,"Low",
"")))</f>
        <v/>
      </c>
    </row>
    <row r="71" spans="1:9" s="1" customFormat="1" ht="14.1" customHeight="1" x14ac:dyDescent="0.25">
      <c r="A71" s="9"/>
      <c r="B71" s="3"/>
      <c r="C71" s="3" t="s">
        <v>155</v>
      </c>
      <c r="D71" s="28"/>
      <c r="E71" s="28"/>
      <c r="F71" s="28"/>
      <c r="G71" s="28"/>
      <c r="H71" s="28"/>
      <c r="I71" s="28"/>
    </row>
    <row r="72" spans="1:9" s="1" customFormat="1" ht="14.1" customHeight="1" x14ac:dyDescent="0.25">
      <c r="A72" s="24" t="s">
        <v>334</v>
      </c>
      <c r="B72" s="5" t="s">
        <v>156</v>
      </c>
      <c r="C72" s="5" t="s">
        <v>157</v>
      </c>
      <c r="D72" s="29" t="str">
        <f>IF(COUNTIFS(IR!B:B,B72)=COUNTIFS(IR!B:B,B72,IR!I:I,"Not Applicable"),"Not Applicable",
IF(COUNTIFS(IR!B:B,B72)=COUNTIFS(IR!B:B,B72,IR!I:I,"Planned"),"Planned",
IF(COUNTIFS(IR!B:B,B72)=COUNTIFS(IR!B:B,B72,IR!I:I,"Alternative Implementation"),"Alternative Implementation",
IF(COUNTIFS(IR!B:B,B72,IR!I:I,"Partially Implemented")&gt;0,"Partially Implemented",
IF(COUNTIFS(IR!B:B,B72,IR!I:I,"Planned")&gt;0,"Planned",
IF(COUNTIFS(IR!B:B,B72,IR!I:I,"Alternative Implementation")&gt;0,"Alternative Implementation",
IF(COUNTIFS(IR!B:B,B72,IR!I:I,"Implemented")&gt;0,"Implemented",
"")))))))</f>
        <v/>
      </c>
      <c r="E72" s="30" t="str">
        <f>IF(COUNTIFS(IR!B:B,B72,IR!J:J,"Other Than Satisfied")&gt;0,"Other Than Satisfied",
IF(COUNTIFS(IR!B:B,B72,IR!J:J,"Satisfied")=COUNTIFS(IR!B:B,B72),"Satisfied",""))</f>
        <v/>
      </c>
      <c r="F72" s="29" t="str">
        <f>IF(COUNTIFS(IR!B:B,B72,IR!N:N,"High")&gt;0,"High",
IF(COUNTIFS(IR!B:B,B72,IR!N:N,"Moderate")&gt;0,"Moderate",
IF(COUNTIFS(IR!B:B,B72,IR!N:N,"Low")&gt;0,"Low",
"")))</f>
        <v/>
      </c>
      <c r="G72" s="29" t="str">
        <f>IF(COUNTIFS(IR!B:B,B72,IR!Q:Q,"Yes")&gt;0,"Yes",
IF(COUNTIFS(IR!B:B,B72,IR!Q:Q,"No")&gt;0,"No",
IF(COUNTIFS(IR!B:B,B72,IR!Q:Q,"None")&gt;0,"None",
"")))</f>
        <v/>
      </c>
      <c r="H72" s="29" t="str">
        <f>IF(COUNTIFS(IR!B:B,B72,IR!T:T,"Other Than Satisfied")&gt;0,"Other Than Satisfied","")</f>
        <v/>
      </c>
      <c r="I72" s="29" t="str">
        <f>IF(COUNTIFS(IR!B:B,B72,IR!U:U,"High")&gt;0,"High",
IF(COUNTIFS(IR!B:B,B72,IR!U:U,"Moderate")&gt;0,"Moderate",
IF(COUNTIFS(IR!B:B,B72,IR!U:U,"Low")&gt;0,"Low",
"")))</f>
        <v/>
      </c>
    </row>
    <row r="73" spans="1:9" s="1" customFormat="1" ht="14.1" customHeight="1" x14ac:dyDescent="0.25">
      <c r="A73" s="24" t="s">
        <v>334</v>
      </c>
      <c r="B73" s="5" t="s">
        <v>158</v>
      </c>
      <c r="C73" s="5" t="s">
        <v>159</v>
      </c>
      <c r="D73" s="29" t="str">
        <f>IF(COUNTIFS(IR!B:B,B73)=COUNTIFS(IR!B:B,B73,IR!I:I,"Not Applicable"),"Not Applicable",
IF(COUNTIFS(IR!B:B,B73)=COUNTIFS(IR!B:B,B73,IR!I:I,"Planned"),"Planned",
IF(COUNTIFS(IR!B:B,B73)=COUNTIFS(IR!B:B,B73,IR!I:I,"Alternative Implementation"),"Alternative Implementation",
IF(COUNTIFS(IR!B:B,B73,IR!I:I,"Partially Implemented")&gt;0,"Partially Implemented",
IF(COUNTIFS(IR!B:B,B73,IR!I:I,"Planned")&gt;0,"Planned",
IF(COUNTIFS(IR!B:B,B73,IR!I:I,"Alternative Implementation")&gt;0,"Alternative Implementation",
IF(COUNTIFS(IR!B:B,B73,IR!I:I,"Implemented")&gt;0,"Implemented",
"")))))))</f>
        <v/>
      </c>
      <c r="E73" s="30" t="str">
        <f>IF(COUNTIFS(IR!B:B,B73,IR!J:J,"Other Than Satisfied")&gt;0,"Other Than Satisfied",
IF(COUNTIFS(IR!B:B,B73,IR!J:J,"Satisfied")=COUNTIFS(IR!B:B,B73),"Satisfied",""))</f>
        <v/>
      </c>
      <c r="F73" s="29" t="str">
        <f>IF(COUNTIFS(IR!B:B,B73,IR!N:N,"High")&gt;0,"High",
IF(COUNTIFS(IR!B:B,B73,IR!N:N,"Moderate")&gt;0,"Moderate",
IF(COUNTIFS(IR!B:B,B73,IR!N:N,"Low")&gt;0,"Low",
"")))</f>
        <v/>
      </c>
      <c r="G73" s="29" t="str">
        <f>IF(COUNTIFS(IR!B:B,B73,IR!Q:Q,"Yes")&gt;0,"Yes",
IF(COUNTIFS(IR!B:B,B73,IR!Q:Q,"No")&gt;0,"No",
IF(COUNTIFS(IR!B:B,B73,IR!Q:Q,"None")&gt;0,"None",
"")))</f>
        <v/>
      </c>
      <c r="H73" s="29" t="str">
        <f>IF(COUNTIFS(IR!B:B,B73,IR!T:T,"Other Than Satisfied")&gt;0,"Other Than Satisfied","")</f>
        <v/>
      </c>
      <c r="I73" s="29" t="str">
        <f>IF(COUNTIFS(IR!B:B,B73,IR!U:U,"High")&gt;0,"High",
IF(COUNTIFS(IR!B:B,B73,IR!U:U,"Moderate")&gt;0,"Moderate",
IF(COUNTIFS(IR!B:B,B73,IR!U:U,"Low")&gt;0,"Low",
"")))</f>
        <v/>
      </c>
    </row>
    <row r="74" spans="1:9" s="1" customFormat="1" ht="14.1" customHeight="1" x14ac:dyDescent="0.25">
      <c r="A74" s="24" t="s">
        <v>334</v>
      </c>
      <c r="B74" s="5" t="s">
        <v>160</v>
      </c>
      <c r="C74" s="5" t="s">
        <v>161</v>
      </c>
      <c r="D74" s="29" t="str">
        <f>IF(COUNTIFS(IR!B:B,B74)=COUNTIFS(IR!B:B,B74,IR!I:I,"Not Applicable"),"Not Applicable",
IF(COUNTIFS(IR!B:B,B74)=COUNTIFS(IR!B:B,B74,IR!I:I,"Planned"),"Planned",
IF(COUNTIFS(IR!B:B,B74)=COUNTIFS(IR!B:B,B74,IR!I:I,"Alternative Implementation"),"Alternative Implementation",
IF(COUNTIFS(IR!B:B,B74,IR!I:I,"Partially Implemented")&gt;0,"Partially Implemented",
IF(COUNTIFS(IR!B:B,B74,IR!I:I,"Planned")&gt;0,"Planned",
IF(COUNTIFS(IR!B:B,B74,IR!I:I,"Alternative Implementation")&gt;0,"Alternative Implementation",
IF(COUNTIFS(IR!B:B,B74,IR!I:I,"Implemented")&gt;0,"Implemented",
"")))))))</f>
        <v/>
      </c>
      <c r="E74" s="30" t="str">
        <f>IF(COUNTIFS(IR!B:B,B74,IR!J:J,"Other Than Satisfied")&gt;0,"Other Than Satisfied",
IF(COUNTIFS(IR!B:B,B74,IR!J:J,"Satisfied")=COUNTIFS(IR!B:B,B74),"Satisfied",""))</f>
        <v/>
      </c>
      <c r="F74" s="29" t="str">
        <f>IF(COUNTIFS(IR!B:B,B74,IR!N:N,"High")&gt;0,"High",
IF(COUNTIFS(IR!B:B,B74,IR!N:N,"Moderate")&gt;0,"Moderate",
IF(COUNTIFS(IR!B:B,B74,IR!N:N,"Low")&gt;0,"Low",
"")))</f>
        <v/>
      </c>
      <c r="G74" s="29" t="str">
        <f>IF(COUNTIFS(IR!B:B,B74,IR!Q:Q,"Yes")&gt;0,"Yes",
IF(COUNTIFS(IR!B:B,B74,IR!Q:Q,"No")&gt;0,"No",
IF(COUNTIFS(IR!B:B,B74,IR!Q:Q,"None")&gt;0,"None",
"")))</f>
        <v/>
      </c>
      <c r="H74" s="29" t="str">
        <f>IF(COUNTIFS(IR!B:B,B74,IR!T:T,"Other Than Satisfied")&gt;0,"Other Than Satisfied","")</f>
        <v/>
      </c>
      <c r="I74" s="29" t="str">
        <f>IF(COUNTIFS(IR!B:B,B74,IR!U:U,"High")&gt;0,"High",
IF(COUNTIFS(IR!B:B,B74,IR!U:U,"Moderate")&gt;0,"Moderate",
IF(COUNTIFS(IR!B:B,B74,IR!U:U,"Low")&gt;0,"Low",
"")))</f>
        <v/>
      </c>
    </row>
    <row r="75" spans="1:9" s="8" customFormat="1" ht="14.1" customHeight="1" x14ac:dyDescent="0.25">
      <c r="A75" s="24" t="s">
        <v>334</v>
      </c>
      <c r="B75" s="5" t="s">
        <v>162</v>
      </c>
      <c r="C75" s="5" t="s">
        <v>163</v>
      </c>
      <c r="D75" s="29" t="str">
        <f>IF(COUNTIFS(IR!B:B,B75)=COUNTIFS(IR!B:B,B75,IR!I:I,"Not Applicable"),"Not Applicable",
IF(COUNTIFS(IR!B:B,B75)=COUNTIFS(IR!B:B,B75,IR!I:I,"Planned"),"Planned",
IF(COUNTIFS(IR!B:B,B75)=COUNTIFS(IR!B:B,B75,IR!I:I,"Alternative Implementation"),"Alternative Implementation",
IF(COUNTIFS(IR!B:B,B75,IR!I:I,"Partially Implemented")&gt;0,"Partially Implemented",
IF(COUNTIFS(IR!B:B,B75,IR!I:I,"Planned")&gt;0,"Planned",
IF(COUNTIFS(IR!B:B,B75,IR!I:I,"Alternative Implementation")&gt;0,"Alternative Implementation",
IF(COUNTIFS(IR!B:B,B75,IR!I:I,"Implemented")&gt;0,"Implemented",
"")))))))</f>
        <v/>
      </c>
      <c r="E75" s="30" t="str">
        <f>IF(COUNTIFS(IR!B:B,B75,IR!J:J,"Other Than Satisfied")&gt;0,"Other Than Satisfied",
IF(COUNTIFS(IR!B:B,B75,IR!J:J,"Satisfied")=COUNTIFS(IR!B:B,B75),"Satisfied",""))</f>
        <v/>
      </c>
      <c r="F75" s="29" t="str">
        <f>IF(COUNTIFS(IR!B:B,B75,IR!N:N,"High")&gt;0,"High",
IF(COUNTIFS(IR!B:B,B75,IR!N:N,"Moderate")&gt;0,"Moderate",
IF(COUNTIFS(IR!B:B,B75,IR!N:N,"Low")&gt;0,"Low",
"")))</f>
        <v/>
      </c>
      <c r="G75" s="29" t="str">
        <f>IF(COUNTIFS(IR!B:B,B75,IR!Q:Q,"Yes")&gt;0,"Yes",
IF(COUNTIFS(IR!B:B,B75,IR!Q:Q,"No")&gt;0,"No",
IF(COUNTIFS(IR!B:B,B75,IR!Q:Q,"None")&gt;0,"None",
"")))</f>
        <v/>
      </c>
      <c r="H75" s="29" t="str">
        <f>IF(COUNTIFS(IR!B:B,B75,IR!T:T,"Other Than Satisfied")&gt;0,"Other Than Satisfied","")</f>
        <v/>
      </c>
      <c r="I75" s="29" t="str">
        <f>IF(COUNTIFS(IR!B:B,B75,IR!U:U,"High")&gt;0,"High",
IF(COUNTIFS(IR!B:B,B75,IR!U:U,"Moderate")&gt;0,"Moderate",
IF(COUNTIFS(IR!B:B,B75,IR!U:U,"Low")&gt;0,"Low",
"")))</f>
        <v/>
      </c>
    </row>
    <row r="76" spans="1:9" s="1" customFormat="1" ht="14.1" customHeight="1" x14ac:dyDescent="0.25">
      <c r="A76" s="24" t="s">
        <v>334</v>
      </c>
      <c r="B76" s="5" t="s">
        <v>164</v>
      </c>
      <c r="C76" s="5" t="s">
        <v>165</v>
      </c>
      <c r="D76" s="29" t="str">
        <f>IF(COUNTIFS(IR!B:B,B76)=COUNTIFS(IR!B:B,B76,IR!I:I,"Not Applicable"),"Not Applicable",
IF(COUNTIFS(IR!B:B,B76)=COUNTIFS(IR!B:B,B76,IR!I:I,"Planned"),"Planned",
IF(COUNTIFS(IR!B:B,B76)=COUNTIFS(IR!B:B,B76,IR!I:I,"Alternative Implementation"),"Alternative Implementation",
IF(COUNTIFS(IR!B:B,B76,IR!I:I,"Partially Implemented")&gt;0,"Partially Implemented",
IF(COUNTIFS(IR!B:B,B76,IR!I:I,"Planned")&gt;0,"Planned",
IF(COUNTIFS(IR!B:B,B76,IR!I:I,"Alternative Implementation")&gt;0,"Alternative Implementation",
IF(COUNTIFS(IR!B:B,B76,IR!I:I,"Implemented")&gt;0,"Implemented",
"")))))))</f>
        <v/>
      </c>
      <c r="E76" s="30" t="str">
        <f>IF(COUNTIFS(IR!B:B,B76,IR!J:J,"Other Than Satisfied")&gt;0,"Other Than Satisfied",
IF(COUNTIFS(IR!B:B,B76,IR!J:J,"Satisfied")=COUNTIFS(IR!B:B,B76),"Satisfied",""))</f>
        <v/>
      </c>
      <c r="F76" s="29" t="str">
        <f>IF(COUNTIFS(IR!B:B,B76,IR!N:N,"High")&gt;0,"High",
IF(COUNTIFS(IR!B:B,B76,IR!N:N,"Moderate")&gt;0,"Moderate",
IF(COUNTIFS(IR!B:B,B76,IR!N:N,"Low")&gt;0,"Low",
"")))</f>
        <v/>
      </c>
      <c r="G76" s="29" t="str">
        <f>IF(COUNTIFS(IR!B:B,B76,IR!Q:Q,"Yes")&gt;0,"Yes",
IF(COUNTIFS(IR!B:B,B76,IR!Q:Q,"No")&gt;0,"No",
IF(COUNTIFS(IR!B:B,B76,IR!Q:Q,"None")&gt;0,"None",
"")))</f>
        <v/>
      </c>
      <c r="H76" s="29" t="str">
        <f>IF(COUNTIFS(IR!B:B,B76,IR!T:T,"Other Than Satisfied")&gt;0,"Other Than Satisfied","")</f>
        <v/>
      </c>
      <c r="I76" s="29" t="str">
        <f>IF(COUNTIFS(IR!B:B,B76,IR!U:U,"High")&gt;0,"High",
IF(COUNTIFS(IR!B:B,B76,IR!U:U,"Moderate")&gt;0,"Moderate",
IF(COUNTIFS(IR!B:B,B76,IR!U:U,"Low")&gt;0,"Low",
"")))</f>
        <v/>
      </c>
    </row>
    <row r="77" spans="1:9" s="1" customFormat="1" ht="14.1" customHeight="1" x14ac:dyDescent="0.25">
      <c r="A77" s="24" t="s">
        <v>334</v>
      </c>
      <c r="B77" s="5" t="s">
        <v>166</v>
      </c>
      <c r="C77" s="5" t="s">
        <v>167</v>
      </c>
      <c r="D77" s="29" t="str">
        <f>IF(COUNTIFS(IR!B:B,B77)=COUNTIFS(IR!B:B,B77,IR!I:I,"Not Applicable"),"Not Applicable",
IF(COUNTIFS(IR!B:B,B77)=COUNTIFS(IR!B:B,B77,IR!I:I,"Planned"),"Planned",
IF(COUNTIFS(IR!B:B,B77)=COUNTIFS(IR!B:B,B77,IR!I:I,"Alternative Implementation"),"Alternative Implementation",
IF(COUNTIFS(IR!B:B,B77,IR!I:I,"Partially Implemented")&gt;0,"Partially Implemented",
IF(COUNTIFS(IR!B:B,B77,IR!I:I,"Planned")&gt;0,"Planned",
IF(COUNTIFS(IR!B:B,B77,IR!I:I,"Alternative Implementation")&gt;0,"Alternative Implementation",
IF(COUNTIFS(IR!B:B,B77,IR!I:I,"Implemented")&gt;0,"Implemented",
"")))))))</f>
        <v/>
      </c>
      <c r="E77" s="30" t="str">
        <f>IF(COUNTIFS(IR!B:B,B77,IR!J:J,"Other Than Satisfied")&gt;0,"Other Than Satisfied",
IF(COUNTIFS(IR!B:B,B77,IR!J:J,"Satisfied")=COUNTIFS(IR!B:B,B77),"Satisfied",""))</f>
        <v/>
      </c>
      <c r="F77" s="29" t="str">
        <f>IF(COUNTIFS(IR!B:B,B77,IR!N:N,"High")&gt;0,"High",
IF(COUNTIFS(IR!B:B,B77,IR!N:N,"Moderate")&gt;0,"Moderate",
IF(COUNTIFS(IR!B:B,B77,IR!N:N,"Low")&gt;0,"Low",
"")))</f>
        <v/>
      </c>
      <c r="G77" s="29" t="str">
        <f>IF(COUNTIFS(IR!B:B,B77,IR!Q:Q,"Yes")&gt;0,"Yes",
IF(COUNTIFS(IR!B:B,B77,IR!Q:Q,"No")&gt;0,"No",
IF(COUNTIFS(IR!B:B,B77,IR!Q:Q,"None")&gt;0,"None",
"")))</f>
        <v/>
      </c>
      <c r="H77" s="29" t="str">
        <f>IF(COUNTIFS(IR!B:B,B77,IR!T:T,"Other Than Satisfied")&gt;0,"Other Than Satisfied","")</f>
        <v/>
      </c>
      <c r="I77" s="29" t="str">
        <f>IF(COUNTIFS(IR!B:B,B77,IR!U:U,"High")&gt;0,"High",
IF(COUNTIFS(IR!B:B,B77,IR!U:U,"Moderate")&gt;0,"Moderate",
IF(COUNTIFS(IR!B:B,B77,IR!U:U,"Low")&gt;0,"Low",
"")))</f>
        <v/>
      </c>
    </row>
    <row r="78" spans="1:9" s="1" customFormat="1" ht="14.1" customHeight="1" x14ac:dyDescent="0.25">
      <c r="A78" s="24" t="s">
        <v>334</v>
      </c>
      <c r="B78" s="5" t="s">
        <v>168</v>
      </c>
      <c r="C78" s="5" t="s">
        <v>169</v>
      </c>
      <c r="D78" s="29" t="str">
        <f>IF(COUNTIFS(IR!B:B,B78)=COUNTIFS(IR!B:B,B78,IR!I:I,"Not Applicable"),"Not Applicable",
IF(COUNTIFS(IR!B:B,B78)=COUNTIFS(IR!B:B,B78,IR!I:I,"Planned"),"Planned",
IF(COUNTIFS(IR!B:B,B78)=COUNTIFS(IR!B:B,B78,IR!I:I,"Alternative Implementation"),"Alternative Implementation",
IF(COUNTIFS(IR!B:B,B78,IR!I:I,"Partially Implemented")&gt;0,"Partially Implemented",
IF(COUNTIFS(IR!B:B,B78,IR!I:I,"Planned")&gt;0,"Planned",
IF(COUNTIFS(IR!B:B,B78,IR!I:I,"Alternative Implementation")&gt;0,"Alternative Implementation",
IF(COUNTIFS(IR!B:B,B78,IR!I:I,"Implemented")&gt;0,"Implemented",
"")))))))</f>
        <v/>
      </c>
      <c r="E78" s="30" t="str">
        <f>IF(COUNTIFS(IR!B:B,B78,IR!J:J,"Other Than Satisfied")&gt;0,"Other Than Satisfied",
IF(COUNTIFS(IR!B:B,B78,IR!J:J,"Satisfied")=COUNTIFS(IR!B:B,B78),"Satisfied",""))</f>
        <v/>
      </c>
      <c r="F78" s="29" t="str">
        <f>IF(COUNTIFS(IR!B:B,B78,IR!N:N,"High")&gt;0,"High",
IF(COUNTIFS(IR!B:B,B78,IR!N:N,"Moderate")&gt;0,"Moderate",
IF(COUNTIFS(IR!B:B,B78,IR!N:N,"Low")&gt;0,"Low",
"")))</f>
        <v/>
      </c>
      <c r="G78" s="29" t="str">
        <f>IF(COUNTIFS(IR!B:B,B78,IR!Q:Q,"Yes")&gt;0,"Yes",
IF(COUNTIFS(IR!B:B,B78,IR!Q:Q,"No")&gt;0,"No",
IF(COUNTIFS(IR!B:B,B78,IR!Q:Q,"None")&gt;0,"None",
"")))</f>
        <v/>
      </c>
      <c r="H78" s="29" t="str">
        <f>IF(COUNTIFS(IR!B:B,B78,IR!T:T,"Other Than Satisfied")&gt;0,"Other Than Satisfied","")</f>
        <v/>
      </c>
      <c r="I78" s="29" t="str">
        <f>IF(COUNTIFS(IR!B:B,B78,IR!U:U,"High")&gt;0,"High",
IF(COUNTIFS(IR!B:B,B78,IR!U:U,"Moderate")&gt;0,"Moderate",
IF(COUNTIFS(IR!B:B,B78,IR!U:U,"Low")&gt;0,"Low",
"")))</f>
        <v/>
      </c>
    </row>
    <row r="79" spans="1:9" s="1" customFormat="1" ht="14.1" customHeight="1" x14ac:dyDescent="0.25">
      <c r="A79" s="9"/>
      <c r="B79" s="3"/>
      <c r="C79" s="3" t="s">
        <v>170</v>
      </c>
      <c r="D79" s="28"/>
      <c r="E79" s="28"/>
      <c r="F79" s="28"/>
      <c r="G79" s="28"/>
      <c r="H79" s="28"/>
      <c r="I79" s="28"/>
    </row>
    <row r="80" spans="1:9" s="1" customFormat="1" ht="14.1" customHeight="1" x14ac:dyDescent="0.25">
      <c r="A80" s="24" t="s">
        <v>340</v>
      </c>
      <c r="B80" s="5" t="s">
        <v>171</v>
      </c>
      <c r="C80" s="5" t="s">
        <v>172</v>
      </c>
      <c r="D80" s="29" t="str">
        <f>IF(COUNTIFS(MA!B:B,B80)=COUNTIFS(MA!B:B,B80,MA!I:I,"Not Applicable"),"Not Applicable",
IF(COUNTIFS(MA!B:B,B80)=COUNTIFS(MA!B:B,B80,MA!I:I,"Planned"),"Planned",
IF(COUNTIFS(MA!B:B,B80)=COUNTIFS(MA!B:B,B80,MA!I:I,"Alternative Implementation"),"Alternative Implementation",
IF(COUNTIFS(MA!B:B,B80,MA!I:I,"Partially Implemented")&gt;0,"Partially Implemented",
IF(COUNTIFS(MA!B:B,B80,MA!I:I,"Planned")&gt;0,"Planned",
IF(COUNTIFS(MA!B:B,B80,MA!I:I,"Alternative Implementation")&gt;0,"Alternative Implementation",
IF(COUNTIFS(MA!B:B,B80,MA!I:I,"Implemented")&gt;0,"Implemented",
"")))))))</f>
        <v/>
      </c>
      <c r="E80" s="30" t="str">
        <f>IF(COUNTIFS(MA!B:B,B80,MA!J:J,"Other Than Satisfied")&gt;0,"Other Than Satisfied",
IF(COUNTIFS(MA!B:B,B80,MA!J:J,"Satisfied")=COUNTIFS(MA!B:B,B80),"Satisfied",""))</f>
        <v/>
      </c>
      <c r="F80" s="29" t="str">
        <f>IF(COUNTIFS(MA!B:B,B80,MA!N:N,"High")&gt;0,"High",
IF(COUNTIFS(MA!B:B,B80,MA!N:N,"Moderate")&gt;0,"Moderate",
IF(COUNTIFS(MA!B:B,B80,MA!N:N,"Low")&gt;0,"Low",
"")))</f>
        <v/>
      </c>
      <c r="G80" s="29" t="str">
        <f>IF(COUNTIFS(MA!B:B,B80,MA!Q:Q,"Yes")&gt;0,"Yes",
IF(COUNTIFS(MA!B:B,B80,MA!Q:Q,"No")&gt;0,"No",
IF(COUNTIFS(MA!B:B,B80,MA!Q:Q,"None")&gt;0,"None",
"")))</f>
        <v/>
      </c>
      <c r="H80" s="29" t="str">
        <f>IF(COUNTIFS(MA!B:B,B80,MA!T:T,"Other Than Satisfied")&gt;0,"Other Than Satisfied","")</f>
        <v/>
      </c>
      <c r="I80" s="29" t="str">
        <f>IF(COUNTIFS(MA!B:B,B80,MA!U:U,"High")&gt;0,"High",
IF(COUNTIFS(MA!B:B,B80,MA!U:U,"Moderate")&gt;0,"Moderate",
IF(COUNTIFS(MA!B:B,B80,MA!U:U,"Low")&gt;0,"Low",
"")))</f>
        <v/>
      </c>
    </row>
    <row r="81" spans="1:9" s="1" customFormat="1" ht="14.1" customHeight="1" x14ac:dyDescent="0.25">
      <c r="A81" s="24" t="s">
        <v>340</v>
      </c>
      <c r="B81" s="5" t="s">
        <v>173</v>
      </c>
      <c r="C81" s="5" t="s">
        <v>174</v>
      </c>
      <c r="D81" s="29" t="str">
        <f>IF(COUNTIFS(MA!B:B,B81)=COUNTIFS(MA!B:B,B81,MA!I:I,"Not Applicable"),"Not Applicable",
IF(COUNTIFS(MA!B:B,B81)=COUNTIFS(MA!B:B,B81,MA!I:I,"Planned"),"Planned",
IF(COUNTIFS(MA!B:B,B81)=COUNTIFS(MA!B:B,B81,MA!I:I,"Alternative Implementation"),"Alternative Implementation",
IF(COUNTIFS(MA!B:B,B81,MA!I:I,"Partially Implemented")&gt;0,"Partially Implemented",
IF(COUNTIFS(MA!B:B,B81,MA!I:I,"Planned")&gt;0,"Planned",
IF(COUNTIFS(MA!B:B,B81,MA!I:I,"Alternative Implementation")&gt;0,"Alternative Implementation",
IF(COUNTIFS(MA!B:B,B81,MA!I:I,"Implemented")&gt;0,"Implemented",
"")))))))</f>
        <v/>
      </c>
      <c r="E81" s="30" t="str">
        <f>IF(COUNTIFS(MA!B:B,B81,MA!J:J,"Other Than Satisfied")&gt;0,"Other Than Satisfied",
IF(COUNTIFS(MA!B:B,B81,MA!J:J,"Satisfied")=COUNTIFS(MA!B:B,B81),"Satisfied",""))</f>
        <v/>
      </c>
      <c r="F81" s="29" t="str">
        <f>IF(COUNTIFS(MA!B:B,B81,MA!N:N,"High")&gt;0,"High",
IF(COUNTIFS(MA!B:B,B81,MA!N:N,"Moderate")&gt;0,"Moderate",
IF(COUNTIFS(MA!B:B,B81,MA!N:N,"Low")&gt;0,"Low",
"")))</f>
        <v/>
      </c>
      <c r="G81" s="29" t="str">
        <f>IF(COUNTIFS(MA!B:B,B81,MA!Q:Q,"Yes")&gt;0,"Yes",
IF(COUNTIFS(MA!B:B,B81,MA!Q:Q,"No")&gt;0,"No",
IF(COUNTIFS(MA!B:B,B81,MA!Q:Q,"None")&gt;0,"None",
"")))</f>
        <v/>
      </c>
      <c r="H81" s="29" t="str">
        <f>IF(COUNTIFS(MA!B:B,B81,MA!T:T,"Other Than Satisfied")&gt;0,"Other Than Satisfied","")</f>
        <v/>
      </c>
      <c r="I81" s="29" t="str">
        <f>IF(COUNTIFS(MA!B:B,B81,MA!U:U,"High")&gt;0,"High",
IF(COUNTIFS(MA!B:B,B81,MA!U:U,"Moderate")&gt;0,"Moderate",
IF(COUNTIFS(MA!B:B,B81,MA!U:U,"Low")&gt;0,"Low",
"")))</f>
        <v/>
      </c>
    </row>
    <row r="82" spans="1:9" s="1" customFormat="1" ht="14.1" customHeight="1" x14ac:dyDescent="0.25">
      <c r="A82" s="24" t="s">
        <v>340</v>
      </c>
      <c r="B82" s="5" t="s">
        <v>175</v>
      </c>
      <c r="C82" s="5" t="s">
        <v>176</v>
      </c>
      <c r="D82" s="29" t="str">
        <f>IF(COUNTIFS(MA!B:B,B82)=COUNTIFS(MA!B:B,B82,MA!I:I,"Not Applicable"),"Not Applicable",
IF(COUNTIFS(MA!B:B,B82)=COUNTIFS(MA!B:B,B82,MA!I:I,"Planned"),"Planned",
IF(COUNTIFS(MA!B:B,B82)=COUNTIFS(MA!B:B,B82,MA!I:I,"Alternative Implementation"),"Alternative Implementation",
IF(COUNTIFS(MA!B:B,B82,MA!I:I,"Partially Implemented")&gt;0,"Partially Implemented",
IF(COUNTIFS(MA!B:B,B82,MA!I:I,"Planned")&gt;0,"Planned",
IF(COUNTIFS(MA!B:B,B82,MA!I:I,"Alternative Implementation")&gt;0,"Alternative Implementation",
IF(COUNTIFS(MA!B:B,B82,MA!I:I,"Implemented")&gt;0,"Implemented",
"")))))))</f>
        <v/>
      </c>
      <c r="E82" s="30" t="str">
        <f>IF(COUNTIFS(MA!B:B,B82,MA!J:J,"Other Than Satisfied")&gt;0,"Other Than Satisfied",
IF(COUNTIFS(MA!B:B,B82,MA!J:J,"Satisfied")=COUNTIFS(MA!B:B,B82),"Satisfied",""))</f>
        <v/>
      </c>
      <c r="F82" s="29" t="str">
        <f>IF(COUNTIFS(MA!B:B,B82,MA!N:N,"High")&gt;0,"High",
IF(COUNTIFS(MA!B:B,B82,MA!N:N,"Moderate")&gt;0,"Moderate",
IF(COUNTIFS(MA!B:B,B82,MA!N:N,"Low")&gt;0,"Low",
"")))</f>
        <v/>
      </c>
      <c r="G82" s="29" t="str">
        <f>IF(COUNTIFS(MA!B:B,B82,MA!Q:Q,"Yes")&gt;0,"Yes",
IF(COUNTIFS(MA!B:B,B82,MA!Q:Q,"No")&gt;0,"No",
IF(COUNTIFS(MA!B:B,B82,MA!Q:Q,"None")&gt;0,"None",
"")))</f>
        <v/>
      </c>
      <c r="H82" s="29" t="str">
        <f>IF(COUNTIFS(MA!B:B,B82,MA!T:T,"Other Than Satisfied")&gt;0,"Other Than Satisfied","")</f>
        <v/>
      </c>
      <c r="I82" s="29" t="str">
        <f>IF(COUNTIFS(MA!B:B,B82,MA!U:U,"High")&gt;0,"High",
IF(COUNTIFS(MA!B:B,B82,MA!U:U,"Moderate")&gt;0,"Moderate",
IF(COUNTIFS(MA!B:B,B82,MA!U:U,"Low")&gt;0,"Low",
"")))</f>
        <v/>
      </c>
    </row>
    <row r="83" spans="1:9" s="1" customFormat="1" ht="14.1" customHeight="1" x14ac:dyDescent="0.25">
      <c r="A83" s="24" t="s">
        <v>340</v>
      </c>
      <c r="B83" s="5" t="s">
        <v>177</v>
      </c>
      <c r="C83" s="5" t="s">
        <v>178</v>
      </c>
      <c r="D83" s="29" t="str">
        <f>IF(COUNTIFS(MA!B:B,B83)=COUNTIFS(MA!B:B,B83,MA!I:I,"Not Applicable"),"Not Applicable",
IF(COUNTIFS(MA!B:B,B83)=COUNTIFS(MA!B:B,B83,MA!I:I,"Planned"),"Planned",
IF(COUNTIFS(MA!B:B,B83)=COUNTIFS(MA!B:B,B83,MA!I:I,"Alternative Implementation"),"Alternative Implementation",
IF(COUNTIFS(MA!B:B,B83,MA!I:I,"Partially Implemented")&gt;0,"Partially Implemented",
IF(COUNTIFS(MA!B:B,B83,MA!I:I,"Planned")&gt;0,"Planned",
IF(COUNTIFS(MA!B:B,B83,MA!I:I,"Alternative Implementation")&gt;0,"Alternative Implementation",
IF(COUNTIFS(MA!B:B,B83,MA!I:I,"Implemented")&gt;0,"Implemented",
"")))))))</f>
        <v/>
      </c>
      <c r="E83" s="30" t="str">
        <f>IF(COUNTIFS(MA!B:B,B83,MA!J:J,"Other Than Satisfied")&gt;0,"Other Than Satisfied",
IF(COUNTIFS(MA!B:B,B83,MA!J:J,"Satisfied")=COUNTIFS(MA!B:B,B83),"Satisfied",""))</f>
        <v/>
      </c>
      <c r="F83" s="29" t="str">
        <f>IF(COUNTIFS(MA!B:B,B83,MA!N:N,"High")&gt;0,"High",
IF(COUNTIFS(MA!B:B,B83,MA!N:N,"Moderate")&gt;0,"Moderate",
IF(COUNTIFS(MA!B:B,B83,MA!N:N,"Low")&gt;0,"Low",
"")))</f>
        <v/>
      </c>
      <c r="G83" s="29" t="str">
        <f>IF(COUNTIFS(MA!B:B,B83,MA!Q:Q,"Yes")&gt;0,"Yes",
IF(COUNTIFS(MA!B:B,B83,MA!Q:Q,"No")&gt;0,"No",
IF(COUNTIFS(MA!B:B,B83,MA!Q:Q,"None")&gt;0,"None",
"")))</f>
        <v/>
      </c>
      <c r="H83" s="29" t="str">
        <f>IF(COUNTIFS(MA!B:B,B83,MA!T:T,"Other Than Satisfied")&gt;0,"Other Than Satisfied","")</f>
        <v/>
      </c>
      <c r="I83" s="29" t="str">
        <f>IF(COUNTIFS(MA!B:B,B83,MA!U:U,"High")&gt;0,"High",
IF(COUNTIFS(MA!B:B,B83,MA!U:U,"Moderate")&gt;0,"Moderate",
IF(COUNTIFS(MA!B:B,B83,MA!U:U,"Low")&gt;0,"Low",
"")))</f>
        <v/>
      </c>
    </row>
    <row r="84" spans="1:9" s="1" customFormat="1" ht="14.1" customHeight="1" x14ac:dyDescent="0.25">
      <c r="A84" s="32"/>
      <c r="B84" s="3"/>
      <c r="C84" s="3" t="s">
        <v>179</v>
      </c>
      <c r="D84" s="28"/>
      <c r="E84" s="28"/>
      <c r="F84" s="28"/>
      <c r="G84" s="28"/>
      <c r="H84" s="28"/>
      <c r="I84" s="28"/>
    </row>
    <row r="85" spans="1:9" s="1" customFormat="1" ht="14.1" customHeight="1" x14ac:dyDescent="0.25">
      <c r="A85" s="24" t="s">
        <v>335</v>
      </c>
      <c r="B85" s="5" t="s">
        <v>180</v>
      </c>
      <c r="C85" s="5" t="s">
        <v>181</v>
      </c>
      <c r="D85" s="29" t="str">
        <f>IF(COUNTIFS(MP!B:B,B85)=COUNTIFS(MP!B:B,B85,MP!I:I,"Not Applicable"),"Not Applicable",
IF(COUNTIFS(MP!B:B,B85)=COUNTIFS(MP!B:B,B85,MP!I:I,"Planned"),"Planned",
IF(COUNTIFS(MP!B:B,B85)=COUNTIFS(MP!B:B,B85,MP!I:I,"Alternative Implementation"),"Alternative Implementation",
IF(COUNTIFS(MP!B:B,B85,MP!I:I,"Partially Implemented")&gt;0,"Partially Implemented",
IF(COUNTIFS(MP!B:B,B85,MP!I:I,"Planned")&gt;0,"Planned",
IF(COUNTIFS(MP!B:B,B85,MP!I:I,"Alternative Implementation")&gt;0,"Alternative Implementation",
IF(COUNTIFS(MP!B:B,B85,MP!I:I,"Implemented")&gt;0,"Implemented",
"")))))))</f>
        <v/>
      </c>
      <c r="E85" s="30" t="str">
        <f>IF(COUNTIFS(MP!B:B,B85,MP!J:J,"Other Than Satisfied")&gt;0,"Other Than Satisfied",
IF(COUNTIFS(MP!B:B,B85,MP!J:J,"Satisfied")=COUNTIFS(MP!B:B,B85),"Satisfied",""))</f>
        <v/>
      </c>
      <c r="F85" s="29" t="str">
        <f>IF(COUNTIFS(MP!B:B,B85,MP!N:N,"High")&gt;0,"High",
IF(COUNTIFS(MP!B:B,B85,MP!N:N,"Moderate")&gt;0,"Moderate",
IF(COUNTIFS(MP!B:B,B85,MP!N:N,"Low")&gt;0,"Low",
"")))</f>
        <v/>
      </c>
      <c r="G85" s="29" t="str">
        <f>IF(COUNTIFS(MP!B:B,B85,MP!Q:Q,"Yes")&gt;0,"Yes",
IF(COUNTIFS(MP!B:B,B85,MP!Q:Q,"No")&gt;0,"No",
IF(COUNTIFS(MP!B:B,B85,MP!Q:Q,"None")&gt;0,"None",
"")))</f>
        <v/>
      </c>
      <c r="H85" s="29" t="str">
        <f>IF(COUNTIFS(MP!B:B,B85,MP!T:T,"Other Than Satisfied")&gt;0,"Other Than Satisfied","")</f>
        <v/>
      </c>
      <c r="I85" s="29" t="str">
        <f>IF(COUNTIFS(MP!B:B,B85,MP!U:U,"High")&gt;0,"High",
IF(COUNTIFS(MP!B:B,B85,MP!U:U,"Moderate")&gt;0,"Moderate",
IF(COUNTIFS(MP!B:B,B85,MP!U:U,"Low")&gt;0,"Low",
"")))</f>
        <v/>
      </c>
    </row>
    <row r="86" spans="1:9" s="1" customFormat="1" ht="14.1" customHeight="1" x14ac:dyDescent="0.25">
      <c r="A86" s="24" t="s">
        <v>335</v>
      </c>
      <c r="B86" s="5" t="s">
        <v>182</v>
      </c>
      <c r="C86" s="5" t="s">
        <v>183</v>
      </c>
      <c r="D86" s="29" t="str">
        <f>IF(COUNTIFS(MP!B:B,B86)=COUNTIFS(MP!B:B,B86,MP!I:I,"Not Applicable"),"Not Applicable",
IF(COUNTIFS(MP!B:B,B86)=COUNTIFS(MP!B:B,B86,MP!I:I,"Planned"),"Planned",
IF(COUNTIFS(MP!B:B,B86)=COUNTIFS(MP!B:B,B86,MP!I:I,"Alternative Implementation"),"Alternative Implementation",
IF(COUNTIFS(MP!B:B,B86,MP!I:I,"Partially Implemented")&gt;0,"Partially Implemented",
IF(COUNTIFS(MP!B:B,B86,MP!I:I,"Planned")&gt;0,"Planned",
IF(COUNTIFS(MP!B:B,B86,MP!I:I,"Alternative Implementation")&gt;0,"Alternative Implementation",
IF(COUNTIFS(MP!B:B,B86,MP!I:I,"Implemented")&gt;0,"Implemented",
"")))))))</f>
        <v/>
      </c>
      <c r="E86" s="30" t="str">
        <f>IF(COUNTIFS(MP!B:B,B86,MP!J:J,"Other Than Satisfied")&gt;0,"Other Than Satisfied",
IF(COUNTIFS(MP!B:B,B86,MP!J:J,"Satisfied")=COUNTIFS(MP!B:B,B86),"Satisfied",""))</f>
        <v/>
      </c>
      <c r="F86" s="29" t="str">
        <f>IF(COUNTIFS(MP!B:B,B86,MP!N:N,"High")&gt;0,"High",
IF(COUNTIFS(MP!B:B,B86,MP!N:N,"Moderate")&gt;0,"Moderate",
IF(COUNTIFS(MP!B:B,B86,MP!N:N,"Low")&gt;0,"Low",
"")))</f>
        <v/>
      </c>
      <c r="G86" s="29" t="str">
        <f>IF(COUNTIFS(MP!B:B,B86,MP!Q:Q,"Yes")&gt;0,"Yes",
IF(COUNTIFS(MP!B:B,B86,MP!Q:Q,"No")&gt;0,"No",
IF(COUNTIFS(MP!B:B,B86,MP!Q:Q,"None")&gt;0,"None",
"")))</f>
        <v/>
      </c>
      <c r="H86" s="29" t="str">
        <f>IF(COUNTIFS(MP!B:B,B86,MP!T:T,"Other Than Satisfied")&gt;0,"Other Than Satisfied","")</f>
        <v/>
      </c>
      <c r="I86" s="29" t="str">
        <f>IF(COUNTIFS(MP!B:B,B86,MP!U:U,"High")&gt;0,"High",
IF(COUNTIFS(MP!B:B,B86,MP!U:U,"Moderate")&gt;0,"Moderate",
IF(COUNTIFS(MP!B:B,B86,MP!U:U,"Low")&gt;0,"Low",
"")))</f>
        <v/>
      </c>
    </row>
    <row r="87" spans="1:9" s="8" customFormat="1" ht="14.1" customHeight="1" x14ac:dyDescent="0.25">
      <c r="A87" s="24" t="s">
        <v>335</v>
      </c>
      <c r="B87" s="5" t="s">
        <v>184</v>
      </c>
      <c r="C87" s="5" t="s">
        <v>185</v>
      </c>
      <c r="D87" s="29" t="str">
        <f>IF(COUNTIFS(MP!B:B,B87)=COUNTIFS(MP!B:B,B87,MP!I:I,"Not Applicable"),"Not Applicable",
IF(COUNTIFS(MP!B:B,B87)=COUNTIFS(MP!B:B,B87,MP!I:I,"Planned"),"Planned",
IF(COUNTIFS(MP!B:B,B87)=COUNTIFS(MP!B:B,B87,MP!I:I,"Alternative Implementation"),"Alternative Implementation",
IF(COUNTIFS(MP!B:B,B87,MP!I:I,"Partially Implemented")&gt;0,"Partially Implemented",
IF(COUNTIFS(MP!B:B,B87,MP!I:I,"Planned")&gt;0,"Planned",
IF(COUNTIFS(MP!B:B,B87,MP!I:I,"Alternative Implementation")&gt;0,"Alternative Implementation",
IF(COUNTIFS(MP!B:B,B87,MP!I:I,"Implemented")&gt;0,"Implemented",
"")))))))</f>
        <v/>
      </c>
      <c r="E87" s="30" t="str">
        <f>IF(COUNTIFS(MP!B:B,B87,MP!J:J,"Other Than Satisfied")&gt;0,"Other Than Satisfied",
IF(COUNTIFS(MP!B:B,B87,MP!J:J,"Satisfied")=COUNTIFS(MP!B:B,B87),"Satisfied",""))</f>
        <v/>
      </c>
      <c r="F87" s="29" t="str">
        <f>IF(COUNTIFS(MP!B:B,B87,MP!N:N,"High")&gt;0,"High",
IF(COUNTIFS(MP!B:B,B87,MP!N:N,"Moderate")&gt;0,"Moderate",
IF(COUNTIFS(MP!B:B,B87,MP!N:N,"Low")&gt;0,"Low",
"")))</f>
        <v/>
      </c>
      <c r="G87" s="29" t="str">
        <f>IF(COUNTIFS(MP!B:B,B87,MP!Q:Q,"Yes")&gt;0,"Yes",
IF(COUNTIFS(MP!B:B,B87,MP!Q:Q,"No")&gt;0,"No",
IF(COUNTIFS(MP!B:B,B87,MP!Q:Q,"None")&gt;0,"None",
"")))</f>
        <v/>
      </c>
      <c r="H87" s="29" t="str">
        <f>IF(COUNTIFS(MP!B:B,B87,MP!T:T,"Other Than Satisfied")&gt;0,"Other Than Satisfied","")</f>
        <v/>
      </c>
      <c r="I87" s="29" t="str">
        <f>IF(COUNTIFS(MP!B:B,B87,MP!U:U,"High")&gt;0,"High",
IF(COUNTIFS(MP!B:B,B87,MP!U:U,"Moderate")&gt;0,"Moderate",
IF(COUNTIFS(MP!B:B,B87,MP!U:U,"Low")&gt;0,"Low",
"")))</f>
        <v/>
      </c>
    </row>
    <row r="88" spans="1:9" s="1" customFormat="1" ht="14.1" customHeight="1" x14ac:dyDescent="0.25">
      <c r="A88" s="24" t="s">
        <v>335</v>
      </c>
      <c r="B88" s="5" t="s">
        <v>186</v>
      </c>
      <c r="C88" s="5" t="s">
        <v>187</v>
      </c>
      <c r="D88" s="29" t="str">
        <f>IF(COUNTIFS(MP!B:B,B88)=COUNTIFS(MP!B:B,B88,MP!I:I,"Not Applicable"),"Not Applicable",
IF(COUNTIFS(MP!B:B,B88)=COUNTIFS(MP!B:B,B88,MP!I:I,"Planned"),"Planned",
IF(COUNTIFS(MP!B:B,B88)=COUNTIFS(MP!B:B,B88,MP!I:I,"Alternative Implementation"),"Alternative Implementation",
IF(COUNTIFS(MP!B:B,B88,MP!I:I,"Partially Implemented")&gt;0,"Partially Implemented",
IF(COUNTIFS(MP!B:B,B88,MP!I:I,"Planned")&gt;0,"Planned",
IF(COUNTIFS(MP!B:B,B88,MP!I:I,"Alternative Implementation")&gt;0,"Alternative Implementation",
IF(COUNTIFS(MP!B:B,B88,MP!I:I,"Implemented")&gt;0,"Implemented",
"")))))))</f>
        <v/>
      </c>
      <c r="E88" s="30" t="str">
        <f>IF(COUNTIFS(MP!B:B,B88,MP!J:J,"Other Than Satisfied")&gt;0,"Other Than Satisfied",
IF(COUNTIFS(MP!B:B,B88,MP!J:J,"Satisfied")=COUNTIFS(MP!B:B,B88),"Satisfied",""))</f>
        <v/>
      </c>
      <c r="F88" s="29" t="str">
        <f>IF(COUNTIFS(MP!B:B,B88,MP!N:N,"High")&gt;0,"High",
IF(COUNTIFS(MP!B:B,B88,MP!N:N,"Moderate")&gt;0,"Moderate",
IF(COUNTIFS(MP!B:B,B88,MP!N:N,"Low")&gt;0,"Low",
"")))</f>
        <v/>
      </c>
      <c r="G88" s="29" t="str">
        <f>IF(COUNTIFS(MP!B:B,B88,MP!Q:Q,"Yes")&gt;0,"Yes",
IF(COUNTIFS(MP!B:B,B88,MP!Q:Q,"No")&gt;0,"No",
IF(COUNTIFS(MP!B:B,B88,MP!Q:Q,"None")&gt;0,"None",
"")))</f>
        <v/>
      </c>
      <c r="H88" s="29" t="str">
        <f>IF(COUNTIFS(MP!B:B,B88,MP!T:T,"Other Than Satisfied")&gt;0,"Other Than Satisfied","")</f>
        <v/>
      </c>
      <c r="I88" s="29" t="str">
        <f>IF(COUNTIFS(MP!B:B,B88,MP!U:U,"High")&gt;0,"High",
IF(COUNTIFS(MP!B:B,B88,MP!U:U,"Moderate")&gt;0,"Moderate",
IF(COUNTIFS(MP!B:B,B88,MP!U:U,"Low")&gt;0,"Low",
"")))</f>
        <v/>
      </c>
    </row>
    <row r="89" spans="1:9" s="1" customFormat="1" ht="14.1" customHeight="1" x14ac:dyDescent="0.25">
      <c r="A89" s="32"/>
      <c r="B89" s="3"/>
      <c r="C89" s="3" t="s">
        <v>188</v>
      </c>
      <c r="D89" s="28"/>
      <c r="E89" s="28"/>
      <c r="F89" s="28"/>
      <c r="G89" s="28"/>
      <c r="H89" s="28"/>
      <c r="I89" s="28"/>
    </row>
    <row r="90" spans="1:9" s="8" customFormat="1" ht="14.1" customHeight="1" x14ac:dyDescent="0.25">
      <c r="A90" s="24" t="s">
        <v>336</v>
      </c>
      <c r="B90" s="5" t="s">
        <v>189</v>
      </c>
      <c r="C90" s="5" t="s">
        <v>190</v>
      </c>
      <c r="D90" s="29" t="str">
        <f>IF(COUNTIFS(PE!B:B,B90)=COUNTIFS(PE!B:B,B90,PE!I:I,"Not Applicable"),"Not Applicable",
IF(COUNTIFS(PE!B:B,B90)=COUNTIFS(PE!B:B,B90,PE!I:I,"Planned"),"Planned",
IF(COUNTIFS(PE!B:B,B90)=COUNTIFS(PE!B:B,B90,PE!I:I,"Alternative Implementation"),"Alternative Implementation",
IF(COUNTIFS(PE!B:B,B90,PE!I:I,"Partially Implemented")&gt;0,"Partially Implemented",
IF(COUNTIFS(PE!B:B,B90,PE!I:I,"Planned")&gt;0,"Planned",
IF(COUNTIFS(PE!B:B,B90,PE!I:I,"Alternative Implementation")&gt;0,"Alternative Implementation",
IF(COUNTIFS(PE!B:B,B90,PE!I:I,"Implemented")&gt;0,"Implemented",
"")))))))</f>
        <v/>
      </c>
      <c r="E90" s="30" t="str">
        <f>IF(COUNTIFS(PE!B:B,B90,PE!J:J,"Other Than Satisfied")&gt;0,"Other Than Satisfied",
IF(COUNTIFS(PE!B:B,B90,PE!J:J,"Satisfied")=COUNTIFS(PE!B:B,B90),"Satisfied",""))</f>
        <v/>
      </c>
      <c r="F90" s="29" t="str">
        <f>IF(COUNTIFS(PE!B:B,B90,PE!N:N,"High")&gt;0,"High",
IF(COUNTIFS(PE!B:B,B90,PE!N:N,"Moderate")&gt;0,"Moderate",
IF(COUNTIFS(PE!B:B,B90,PE!N:N,"Low")&gt;0,"Low",
"")))</f>
        <v/>
      </c>
      <c r="G90" s="29" t="str">
        <f>IF(COUNTIFS(PE!B:B,B90,PE!Q:Q,"Yes")&gt;0,"Yes",
IF(COUNTIFS(PE!B:B,B90,PE!Q:Q,"No")&gt;0,"No",
IF(COUNTIFS(PE!B:B,B90,PE!Q:Q,"None")&gt;0,"None",
"")))</f>
        <v/>
      </c>
      <c r="H90" s="29" t="str">
        <f>IF(COUNTIFS(PE!B:B,B90,PE!T:T,"Other Than Satisfied")&gt;0,"Other Than Satisfied","")</f>
        <v/>
      </c>
      <c r="I90" s="29" t="str">
        <f>IF(COUNTIFS(PE!B:B,B90,PE!U:U,"High")&gt;0,"High",
IF(COUNTIFS(PE!B:B,B90,PE!U:U,"Moderate")&gt;0,"Moderate",
IF(COUNTIFS(PE!B:B,B90,PE!U:U,"Low")&gt;0,"Low",
"")))</f>
        <v/>
      </c>
    </row>
    <row r="91" spans="1:9" s="1" customFormat="1" ht="14.1" customHeight="1" x14ac:dyDescent="0.25">
      <c r="A91" s="24" t="s">
        <v>336</v>
      </c>
      <c r="B91" s="5" t="s">
        <v>191</v>
      </c>
      <c r="C91" s="5" t="s">
        <v>192</v>
      </c>
      <c r="D91" s="29" t="str">
        <f>IF(COUNTIFS(PE!B:B,B91)=COUNTIFS(PE!B:B,B91,PE!I:I,"Not Applicable"),"Not Applicable",
IF(COUNTIFS(PE!B:B,B91)=COUNTIFS(PE!B:B,B91,PE!I:I,"Planned"),"Planned",
IF(COUNTIFS(PE!B:B,B91)=COUNTIFS(PE!B:B,B91,PE!I:I,"Alternative Implementation"),"Alternative Implementation",
IF(COUNTIFS(PE!B:B,B91,PE!I:I,"Partially Implemented")&gt;0,"Partially Implemented",
IF(COUNTIFS(PE!B:B,B91,PE!I:I,"Planned")&gt;0,"Planned",
IF(COUNTIFS(PE!B:B,B91,PE!I:I,"Alternative Implementation")&gt;0,"Alternative Implementation",
IF(COUNTIFS(PE!B:B,B91,PE!I:I,"Implemented")&gt;0,"Implemented",
"")))))))</f>
        <v/>
      </c>
      <c r="E91" s="30" t="str">
        <f>IF(COUNTIFS(PE!B:B,B91,PE!J:J,"Other Than Satisfied")&gt;0,"Other Than Satisfied",
IF(COUNTIFS(PE!B:B,B91,PE!J:J,"Satisfied")=COUNTIFS(PE!B:B,B91),"Satisfied",""))</f>
        <v/>
      </c>
      <c r="F91" s="29" t="str">
        <f>IF(COUNTIFS(PE!B:B,B91,PE!N:N,"High")&gt;0,"High",
IF(COUNTIFS(PE!B:B,B91,PE!N:N,"Moderate")&gt;0,"Moderate",
IF(COUNTIFS(PE!B:B,B91,PE!N:N,"Low")&gt;0,"Low",
"")))</f>
        <v/>
      </c>
      <c r="G91" s="29" t="str">
        <f>IF(COUNTIFS(PE!B:B,B91,PE!Q:Q,"Yes")&gt;0,"Yes",
IF(COUNTIFS(PE!B:B,B91,PE!Q:Q,"No")&gt;0,"No",
IF(COUNTIFS(PE!B:B,B91,PE!Q:Q,"None")&gt;0,"None",
"")))</f>
        <v/>
      </c>
      <c r="H91" s="29" t="str">
        <f>IF(COUNTIFS(PE!B:B,B91,PE!T:T,"Other Than Satisfied")&gt;0,"Other Than Satisfied","")</f>
        <v/>
      </c>
      <c r="I91" s="29" t="str">
        <f>IF(COUNTIFS(PE!B:B,B91,PE!U:U,"High")&gt;0,"High",
IF(COUNTIFS(PE!B:B,B91,PE!U:U,"Moderate")&gt;0,"Moderate",
IF(COUNTIFS(PE!B:B,B91,PE!U:U,"Low")&gt;0,"Low",
"")))</f>
        <v/>
      </c>
    </row>
    <row r="92" spans="1:9" s="1" customFormat="1" ht="14.1" customHeight="1" x14ac:dyDescent="0.25">
      <c r="A92" s="24" t="s">
        <v>336</v>
      </c>
      <c r="B92" s="5" t="s">
        <v>193</v>
      </c>
      <c r="C92" s="5" t="s">
        <v>194</v>
      </c>
      <c r="D92" s="29" t="str">
        <f>IF(COUNTIFS(PE!B:B,B92)=COUNTIFS(PE!B:B,B92,PE!I:I,"Not Applicable"),"Not Applicable",
IF(COUNTIFS(PE!B:B,B92)=COUNTIFS(PE!B:B,B92,PE!I:I,"Planned"),"Planned",
IF(COUNTIFS(PE!B:B,B92)=COUNTIFS(PE!B:B,B92,PE!I:I,"Alternative Implementation"),"Alternative Implementation",
IF(COUNTIFS(PE!B:B,B92,PE!I:I,"Partially Implemented")&gt;0,"Partially Implemented",
IF(COUNTIFS(PE!B:B,B92,PE!I:I,"Planned")&gt;0,"Planned",
IF(COUNTIFS(PE!B:B,B92,PE!I:I,"Alternative Implementation")&gt;0,"Alternative Implementation",
IF(COUNTIFS(PE!B:B,B92,PE!I:I,"Implemented")&gt;0,"Implemented",
"")))))))</f>
        <v/>
      </c>
      <c r="E92" s="30" t="str">
        <f>IF(COUNTIFS(PE!B:B,B92,PE!J:J,"Other Than Satisfied")&gt;0,"Other Than Satisfied",
IF(COUNTIFS(PE!B:B,B92,PE!J:J,"Satisfied")=COUNTIFS(PE!B:B,B92),"Satisfied",""))</f>
        <v/>
      </c>
      <c r="F92" s="29" t="str">
        <f>IF(COUNTIFS(PE!B:B,B92,PE!N:N,"High")&gt;0,"High",
IF(COUNTIFS(PE!B:B,B92,PE!N:N,"Moderate")&gt;0,"Moderate",
IF(COUNTIFS(PE!B:B,B92,PE!N:N,"Low")&gt;0,"Low",
"")))</f>
        <v/>
      </c>
      <c r="G92" s="29" t="str">
        <f>IF(COUNTIFS(PE!B:B,B92,PE!Q:Q,"Yes")&gt;0,"Yes",
IF(COUNTIFS(PE!B:B,B92,PE!Q:Q,"No")&gt;0,"No",
IF(COUNTIFS(PE!B:B,B92,PE!Q:Q,"None")&gt;0,"None",
"")))</f>
        <v/>
      </c>
      <c r="H92" s="29" t="str">
        <f>IF(COUNTIFS(PE!B:B,B92,PE!T:T,"Other Than Satisfied")&gt;0,"Other Than Satisfied","")</f>
        <v/>
      </c>
      <c r="I92" s="29" t="str">
        <f>IF(COUNTIFS(PE!B:B,B92,PE!U:U,"High")&gt;0,"High",
IF(COUNTIFS(PE!B:B,B92,PE!U:U,"Moderate")&gt;0,"Moderate",
IF(COUNTIFS(PE!B:B,B92,PE!U:U,"Low")&gt;0,"Low",
"")))</f>
        <v/>
      </c>
    </row>
    <row r="93" spans="1:9" s="1" customFormat="1" ht="14.1" customHeight="1" x14ac:dyDescent="0.25">
      <c r="A93" s="24" t="s">
        <v>336</v>
      </c>
      <c r="B93" s="5" t="s">
        <v>195</v>
      </c>
      <c r="C93" s="5" t="s">
        <v>196</v>
      </c>
      <c r="D93" s="29" t="str">
        <f>IF(COUNTIFS(PE!B:B,B93)=COUNTIFS(PE!B:B,B93,PE!I:I,"Not Applicable"),"Not Applicable",
IF(COUNTIFS(PE!B:B,B93)=COUNTIFS(PE!B:B,B93,PE!I:I,"Planned"),"Planned",
IF(COUNTIFS(PE!B:B,B93)=COUNTIFS(PE!B:B,B93,PE!I:I,"Alternative Implementation"),"Alternative Implementation",
IF(COUNTIFS(PE!B:B,B93,PE!I:I,"Partially Implemented")&gt;0,"Partially Implemented",
IF(COUNTIFS(PE!B:B,B93,PE!I:I,"Planned")&gt;0,"Planned",
IF(COUNTIFS(PE!B:B,B93,PE!I:I,"Alternative Implementation")&gt;0,"Alternative Implementation",
IF(COUNTIFS(PE!B:B,B93,PE!I:I,"Implemented")&gt;0,"Implemented",
"")))))))</f>
        <v/>
      </c>
      <c r="E93" s="30" t="str">
        <f>IF(COUNTIFS(PE!B:B,B93,PE!J:J,"Other Than Satisfied")&gt;0,"Other Than Satisfied",
IF(COUNTIFS(PE!B:B,B93,PE!J:J,"Satisfied")=COUNTIFS(PE!B:B,B93),"Satisfied",""))</f>
        <v/>
      </c>
      <c r="F93" s="29" t="str">
        <f>IF(COUNTIFS(PE!B:B,B93,PE!N:N,"High")&gt;0,"High",
IF(COUNTIFS(PE!B:B,B93,PE!N:N,"Moderate")&gt;0,"Moderate",
IF(COUNTIFS(PE!B:B,B93,PE!N:N,"Low")&gt;0,"Low",
"")))</f>
        <v/>
      </c>
      <c r="G93" s="29" t="str">
        <f>IF(COUNTIFS(PE!B:B,B93,PE!Q:Q,"Yes")&gt;0,"Yes",
IF(COUNTIFS(PE!B:B,B93,PE!Q:Q,"No")&gt;0,"No",
IF(COUNTIFS(PE!B:B,B93,PE!Q:Q,"None")&gt;0,"None",
"")))</f>
        <v/>
      </c>
      <c r="H93" s="29" t="str">
        <f>IF(COUNTIFS(PE!B:B,B93,PE!T:T,"Other Than Satisfied")&gt;0,"Other Than Satisfied","")</f>
        <v/>
      </c>
      <c r="I93" s="29" t="str">
        <f>IF(COUNTIFS(PE!B:B,B93,PE!U:U,"High")&gt;0,"High",
IF(COUNTIFS(PE!B:B,B93,PE!U:U,"Moderate")&gt;0,"Moderate",
IF(COUNTIFS(PE!B:B,B93,PE!U:U,"Low")&gt;0,"Low",
"")))</f>
        <v/>
      </c>
    </row>
    <row r="94" spans="1:9" s="1" customFormat="1" ht="14.1" customHeight="1" x14ac:dyDescent="0.25">
      <c r="A94" s="24" t="s">
        <v>336</v>
      </c>
      <c r="B94" s="5" t="s">
        <v>197</v>
      </c>
      <c r="C94" s="5" t="s">
        <v>198</v>
      </c>
      <c r="D94" s="29" t="str">
        <f>IF(COUNTIFS(PE!B:B,B94)=COUNTIFS(PE!B:B,B94,PE!I:I,"Not Applicable"),"Not Applicable",
IF(COUNTIFS(PE!B:B,B94)=COUNTIFS(PE!B:B,B94,PE!I:I,"Planned"),"Planned",
IF(COUNTIFS(PE!B:B,B94)=COUNTIFS(PE!B:B,B94,PE!I:I,"Alternative Implementation"),"Alternative Implementation",
IF(COUNTIFS(PE!B:B,B94,PE!I:I,"Partially Implemented")&gt;0,"Partially Implemented",
IF(COUNTIFS(PE!B:B,B94,PE!I:I,"Planned")&gt;0,"Planned",
IF(COUNTIFS(PE!B:B,B94,PE!I:I,"Alternative Implementation")&gt;0,"Alternative Implementation",
IF(COUNTIFS(PE!B:B,B94,PE!I:I,"Implemented")&gt;0,"Implemented",
"")))))))</f>
        <v/>
      </c>
      <c r="E94" s="30" t="str">
        <f>IF(COUNTIFS(PE!B:B,B94,PE!J:J,"Other Than Satisfied")&gt;0,"Other Than Satisfied",
IF(COUNTIFS(PE!B:B,B94,PE!J:J,"Satisfied")=COUNTIFS(PE!B:B,B94),"Satisfied",""))</f>
        <v/>
      </c>
      <c r="F94" s="29" t="str">
        <f>IF(COUNTIFS(PE!B:B,B94,PE!N:N,"High")&gt;0,"High",
IF(COUNTIFS(PE!B:B,B94,PE!N:N,"Moderate")&gt;0,"Moderate",
IF(COUNTIFS(PE!B:B,B94,PE!N:N,"Low")&gt;0,"Low",
"")))</f>
        <v/>
      </c>
      <c r="G94" s="29" t="str">
        <f>IF(COUNTIFS(PE!B:B,B94,PE!Q:Q,"Yes")&gt;0,"Yes",
IF(COUNTIFS(PE!B:B,B94,PE!Q:Q,"No")&gt;0,"No",
IF(COUNTIFS(PE!B:B,B94,PE!Q:Q,"None")&gt;0,"None",
"")))</f>
        <v/>
      </c>
      <c r="H94" s="29" t="str">
        <f>IF(COUNTIFS(PE!B:B,B94,PE!T:T,"Other Than Satisfied")&gt;0,"Other Than Satisfied","")</f>
        <v/>
      </c>
      <c r="I94" s="29" t="str">
        <f>IF(COUNTIFS(PE!B:B,B94,PE!U:U,"High")&gt;0,"High",
IF(COUNTIFS(PE!B:B,B94,PE!U:U,"Moderate")&gt;0,"Moderate",
IF(COUNTIFS(PE!B:B,B94,PE!U:U,"Low")&gt;0,"Low",
"")))</f>
        <v/>
      </c>
    </row>
    <row r="95" spans="1:9" s="1" customFormat="1" ht="14.1" customHeight="1" x14ac:dyDescent="0.25">
      <c r="A95" s="24" t="s">
        <v>336</v>
      </c>
      <c r="B95" s="5" t="s">
        <v>199</v>
      </c>
      <c r="C95" s="5" t="s">
        <v>200</v>
      </c>
      <c r="D95" s="29" t="str">
        <f>IF(COUNTIFS(PE!B:B,B95)=COUNTIFS(PE!B:B,B95,PE!I:I,"Not Applicable"),"Not Applicable",
IF(COUNTIFS(PE!B:B,B95)=COUNTIFS(PE!B:B,B95,PE!I:I,"Planned"),"Planned",
IF(COUNTIFS(PE!B:B,B95)=COUNTIFS(PE!B:B,B95,PE!I:I,"Alternative Implementation"),"Alternative Implementation",
IF(COUNTIFS(PE!B:B,B95,PE!I:I,"Partially Implemented")&gt;0,"Partially Implemented",
IF(COUNTIFS(PE!B:B,B95,PE!I:I,"Planned")&gt;0,"Planned",
IF(COUNTIFS(PE!B:B,B95,PE!I:I,"Alternative Implementation")&gt;0,"Alternative Implementation",
IF(COUNTIFS(PE!B:B,B95,PE!I:I,"Implemented")&gt;0,"Implemented",
"")))))))</f>
        <v/>
      </c>
      <c r="E95" s="30" t="str">
        <f>IF(COUNTIFS(PE!B:B,B95,PE!J:J,"Other Than Satisfied")&gt;0,"Other Than Satisfied",
IF(COUNTIFS(PE!B:B,B95,PE!J:J,"Satisfied")=COUNTIFS(PE!B:B,B95),"Satisfied",""))</f>
        <v/>
      </c>
      <c r="F95" s="29" t="str">
        <f>IF(COUNTIFS(PE!B:B,B95,PE!N:N,"High")&gt;0,"High",
IF(COUNTIFS(PE!B:B,B95,PE!N:N,"Moderate")&gt;0,"Moderate",
IF(COUNTIFS(PE!B:B,B95,PE!N:N,"Low")&gt;0,"Low",
"")))</f>
        <v/>
      </c>
      <c r="G95" s="29" t="str">
        <f>IF(COUNTIFS(PE!B:B,B95,PE!Q:Q,"Yes")&gt;0,"Yes",
IF(COUNTIFS(PE!B:B,B95,PE!Q:Q,"No")&gt;0,"No",
IF(COUNTIFS(PE!B:B,B95,PE!Q:Q,"None")&gt;0,"None",
"")))</f>
        <v/>
      </c>
      <c r="H95" s="29" t="str">
        <f>IF(COUNTIFS(PE!B:B,B95,PE!T:T,"Other Than Satisfied")&gt;0,"Other Than Satisfied","")</f>
        <v/>
      </c>
      <c r="I95" s="29" t="str">
        <f>IF(COUNTIFS(PE!B:B,B95,PE!U:U,"High")&gt;0,"High",
IF(COUNTIFS(PE!B:B,B95,PE!U:U,"Moderate")&gt;0,"Moderate",
IF(COUNTIFS(PE!B:B,B95,PE!U:U,"Low")&gt;0,"Low",
"")))</f>
        <v/>
      </c>
    </row>
    <row r="96" spans="1:9" s="1" customFormat="1" ht="14.1" customHeight="1" x14ac:dyDescent="0.25">
      <c r="A96" s="24" t="s">
        <v>336</v>
      </c>
      <c r="B96" s="5" t="s">
        <v>201</v>
      </c>
      <c r="C96" s="5" t="s">
        <v>202</v>
      </c>
      <c r="D96" s="29" t="str">
        <f>IF(COUNTIFS(PE!B:B,B96)=COUNTIFS(PE!B:B,B96,PE!I:I,"Not Applicable"),"Not Applicable",
IF(COUNTIFS(PE!B:B,B96)=COUNTIFS(PE!B:B,B96,PE!I:I,"Planned"),"Planned",
IF(COUNTIFS(PE!B:B,B96)=COUNTIFS(PE!B:B,B96,PE!I:I,"Alternative Implementation"),"Alternative Implementation",
IF(COUNTIFS(PE!B:B,B96,PE!I:I,"Partially Implemented")&gt;0,"Partially Implemented",
IF(COUNTIFS(PE!B:B,B96,PE!I:I,"Planned")&gt;0,"Planned",
IF(COUNTIFS(PE!B:B,B96,PE!I:I,"Alternative Implementation")&gt;0,"Alternative Implementation",
IF(COUNTIFS(PE!B:B,B96,PE!I:I,"Implemented")&gt;0,"Implemented",
"")))))))</f>
        <v/>
      </c>
      <c r="E96" s="30" t="str">
        <f>IF(COUNTIFS(PE!B:B,B96,PE!J:J,"Other Than Satisfied")&gt;0,"Other Than Satisfied",
IF(COUNTIFS(PE!B:B,B96,PE!J:J,"Satisfied")=COUNTIFS(PE!B:B,B96),"Satisfied",""))</f>
        <v/>
      </c>
      <c r="F96" s="29" t="str">
        <f>IF(COUNTIFS(PE!B:B,B96,PE!N:N,"High")&gt;0,"High",
IF(COUNTIFS(PE!B:B,B96,PE!N:N,"Moderate")&gt;0,"Moderate",
IF(COUNTIFS(PE!B:B,B96,PE!N:N,"Low")&gt;0,"Low",
"")))</f>
        <v/>
      </c>
      <c r="G96" s="29" t="str">
        <f>IF(COUNTIFS(PE!B:B,B96,PE!Q:Q,"Yes")&gt;0,"Yes",
IF(COUNTIFS(PE!B:B,B96,PE!Q:Q,"No")&gt;0,"No",
IF(COUNTIFS(PE!B:B,B96,PE!Q:Q,"None")&gt;0,"None",
"")))</f>
        <v/>
      </c>
      <c r="H96" s="29" t="str">
        <f>IF(COUNTIFS(PE!B:B,B96,PE!T:T,"Other Than Satisfied")&gt;0,"Other Than Satisfied","")</f>
        <v/>
      </c>
      <c r="I96" s="29" t="str">
        <f>IF(COUNTIFS(PE!B:B,B96,PE!U:U,"High")&gt;0,"High",
IF(COUNTIFS(PE!B:B,B96,PE!U:U,"Moderate")&gt;0,"Moderate",
IF(COUNTIFS(PE!B:B,B96,PE!U:U,"Low")&gt;0,"Low",
"")))</f>
        <v/>
      </c>
    </row>
    <row r="97" spans="1:9" s="1" customFormat="1" ht="14.1" customHeight="1" x14ac:dyDescent="0.25">
      <c r="A97" s="24" t="s">
        <v>336</v>
      </c>
      <c r="B97" s="5" t="s">
        <v>203</v>
      </c>
      <c r="C97" s="5" t="s">
        <v>204</v>
      </c>
      <c r="D97" s="29" t="str">
        <f>IF(COUNTIFS(PE!B:B,B97)=COUNTIFS(PE!B:B,B97,PE!I:I,"Not Applicable"),"Not Applicable",
IF(COUNTIFS(PE!B:B,B97)=COUNTIFS(PE!B:B,B97,PE!I:I,"Planned"),"Planned",
IF(COUNTIFS(PE!B:B,B97)=COUNTIFS(PE!B:B,B97,PE!I:I,"Alternative Implementation"),"Alternative Implementation",
IF(COUNTIFS(PE!B:B,B97,PE!I:I,"Partially Implemented")&gt;0,"Partially Implemented",
IF(COUNTIFS(PE!B:B,B97,PE!I:I,"Planned")&gt;0,"Planned",
IF(COUNTIFS(PE!B:B,B97,PE!I:I,"Alternative Implementation")&gt;0,"Alternative Implementation",
IF(COUNTIFS(PE!B:B,B97,PE!I:I,"Implemented")&gt;0,"Implemented",
"")))))))</f>
        <v/>
      </c>
      <c r="E97" s="30" t="str">
        <f>IF(COUNTIFS(PE!B:B,B97,PE!J:J,"Other Than Satisfied")&gt;0,"Other Than Satisfied",
IF(COUNTIFS(PE!B:B,B97,PE!J:J,"Satisfied")=COUNTIFS(PE!B:B,B97),"Satisfied",""))</f>
        <v/>
      </c>
      <c r="F97" s="29" t="str">
        <f>IF(COUNTIFS(PE!B:B,B97,PE!N:N,"High")&gt;0,"High",
IF(COUNTIFS(PE!B:B,B97,PE!N:N,"Moderate")&gt;0,"Moderate",
IF(COUNTIFS(PE!B:B,B97,PE!N:N,"Low")&gt;0,"Low",
"")))</f>
        <v/>
      </c>
      <c r="G97" s="29" t="str">
        <f>IF(COUNTIFS(PE!B:B,B97,PE!Q:Q,"Yes")&gt;0,"Yes",
IF(COUNTIFS(PE!B:B,B97,PE!Q:Q,"No")&gt;0,"No",
IF(COUNTIFS(PE!B:B,B97,PE!Q:Q,"None")&gt;0,"None",
"")))</f>
        <v/>
      </c>
      <c r="H97" s="29" t="str">
        <f>IF(COUNTIFS(PE!B:B,B97,PE!T:T,"Other Than Satisfied")&gt;0,"Other Than Satisfied","")</f>
        <v/>
      </c>
      <c r="I97" s="29" t="str">
        <f>IF(COUNTIFS(PE!B:B,B97,PE!U:U,"High")&gt;0,"High",
IF(COUNTIFS(PE!B:B,B97,PE!U:U,"Moderate")&gt;0,"Moderate",
IF(COUNTIFS(PE!B:B,B97,PE!U:U,"Low")&gt;0,"Low",
"")))</f>
        <v/>
      </c>
    </row>
    <row r="98" spans="1:9" s="1" customFormat="1" ht="14.1" customHeight="1" x14ac:dyDescent="0.25">
      <c r="A98" s="24" t="s">
        <v>336</v>
      </c>
      <c r="B98" s="5" t="s">
        <v>205</v>
      </c>
      <c r="C98" s="5" t="s">
        <v>206</v>
      </c>
      <c r="D98" s="29" t="str">
        <f>IF(COUNTIFS(PE!B:B,B98)=COUNTIFS(PE!B:B,B98,PE!I:I,"Not Applicable"),"Not Applicable",
IF(COUNTIFS(PE!B:B,B98)=COUNTIFS(PE!B:B,B98,PE!I:I,"Planned"),"Planned",
IF(COUNTIFS(PE!B:B,B98)=COUNTIFS(PE!B:B,B98,PE!I:I,"Alternative Implementation"),"Alternative Implementation",
IF(COUNTIFS(PE!B:B,B98,PE!I:I,"Partially Implemented")&gt;0,"Partially Implemented",
IF(COUNTIFS(PE!B:B,B98,PE!I:I,"Planned")&gt;0,"Planned",
IF(COUNTIFS(PE!B:B,B98,PE!I:I,"Alternative Implementation")&gt;0,"Alternative Implementation",
IF(COUNTIFS(PE!B:B,B98,PE!I:I,"Implemented")&gt;0,"Implemented",
"")))))))</f>
        <v/>
      </c>
      <c r="E98" s="30" t="str">
        <f>IF(COUNTIFS(PE!B:B,B98,PE!J:J,"Other Than Satisfied")&gt;0,"Other Than Satisfied",
IF(COUNTIFS(PE!B:B,B98,PE!J:J,"Satisfied")=COUNTIFS(PE!B:B,B98),"Satisfied",""))</f>
        <v/>
      </c>
      <c r="F98" s="29" t="str">
        <f>IF(COUNTIFS(PE!B:B,B98,PE!N:N,"High")&gt;0,"High",
IF(COUNTIFS(PE!B:B,B98,PE!N:N,"Moderate")&gt;0,"Moderate",
IF(COUNTIFS(PE!B:B,B98,PE!N:N,"Low")&gt;0,"Low",
"")))</f>
        <v/>
      </c>
      <c r="G98" s="29" t="str">
        <f>IF(COUNTIFS(PE!B:B,B98,PE!Q:Q,"Yes")&gt;0,"Yes",
IF(COUNTIFS(PE!B:B,B98,PE!Q:Q,"No")&gt;0,"No",
IF(COUNTIFS(PE!B:B,B98,PE!Q:Q,"None")&gt;0,"None",
"")))</f>
        <v/>
      </c>
      <c r="H98" s="29" t="str">
        <f>IF(COUNTIFS(PE!B:B,B98,PE!T:T,"Other Than Satisfied")&gt;0,"Other Than Satisfied","")</f>
        <v/>
      </c>
      <c r="I98" s="29" t="str">
        <f>IF(COUNTIFS(PE!B:B,B98,PE!U:U,"High")&gt;0,"High",
IF(COUNTIFS(PE!B:B,B98,PE!U:U,"Moderate")&gt;0,"Moderate",
IF(COUNTIFS(PE!B:B,B98,PE!U:U,"Low")&gt;0,"Low",
"")))</f>
        <v/>
      </c>
    </row>
    <row r="99" spans="1:9" s="1" customFormat="1" ht="14.1" customHeight="1" x14ac:dyDescent="0.25">
      <c r="A99" s="24" t="s">
        <v>336</v>
      </c>
      <c r="B99" s="5" t="s">
        <v>207</v>
      </c>
      <c r="C99" s="5" t="s">
        <v>208</v>
      </c>
      <c r="D99" s="29" t="str">
        <f>IF(COUNTIFS(PE!B:B,B99)=COUNTIFS(PE!B:B,B99,PE!I:I,"Not Applicable"),"Not Applicable",
IF(COUNTIFS(PE!B:B,B99)=COUNTIFS(PE!B:B,B99,PE!I:I,"Planned"),"Planned",
IF(COUNTIFS(PE!B:B,B99)=COUNTIFS(PE!B:B,B99,PE!I:I,"Alternative Implementation"),"Alternative Implementation",
IF(COUNTIFS(PE!B:B,B99,PE!I:I,"Partially Implemented")&gt;0,"Partially Implemented",
IF(COUNTIFS(PE!B:B,B99,PE!I:I,"Planned")&gt;0,"Planned",
IF(COUNTIFS(PE!B:B,B99,PE!I:I,"Alternative Implementation")&gt;0,"Alternative Implementation",
IF(COUNTIFS(PE!B:B,B99,PE!I:I,"Implemented")&gt;0,"Implemented",
"")))))))</f>
        <v/>
      </c>
      <c r="E99" s="30" t="str">
        <f>IF(COUNTIFS(PE!B:B,B99,PE!J:J,"Other Than Satisfied")&gt;0,"Other Than Satisfied",
IF(COUNTIFS(PE!B:B,B99,PE!J:J,"Satisfied")=COUNTIFS(PE!B:B,B99),"Satisfied",""))</f>
        <v/>
      </c>
      <c r="F99" s="29" t="str">
        <f>IF(COUNTIFS(PE!B:B,B99,PE!N:N,"High")&gt;0,"High",
IF(COUNTIFS(PE!B:B,B99,PE!N:N,"Moderate")&gt;0,"Moderate",
IF(COUNTIFS(PE!B:B,B99,PE!N:N,"Low")&gt;0,"Low",
"")))</f>
        <v/>
      </c>
      <c r="G99" s="29" t="str">
        <f>IF(COUNTIFS(PE!B:B,B99,PE!Q:Q,"Yes")&gt;0,"Yes",
IF(COUNTIFS(PE!B:B,B99,PE!Q:Q,"No")&gt;0,"No",
IF(COUNTIFS(PE!B:B,B99,PE!Q:Q,"None")&gt;0,"None",
"")))</f>
        <v/>
      </c>
      <c r="H99" s="29" t="str">
        <f>IF(COUNTIFS(PE!B:B,B99,PE!T:T,"Other Than Satisfied")&gt;0,"Other Than Satisfied","")</f>
        <v/>
      </c>
      <c r="I99" s="29" t="str">
        <f>IF(COUNTIFS(PE!B:B,B99,PE!U:U,"High")&gt;0,"High",
IF(COUNTIFS(PE!B:B,B99,PE!U:U,"Moderate")&gt;0,"Moderate",
IF(COUNTIFS(PE!B:B,B99,PE!U:U,"Low")&gt;0,"Low",
"")))</f>
        <v/>
      </c>
    </row>
    <row r="100" spans="1:9" s="1" customFormat="1" ht="14.1" customHeight="1" x14ac:dyDescent="0.25">
      <c r="A100" s="9"/>
      <c r="B100" s="3"/>
      <c r="C100" s="3" t="s">
        <v>209</v>
      </c>
      <c r="D100" s="28"/>
      <c r="E100" s="28"/>
      <c r="F100" s="28"/>
      <c r="G100" s="28"/>
      <c r="H100" s="28"/>
      <c r="I100" s="28"/>
    </row>
    <row r="101" spans="1:9" s="1" customFormat="1" ht="14.1" customHeight="1" x14ac:dyDescent="0.25">
      <c r="A101" s="24" t="s">
        <v>341</v>
      </c>
      <c r="B101" s="5" t="s">
        <v>210</v>
      </c>
      <c r="C101" s="6" t="s">
        <v>211</v>
      </c>
      <c r="D101" s="29" t="str">
        <f>IF(COUNTIFS(PL!B:B,B101)=COUNTIFS(PL!B:B,B101,PL!I:I,"Not Applicable"),"Not Applicable",
IF(COUNTIFS(PL!B:B,B101)=COUNTIFS(PL!B:B,B101,PL!I:I,"Planned"),"Planned",
IF(COUNTIFS(PL!B:B,B101)=COUNTIFS(PL!B:B,B101,PL!I:I,"Alternative Implementation"),"Alternative Implementation",
IF(COUNTIFS(PL!B:B,B101,PL!I:I,"Partially Implemented")&gt;0,"Partially Implemented",
IF(COUNTIFS(PL!B:B,B101,PL!I:I,"Planned")&gt;0,"Planned",
IF(COUNTIFS(PL!B:B,B101,PL!I:I,"Alternative Implementation")&gt;0,"Alternative Implementation",
IF(COUNTIFS(PL!B:B,B101,PL!I:I,"Implemented")&gt;0,"Implemented",
"")))))))</f>
        <v/>
      </c>
      <c r="E101" s="30" t="str">
        <f>IF(COUNTIFS(PL!B:B,B101,PL!J:J,"Other Than Satisfied")&gt;0,"Other Than Satisfied",
IF(COUNTIFS(PL!B:B,B101,PL!J:J,"Satisfied")=COUNTIFS(PL!B:B,B101),"Satisfied",""))</f>
        <v/>
      </c>
      <c r="F101" s="29" t="str">
        <f>IF(COUNTIFS(PL!B:B,B101,PL!N:N,"High")&gt;0,"High",
IF(COUNTIFS(PL!B:B,B101,PL!N:N,"Moderate")&gt;0,"Moderate",
IF(COUNTIFS(PL!B:B,B101,PL!N:N,"Low")&gt;0,"Low",
"")))</f>
        <v/>
      </c>
      <c r="G101" s="29" t="str">
        <f>IF(COUNTIFS(PL!B:B,B101,PL!Q:Q,"Yes")&gt;0,"Yes",
IF(COUNTIFS(PL!B:B,B101,PL!Q:Q,"No")&gt;0,"No",
IF(COUNTIFS(PL!B:B,B101,PL!Q:Q,"None")&gt;0,"None",
"")))</f>
        <v/>
      </c>
      <c r="H101" s="29" t="str">
        <f>IF(COUNTIFS(PL!B:B,B101,PL!T:T,"Other Than Satisfied")&gt;0,"Other Than Satisfied","")</f>
        <v/>
      </c>
      <c r="I101" s="29" t="str">
        <f>IF(COUNTIFS(PL!B:B,B101,PL!U:U,"High")&gt;0,"High",
IF(COUNTIFS(PL!B:B,B101,PL!U:U,"Moderate")&gt;0,"Moderate",
IF(COUNTIFS(PL!B:B,B101,PL!U:U,"Low")&gt;0,"Low",
"")))</f>
        <v/>
      </c>
    </row>
    <row r="102" spans="1:9" s="1" customFormat="1" ht="14.1" customHeight="1" x14ac:dyDescent="0.25">
      <c r="A102" s="24" t="s">
        <v>341</v>
      </c>
      <c r="B102" s="5" t="s">
        <v>212</v>
      </c>
      <c r="C102" s="6" t="s">
        <v>213</v>
      </c>
      <c r="D102" s="29" t="str">
        <f>IF(COUNTIFS(PL!B:B,B102)=COUNTIFS(PL!B:B,B102,PL!I:I,"Not Applicable"),"Not Applicable",
IF(COUNTIFS(PL!B:B,B102)=COUNTIFS(PL!B:B,B102,PL!I:I,"Planned"),"Planned",
IF(COUNTIFS(PL!B:B,B102)=COUNTIFS(PL!B:B,B102,PL!I:I,"Alternative Implementation"),"Alternative Implementation",
IF(COUNTIFS(PL!B:B,B102,PL!I:I,"Partially Implemented")&gt;0,"Partially Implemented",
IF(COUNTIFS(PL!B:B,B102,PL!I:I,"Planned")&gt;0,"Planned",
IF(COUNTIFS(PL!B:B,B102,PL!I:I,"Alternative Implementation")&gt;0,"Alternative Implementation",
IF(COUNTIFS(PL!B:B,B102,PL!I:I,"Implemented")&gt;0,"Implemented",
"")))))))</f>
        <v/>
      </c>
      <c r="E102" s="30" t="str">
        <f>IF(COUNTIFS(PL!B:B,B102,PL!J:J,"Other Than Satisfied")&gt;0,"Other Than Satisfied",
IF(COUNTIFS(PL!B:B,B102,PL!J:J,"Satisfied")=COUNTIFS(PL!B:B,B102),"Satisfied",""))</f>
        <v/>
      </c>
      <c r="F102" s="29" t="str">
        <f>IF(COUNTIFS(PL!B:B,B102,PL!N:N,"High")&gt;0,"High",
IF(COUNTIFS(PL!B:B,B102,PL!N:N,"Moderate")&gt;0,"Moderate",
IF(COUNTIFS(PL!B:B,B102,PL!N:N,"Low")&gt;0,"Low",
"")))</f>
        <v/>
      </c>
      <c r="G102" s="29" t="str">
        <f>IF(COUNTIFS(PL!B:B,B102,PL!Q:Q,"Yes")&gt;0,"Yes",
IF(COUNTIFS(PL!B:B,B102,PL!Q:Q,"No")&gt;0,"No",
IF(COUNTIFS(PL!B:B,B102,PL!Q:Q,"None")&gt;0,"None",
"")))</f>
        <v/>
      </c>
      <c r="H102" s="29" t="str">
        <f>IF(COUNTIFS(PL!B:B,B102,PL!T:T,"Other Than Satisfied")&gt;0,"Other Than Satisfied","")</f>
        <v/>
      </c>
      <c r="I102" s="29" t="str">
        <f>IF(COUNTIFS(PL!B:B,B102,PL!U:U,"High")&gt;0,"High",
IF(COUNTIFS(PL!B:B,B102,PL!U:U,"Moderate")&gt;0,"Moderate",
IF(COUNTIFS(PL!B:B,B102,PL!U:U,"Low")&gt;0,"Low",
"")))</f>
        <v/>
      </c>
    </row>
    <row r="103" spans="1:9" s="1" customFormat="1" ht="14.1" customHeight="1" x14ac:dyDescent="0.25">
      <c r="A103" s="24" t="s">
        <v>341</v>
      </c>
      <c r="B103" s="5" t="s">
        <v>214</v>
      </c>
      <c r="C103" s="6" t="s">
        <v>215</v>
      </c>
      <c r="D103" s="29" t="str">
        <f>IF(COUNTIFS(PL!B:B,B103)=COUNTIFS(PL!B:B,B103,PL!I:I,"Not Applicable"),"Not Applicable",
IF(COUNTIFS(PL!B:B,B103)=COUNTIFS(PL!B:B,B103,PL!I:I,"Planned"),"Planned",
IF(COUNTIFS(PL!B:B,B103)=COUNTIFS(PL!B:B,B103,PL!I:I,"Alternative Implementation"),"Alternative Implementation",
IF(COUNTIFS(PL!B:B,B103,PL!I:I,"Partially Implemented")&gt;0,"Partially Implemented",
IF(COUNTIFS(PL!B:B,B103,PL!I:I,"Planned")&gt;0,"Planned",
IF(COUNTIFS(PL!B:B,B103,PL!I:I,"Alternative Implementation")&gt;0,"Alternative Implementation",
IF(COUNTIFS(PL!B:B,B103,PL!I:I,"Implemented")&gt;0,"Implemented",
"")))))))</f>
        <v/>
      </c>
      <c r="E103" s="30" t="str">
        <f>IF(COUNTIFS(PL!B:B,B103,PL!J:J,"Other Than Satisfied")&gt;0,"Other Than Satisfied",
IF(COUNTIFS(PL!B:B,B103,PL!J:J,"Satisfied")=COUNTIFS(PL!B:B,B103),"Satisfied",""))</f>
        <v/>
      </c>
      <c r="F103" s="29" t="str">
        <f>IF(COUNTIFS(PL!B:B,B103,PL!N:N,"High")&gt;0,"High",
IF(COUNTIFS(PL!B:B,B103,PL!N:N,"Moderate")&gt;0,"Moderate",
IF(COUNTIFS(PL!B:B,B103,PL!N:N,"Low")&gt;0,"Low",
"")))</f>
        <v/>
      </c>
      <c r="G103" s="29" t="str">
        <f>IF(COUNTIFS(PL!B:B,B103,PL!Q:Q,"Yes")&gt;0,"Yes",
IF(COUNTIFS(PL!B:B,B103,PL!Q:Q,"No")&gt;0,"No",
IF(COUNTIFS(PL!B:B,B103,PL!Q:Q,"None")&gt;0,"None",
"")))</f>
        <v/>
      </c>
      <c r="H103" s="29" t="str">
        <f>IF(COUNTIFS(PL!B:B,B103,PL!T:T,"Other Than Satisfied")&gt;0,"Other Than Satisfied","")</f>
        <v/>
      </c>
      <c r="I103" s="29" t="str">
        <f>IF(COUNTIFS(PL!B:B,B103,PL!U:U,"High")&gt;0,"High",
IF(COUNTIFS(PL!B:B,B103,PL!U:U,"Moderate")&gt;0,"Moderate",
IF(COUNTIFS(PL!B:B,B103,PL!U:U,"Low")&gt;0,"Low",
"")))</f>
        <v/>
      </c>
    </row>
    <row r="104" spans="1:9" s="1" customFormat="1" ht="14.1" customHeight="1" x14ac:dyDescent="0.25">
      <c r="A104" s="32"/>
      <c r="B104" s="3"/>
      <c r="C104" s="3" t="s">
        <v>216</v>
      </c>
      <c r="D104" s="28"/>
      <c r="E104" s="28"/>
      <c r="F104" s="28"/>
      <c r="G104" s="28"/>
      <c r="H104" s="28"/>
      <c r="I104" s="28"/>
    </row>
    <row r="105" spans="1:9" s="1" customFormat="1" ht="14.1" customHeight="1" x14ac:dyDescent="0.25">
      <c r="A105" s="24" t="s">
        <v>337</v>
      </c>
      <c r="B105" s="5" t="s">
        <v>217</v>
      </c>
      <c r="C105" s="6" t="s">
        <v>218</v>
      </c>
      <c r="D105" s="29" t="str">
        <f>IF(COUNTIFS(PS!B:B,B105)=COUNTIFS(PS!B:B,B105,PS!I:I,"Not Applicable"),"Not Applicable",
IF(COUNTIFS(PS!B:B,B105)=COUNTIFS(PS!B:B,B105,PS!I:I,"Planned"),"Planned",
IF(COUNTIFS(PS!B:B,B105)=COUNTIFS(PS!B:B,B105,PS!I:I,"Alternative Implementation"),"Alternative Implementation",
IF(COUNTIFS(PS!B:B,B105,PS!I:I,"Partially Implemented")&gt;0,"Partially Implemented",
IF(COUNTIFS(PS!B:B,B105,PS!I:I,"Planned")&gt;0,"Planned",
IF(COUNTIFS(PS!B:B,B105,PS!I:I,"Alternative Implementation")&gt;0,"Alternative Implementation",
IF(COUNTIFS(PS!B:B,B105,PS!I:I,"Implemented")&gt;0,"Implemented",
"")))))))</f>
        <v/>
      </c>
      <c r="E105" s="30" t="str">
        <f>IF(COUNTIFS(PS!B:B,B105,PS!J:J,"Other Than Satisfied")&gt;0,"Other Than Satisfied",
IF(COUNTIFS(PS!B:B,B105,PS!J:J,"Satisfied")=COUNTIFS(PS!B:B,B105),"Satisfied",""))</f>
        <v/>
      </c>
      <c r="F105" s="29" t="str">
        <f>IF(COUNTIFS(PS!B:B,B105,PS!N:N,"High")&gt;0,"High",
IF(COUNTIFS(PS!B:B,B105,PS!N:N,"Moderate")&gt;0,"Moderate",
IF(COUNTIFS(PS!B:B,B105,PS!N:N,"Low")&gt;0,"Low",
"")))</f>
        <v/>
      </c>
      <c r="G105" s="29" t="str">
        <f>IF(COUNTIFS(PS!B:B,B105,PS!Q:Q,"Yes")&gt;0,"Yes",
IF(COUNTIFS(PS!B:B,B105,PS!Q:Q,"No")&gt;0,"No",
IF(COUNTIFS(PS!B:B,B105,PS!Q:Q,"None")&gt;0,"None",
"")))</f>
        <v/>
      </c>
      <c r="H105" s="29" t="str">
        <f>IF(COUNTIFS(PS!B:B,B105,PS!T:T,"Other Than Satisfied")&gt;0,"Other Than Satisfied","")</f>
        <v/>
      </c>
      <c r="I105" s="29" t="str">
        <f>IF(COUNTIFS(PS!B:B,B105,PS!U:U,"High")&gt;0,"High",
IF(COUNTIFS(PS!B:B,B105,PS!U:U,"Moderate")&gt;0,"Moderate",
IF(COUNTIFS(PS!B:B,B105,PS!U:U,"Low")&gt;0,"Low",
"")))</f>
        <v/>
      </c>
    </row>
    <row r="106" spans="1:9" s="1" customFormat="1" ht="14.1" customHeight="1" x14ac:dyDescent="0.25">
      <c r="A106" s="24" t="s">
        <v>337</v>
      </c>
      <c r="B106" s="5" t="s">
        <v>219</v>
      </c>
      <c r="C106" s="6" t="s">
        <v>220</v>
      </c>
      <c r="D106" s="29" t="str">
        <f>IF(COUNTIFS(PS!B:B,B106)=COUNTIFS(PS!B:B,B106,PS!I:I,"Not Applicable"),"Not Applicable",
IF(COUNTIFS(PS!B:B,B106)=COUNTIFS(PS!B:B,B106,PS!I:I,"Planned"),"Planned",
IF(COUNTIFS(PS!B:B,B106)=COUNTIFS(PS!B:B,B106,PS!I:I,"Alternative Implementation"),"Alternative Implementation",
IF(COUNTIFS(PS!B:B,B106,PS!I:I,"Partially Implemented")&gt;0,"Partially Implemented",
IF(COUNTIFS(PS!B:B,B106,PS!I:I,"Planned")&gt;0,"Planned",
IF(COUNTIFS(PS!B:B,B106,PS!I:I,"Alternative Implementation")&gt;0,"Alternative Implementation",
IF(COUNTIFS(PS!B:B,B106,PS!I:I,"Implemented")&gt;0,"Implemented",
"")))))))</f>
        <v/>
      </c>
      <c r="E106" s="30" t="str">
        <f>IF(COUNTIFS(PS!B:B,B106,PS!J:J,"Other Than Satisfied")&gt;0,"Other Than Satisfied",
IF(COUNTIFS(PS!B:B,B106,PS!J:J,"Satisfied")=COUNTIFS(PS!B:B,B106),"Satisfied",""))</f>
        <v/>
      </c>
      <c r="F106" s="29" t="str">
        <f>IF(COUNTIFS(PS!B:B,B106,PS!N:N,"High")&gt;0,"High",
IF(COUNTIFS(PS!B:B,B106,PS!N:N,"Moderate")&gt;0,"Moderate",
IF(COUNTIFS(PS!B:B,B106,PS!N:N,"Low")&gt;0,"Low",
"")))</f>
        <v/>
      </c>
      <c r="G106" s="29" t="str">
        <f>IF(COUNTIFS(PS!B:B,B106,PS!Q:Q,"Yes")&gt;0,"Yes",
IF(COUNTIFS(PS!B:B,B106,PS!Q:Q,"No")&gt;0,"No",
IF(COUNTIFS(PS!B:B,B106,PS!Q:Q,"None")&gt;0,"None",
"")))</f>
        <v/>
      </c>
      <c r="H106" s="29" t="str">
        <f>IF(COUNTIFS(PS!B:B,B106,PS!T:T,"Other Than Satisfied")&gt;0,"Other Than Satisfied","")</f>
        <v/>
      </c>
      <c r="I106" s="29" t="str">
        <f>IF(COUNTIFS(PS!B:B,B106,PS!U:U,"High")&gt;0,"High",
IF(COUNTIFS(PS!B:B,B106,PS!U:U,"Moderate")&gt;0,"Moderate",
IF(COUNTIFS(PS!B:B,B106,PS!U:U,"Low")&gt;0,"Low",
"")))</f>
        <v/>
      </c>
    </row>
    <row r="107" spans="1:9" s="1" customFormat="1" ht="14.1" customHeight="1" x14ac:dyDescent="0.25">
      <c r="A107" s="24" t="s">
        <v>337</v>
      </c>
      <c r="B107" s="5" t="s">
        <v>221</v>
      </c>
      <c r="C107" s="6" t="s">
        <v>222</v>
      </c>
      <c r="D107" s="29" t="str">
        <f>IF(COUNTIFS(PS!B:B,B107)=COUNTIFS(PS!B:B,B107,PS!I:I,"Not Applicable"),"Not Applicable",
IF(COUNTIFS(PS!B:B,B107)=COUNTIFS(PS!B:B,B107,PS!I:I,"Planned"),"Planned",
IF(COUNTIFS(PS!B:B,B107)=COUNTIFS(PS!B:B,B107,PS!I:I,"Alternative Implementation"),"Alternative Implementation",
IF(COUNTIFS(PS!B:B,B107,PS!I:I,"Partially Implemented")&gt;0,"Partially Implemented",
IF(COUNTIFS(PS!B:B,B107,PS!I:I,"Planned")&gt;0,"Planned",
IF(COUNTIFS(PS!B:B,B107,PS!I:I,"Alternative Implementation")&gt;0,"Alternative Implementation",
IF(COUNTIFS(PS!B:B,B107,PS!I:I,"Implemented")&gt;0,"Implemented",
"")))))))</f>
        <v/>
      </c>
      <c r="E107" s="30" t="str">
        <f>IF(COUNTIFS(PS!B:B,B107,PS!J:J,"Other Than Satisfied")&gt;0,"Other Than Satisfied",
IF(COUNTIFS(PS!B:B,B107,PS!J:J,"Satisfied")=COUNTIFS(PS!B:B,B107),"Satisfied",""))</f>
        <v/>
      </c>
      <c r="F107" s="29" t="str">
        <f>IF(COUNTIFS(PS!B:B,B107,PS!N:N,"High")&gt;0,"High",
IF(COUNTIFS(PS!B:B,B107,PS!N:N,"Moderate")&gt;0,"Moderate",
IF(COUNTIFS(PS!B:B,B107,PS!N:N,"Low")&gt;0,"Low",
"")))</f>
        <v/>
      </c>
      <c r="G107" s="29" t="str">
        <f>IF(COUNTIFS(PS!B:B,B107,PS!Q:Q,"Yes")&gt;0,"Yes",
IF(COUNTIFS(PS!B:B,B107,PS!Q:Q,"No")&gt;0,"No",
IF(COUNTIFS(PS!B:B,B107,PS!Q:Q,"None")&gt;0,"None",
"")))</f>
        <v/>
      </c>
      <c r="H107" s="29" t="str">
        <f>IF(COUNTIFS(PS!B:B,B107,PS!T:T,"Other Than Satisfied")&gt;0,"Other Than Satisfied","")</f>
        <v/>
      </c>
      <c r="I107" s="29" t="str">
        <f>IF(COUNTIFS(PS!B:B,B107,PS!U:U,"High")&gt;0,"High",
IF(COUNTIFS(PS!B:B,B107,PS!U:U,"Moderate")&gt;0,"Moderate",
IF(COUNTIFS(PS!B:B,B107,PS!U:U,"Low")&gt;0,"Low",
"")))</f>
        <v/>
      </c>
    </row>
    <row r="108" spans="1:9" s="1" customFormat="1" ht="14.1" customHeight="1" x14ac:dyDescent="0.25">
      <c r="A108" s="24" t="s">
        <v>337</v>
      </c>
      <c r="B108" s="5" t="s">
        <v>223</v>
      </c>
      <c r="C108" s="6" t="s">
        <v>224</v>
      </c>
      <c r="D108" s="29" t="str">
        <f>IF(COUNTIFS(PS!B:B,B108)=COUNTIFS(PS!B:B,B108,PS!I:I,"Not Applicable"),"Not Applicable",
IF(COUNTIFS(PS!B:B,B108)=COUNTIFS(PS!B:B,B108,PS!I:I,"Planned"),"Planned",
IF(COUNTIFS(PS!B:B,B108)=COUNTIFS(PS!B:B,B108,PS!I:I,"Alternative Implementation"),"Alternative Implementation",
IF(COUNTIFS(PS!B:B,B108,PS!I:I,"Partially Implemented")&gt;0,"Partially Implemented",
IF(COUNTIFS(PS!B:B,B108,PS!I:I,"Planned")&gt;0,"Planned",
IF(COUNTIFS(PS!B:B,B108,PS!I:I,"Alternative Implementation")&gt;0,"Alternative Implementation",
IF(COUNTIFS(PS!B:B,B108,PS!I:I,"Implemented")&gt;0,"Implemented",
"")))))))</f>
        <v/>
      </c>
      <c r="E108" s="30" t="str">
        <f>IF(COUNTIFS(PS!B:B,B108,PS!J:J,"Other Than Satisfied")&gt;0,"Other Than Satisfied",
IF(COUNTIFS(PS!B:B,B108,PS!J:J,"Satisfied")=COUNTIFS(PS!B:B,B108),"Satisfied",""))</f>
        <v/>
      </c>
      <c r="F108" s="29" t="str">
        <f>IF(COUNTIFS(PS!B:B,B108,PS!N:N,"High")&gt;0,"High",
IF(COUNTIFS(PS!B:B,B108,PS!N:N,"Moderate")&gt;0,"Moderate",
IF(COUNTIFS(PS!B:B,B108,PS!N:N,"Low")&gt;0,"Low",
"")))</f>
        <v/>
      </c>
      <c r="G108" s="29" t="str">
        <f>IF(COUNTIFS(PS!B:B,B108,PS!Q:Q,"Yes")&gt;0,"Yes",
IF(COUNTIFS(PS!B:B,B108,PS!Q:Q,"No")&gt;0,"No",
IF(COUNTIFS(PS!B:B,B108,PS!Q:Q,"None")&gt;0,"None",
"")))</f>
        <v/>
      </c>
      <c r="H108" s="29" t="str">
        <f>IF(COUNTIFS(PS!B:B,B108,PS!T:T,"Other Than Satisfied")&gt;0,"Other Than Satisfied","")</f>
        <v/>
      </c>
      <c r="I108" s="29" t="str">
        <f>IF(COUNTIFS(PS!B:B,B108,PS!U:U,"High")&gt;0,"High",
IF(COUNTIFS(PS!B:B,B108,PS!U:U,"Moderate")&gt;0,"Moderate",
IF(COUNTIFS(PS!B:B,B108,PS!U:U,"Low")&gt;0,"Low",
"")))</f>
        <v/>
      </c>
    </row>
    <row r="109" spans="1:9" s="8" customFormat="1" ht="14.1" customHeight="1" x14ac:dyDescent="0.25">
      <c r="A109" s="24" t="s">
        <v>337</v>
      </c>
      <c r="B109" s="5" t="s">
        <v>225</v>
      </c>
      <c r="C109" s="6" t="s">
        <v>226</v>
      </c>
      <c r="D109" s="29" t="str">
        <f>IF(COUNTIFS(PS!B:B,B109)=COUNTIFS(PS!B:B,B109,PS!I:I,"Not Applicable"),"Not Applicable",
IF(COUNTIFS(PS!B:B,B109)=COUNTIFS(PS!B:B,B109,PS!I:I,"Planned"),"Planned",
IF(COUNTIFS(PS!B:B,B109)=COUNTIFS(PS!B:B,B109,PS!I:I,"Alternative Implementation"),"Alternative Implementation",
IF(COUNTIFS(PS!B:B,B109,PS!I:I,"Partially Implemented")&gt;0,"Partially Implemented",
IF(COUNTIFS(PS!B:B,B109,PS!I:I,"Planned")&gt;0,"Planned",
IF(COUNTIFS(PS!B:B,B109,PS!I:I,"Alternative Implementation")&gt;0,"Alternative Implementation",
IF(COUNTIFS(PS!B:B,B109,PS!I:I,"Implemented")&gt;0,"Implemented",
"")))))))</f>
        <v/>
      </c>
      <c r="E109" s="30" t="str">
        <f>IF(COUNTIFS(PS!B:B,B109,PS!J:J,"Other Than Satisfied")&gt;0,"Other Than Satisfied",
IF(COUNTIFS(PS!B:B,B109,PS!J:J,"Satisfied")=COUNTIFS(PS!B:B,B109),"Satisfied",""))</f>
        <v/>
      </c>
      <c r="F109" s="29" t="str">
        <f>IF(COUNTIFS(PS!B:B,B109,PS!N:N,"High")&gt;0,"High",
IF(COUNTIFS(PS!B:B,B109,PS!N:N,"Moderate")&gt;0,"Moderate",
IF(COUNTIFS(PS!B:B,B109,PS!N:N,"Low")&gt;0,"Low",
"")))</f>
        <v/>
      </c>
      <c r="G109" s="29" t="str">
        <f>IF(COUNTIFS(PS!B:B,B109,PS!Q:Q,"Yes")&gt;0,"Yes",
IF(COUNTIFS(PS!B:B,B109,PS!Q:Q,"No")&gt;0,"No",
IF(COUNTIFS(PS!B:B,B109,PS!Q:Q,"None")&gt;0,"None",
"")))</f>
        <v/>
      </c>
      <c r="H109" s="29" t="str">
        <f>IF(COUNTIFS(PS!B:B,B109,PS!T:T,"Other Than Satisfied")&gt;0,"Other Than Satisfied","")</f>
        <v/>
      </c>
      <c r="I109" s="29" t="str">
        <f>IF(COUNTIFS(PS!B:B,B109,PS!U:U,"High")&gt;0,"High",
IF(COUNTIFS(PS!B:B,B109,PS!U:U,"Moderate")&gt;0,"Moderate",
IF(COUNTIFS(PS!B:B,B109,PS!U:U,"Low")&gt;0,"Low",
"")))</f>
        <v/>
      </c>
    </row>
    <row r="110" spans="1:9" s="1" customFormat="1" ht="14.1" customHeight="1" x14ac:dyDescent="0.25">
      <c r="A110" s="24" t="s">
        <v>337</v>
      </c>
      <c r="B110" s="5" t="s">
        <v>227</v>
      </c>
      <c r="C110" s="6" t="s">
        <v>228</v>
      </c>
      <c r="D110" s="29" t="str">
        <f>IF(COUNTIFS(PS!B:B,B110)=COUNTIFS(PS!B:B,B110,PS!I:I,"Not Applicable"),"Not Applicable",
IF(COUNTIFS(PS!B:B,B110)=COUNTIFS(PS!B:B,B110,PS!I:I,"Planned"),"Planned",
IF(COUNTIFS(PS!B:B,B110)=COUNTIFS(PS!B:B,B110,PS!I:I,"Alternative Implementation"),"Alternative Implementation",
IF(COUNTIFS(PS!B:B,B110,PS!I:I,"Partially Implemented")&gt;0,"Partially Implemented",
IF(COUNTIFS(PS!B:B,B110,PS!I:I,"Planned")&gt;0,"Planned",
IF(COUNTIFS(PS!B:B,B110,PS!I:I,"Alternative Implementation")&gt;0,"Alternative Implementation",
IF(COUNTIFS(PS!B:B,B110,PS!I:I,"Implemented")&gt;0,"Implemented",
"")))))))</f>
        <v/>
      </c>
      <c r="E110" s="30" t="str">
        <f>IF(COUNTIFS(PS!B:B,B110,PS!J:J,"Other Than Satisfied")&gt;0,"Other Than Satisfied",
IF(COUNTIFS(PS!B:B,B110,PS!J:J,"Satisfied")=COUNTIFS(PS!B:B,B110),"Satisfied",""))</f>
        <v/>
      </c>
      <c r="F110" s="29" t="str">
        <f>IF(COUNTIFS(PS!B:B,B110,PS!N:N,"High")&gt;0,"High",
IF(COUNTIFS(PS!B:B,B110,PS!N:N,"Moderate")&gt;0,"Moderate",
IF(COUNTIFS(PS!B:B,B110,PS!N:N,"Low")&gt;0,"Low",
"")))</f>
        <v/>
      </c>
      <c r="G110" s="29" t="str">
        <f>IF(COUNTIFS(PS!B:B,B110,PS!Q:Q,"Yes")&gt;0,"Yes",
IF(COUNTIFS(PS!B:B,B110,PS!Q:Q,"No")&gt;0,"No",
IF(COUNTIFS(PS!B:B,B110,PS!Q:Q,"None")&gt;0,"None",
"")))</f>
        <v/>
      </c>
      <c r="H110" s="29" t="str">
        <f>IF(COUNTIFS(PS!B:B,B110,PS!T:T,"Other Than Satisfied")&gt;0,"Other Than Satisfied","")</f>
        <v/>
      </c>
      <c r="I110" s="29" t="str">
        <f>IF(COUNTIFS(PS!B:B,B110,PS!U:U,"High")&gt;0,"High",
IF(COUNTIFS(PS!B:B,B110,PS!U:U,"Moderate")&gt;0,"Moderate",
IF(COUNTIFS(PS!B:B,B110,PS!U:U,"Low")&gt;0,"Low",
"")))</f>
        <v/>
      </c>
    </row>
    <row r="111" spans="1:9" s="1" customFormat="1" ht="14.1" customHeight="1" x14ac:dyDescent="0.25">
      <c r="A111" s="24" t="s">
        <v>337</v>
      </c>
      <c r="B111" s="5" t="s">
        <v>229</v>
      </c>
      <c r="C111" s="6" t="s">
        <v>230</v>
      </c>
      <c r="D111" s="29" t="str">
        <f>IF(COUNTIFS(PS!B:B,B111)=COUNTIFS(PS!B:B,B111,PS!I:I,"Not Applicable"),"Not Applicable",
IF(COUNTIFS(PS!B:B,B111)=COUNTIFS(PS!B:B,B111,PS!I:I,"Planned"),"Planned",
IF(COUNTIFS(PS!B:B,B111)=COUNTIFS(PS!B:B,B111,PS!I:I,"Alternative Implementation"),"Alternative Implementation",
IF(COUNTIFS(PS!B:B,B111,PS!I:I,"Partially Implemented")&gt;0,"Partially Implemented",
IF(COUNTIFS(PS!B:B,B111,PS!I:I,"Planned")&gt;0,"Planned",
IF(COUNTIFS(PS!B:B,B111,PS!I:I,"Alternative Implementation")&gt;0,"Alternative Implementation",
IF(COUNTIFS(PS!B:B,B111,PS!I:I,"Implemented")&gt;0,"Implemented",
"")))))))</f>
        <v/>
      </c>
      <c r="E111" s="30" t="str">
        <f>IF(COUNTIFS(PS!B:B,B111,PS!J:J,"Other Than Satisfied")&gt;0,"Other Than Satisfied",
IF(COUNTIFS(PS!B:B,B111,PS!J:J,"Satisfied")=COUNTIFS(PS!B:B,B111),"Satisfied",""))</f>
        <v/>
      </c>
      <c r="F111" s="29" t="str">
        <f>IF(COUNTIFS(PS!B:B,B111,PS!N:N,"High")&gt;0,"High",
IF(COUNTIFS(PS!B:B,B111,PS!N:N,"Moderate")&gt;0,"Moderate",
IF(COUNTIFS(PS!B:B,B111,PS!N:N,"Low")&gt;0,"Low",
"")))</f>
        <v/>
      </c>
      <c r="G111" s="29" t="str">
        <f>IF(COUNTIFS(PS!B:B,B111,PS!Q:Q,"Yes")&gt;0,"Yes",
IF(COUNTIFS(PS!B:B,B111,PS!Q:Q,"No")&gt;0,"No",
IF(COUNTIFS(PS!B:B,B111,PS!Q:Q,"None")&gt;0,"None",
"")))</f>
        <v/>
      </c>
      <c r="H111" s="29" t="str">
        <f>IF(COUNTIFS(PS!B:B,B111,PS!T:T,"Other Than Satisfied")&gt;0,"Other Than Satisfied","")</f>
        <v/>
      </c>
      <c r="I111" s="29" t="str">
        <f>IF(COUNTIFS(PS!B:B,B111,PS!U:U,"High")&gt;0,"High",
IF(COUNTIFS(PS!B:B,B111,PS!U:U,"Moderate")&gt;0,"Moderate",
IF(COUNTIFS(PS!B:B,B111,PS!U:U,"Low")&gt;0,"Low",
"")))</f>
        <v/>
      </c>
    </row>
    <row r="112" spans="1:9" s="1" customFormat="1" ht="14.1" customHeight="1" x14ac:dyDescent="0.25">
      <c r="A112" s="24" t="s">
        <v>337</v>
      </c>
      <c r="B112" s="5" t="s">
        <v>231</v>
      </c>
      <c r="C112" s="6" t="s">
        <v>232</v>
      </c>
      <c r="D112" s="29" t="str">
        <f>IF(COUNTIFS(PS!B:B,B112)=COUNTIFS(PS!B:B,B112,PS!I:I,"Not Applicable"),"Not Applicable",
IF(COUNTIFS(PS!B:B,B112)=COUNTIFS(PS!B:B,B112,PS!I:I,"Planned"),"Planned",
IF(COUNTIFS(PS!B:B,B112)=COUNTIFS(PS!B:B,B112,PS!I:I,"Alternative Implementation"),"Alternative Implementation",
IF(COUNTIFS(PS!B:B,B112,PS!I:I,"Partially Implemented")&gt;0,"Partially Implemented",
IF(COUNTIFS(PS!B:B,B112,PS!I:I,"Planned")&gt;0,"Planned",
IF(COUNTIFS(PS!B:B,B112,PS!I:I,"Alternative Implementation")&gt;0,"Alternative Implementation",
IF(COUNTIFS(PS!B:B,B112,PS!I:I,"Implemented")&gt;0,"Implemented",
"")))))))</f>
        <v/>
      </c>
      <c r="E112" s="30" t="str">
        <f>IF(COUNTIFS(PS!B:B,B112,PS!J:J,"Other Than Satisfied")&gt;0,"Other Than Satisfied",
IF(COUNTIFS(PS!B:B,B112,PS!J:J,"Satisfied")=COUNTIFS(PS!B:B,B112),"Satisfied",""))</f>
        <v/>
      </c>
      <c r="F112" s="29" t="str">
        <f>IF(COUNTIFS(PS!B:B,B112,PS!N:N,"High")&gt;0,"High",
IF(COUNTIFS(PS!B:B,B112,PS!N:N,"Moderate")&gt;0,"Moderate",
IF(COUNTIFS(PS!B:B,B112,PS!N:N,"Low")&gt;0,"Low",
"")))</f>
        <v/>
      </c>
      <c r="G112" s="29" t="str">
        <f>IF(COUNTIFS(PS!B:B,B112,PS!Q:Q,"Yes")&gt;0,"Yes",
IF(COUNTIFS(PS!B:B,B112,PS!Q:Q,"No")&gt;0,"No",
IF(COUNTIFS(PS!B:B,B112,PS!Q:Q,"None")&gt;0,"None",
"")))</f>
        <v/>
      </c>
      <c r="H112" s="29" t="str">
        <f>IF(COUNTIFS(PS!B:B,B112,PS!T:T,"Other Than Satisfied")&gt;0,"Other Than Satisfied","")</f>
        <v/>
      </c>
      <c r="I112" s="29" t="str">
        <f>IF(COUNTIFS(PS!B:B,B112,PS!U:U,"High")&gt;0,"High",
IF(COUNTIFS(PS!B:B,B112,PS!U:U,"Moderate")&gt;0,"Moderate",
IF(COUNTIFS(PS!B:B,B112,PS!U:U,"Low")&gt;0,"Low",
"")))</f>
        <v/>
      </c>
    </row>
    <row r="113" spans="1:9" s="1" customFormat="1" ht="14.1" customHeight="1" x14ac:dyDescent="0.25">
      <c r="A113" s="32"/>
      <c r="B113" s="3"/>
      <c r="C113" s="3" t="s">
        <v>233</v>
      </c>
      <c r="D113" s="28"/>
      <c r="E113" s="28"/>
      <c r="F113" s="28"/>
      <c r="G113" s="28"/>
      <c r="H113" s="28"/>
      <c r="I113" s="28"/>
    </row>
    <row r="114" spans="1:9" s="1" customFormat="1" ht="14.1" customHeight="1" x14ac:dyDescent="0.25">
      <c r="A114" s="24" t="s">
        <v>328</v>
      </c>
      <c r="B114" s="5" t="s">
        <v>234</v>
      </c>
      <c r="C114" s="6" t="s">
        <v>235</v>
      </c>
      <c r="D114" s="29" t="str">
        <f>IF(COUNTIFS(RA!B:B,B114)=COUNTIFS(RA!B:B,B114,RA!I:I,"Not Applicable"),"Not Applicable",
IF(COUNTIFS(RA!B:B,B114)=COUNTIFS(RA!B:B,B114,RA!I:I,"Planned"),"Planned",
IF(COUNTIFS(RA!B:B,B114)=COUNTIFS(RA!B:B,B114,RA!I:I,"Alternative Implementation"),"Alternative Implementation",
IF(COUNTIFS(RA!B:B,B114,RA!I:I,"Partially Implemented")&gt;0,"Partially Implemented",
IF(COUNTIFS(RA!B:B,B114,RA!I:I,"Planned")&gt;0,"Planned",
IF(COUNTIFS(RA!B:B,B114,RA!I:I,"Alternative Implementation")&gt;0,"Alternative Implementation",
IF(COUNTIFS(RA!B:B,B114,RA!I:I,"Implemented")&gt;0,"Implemented",
"")))))))</f>
        <v/>
      </c>
      <c r="E114" s="30" t="str">
        <f>IF(COUNTIFS(RA!B:B,B114,RA!J:J,"Other Than Satisfied")&gt;0,"Other Than Satisfied",
IF(COUNTIFS(RA!B:B,B114,RA!J:J,"Satisfied")=COUNTIFS(RA!B:B,B114),"Satisfied",""))</f>
        <v/>
      </c>
      <c r="F114" s="29" t="str">
        <f>IF(COUNTIFS(RA!B:B,B114,RA!N:N,"High")&gt;0,"High",
IF(COUNTIFS(RA!B:B,B114,RA!N:N,"Moderate")&gt;0,"Moderate",
IF(COUNTIFS(RA!B:B,B114,RA!N:N,"Low")&gt;0,"Low",
"")))</f>
        <v/>
      </c>
      <c r="G114" s="29" t="str">
        <f>IF(COUNTIFS(RA!B:B,B114,RA!Q:Q,"Yes")&gt;0,"Yes",
IF(COUNTIFS(RA!B:B,B114,RA!Q:Q,"No")&gt;0,"No",
IF(COUNTIFS(RA!B:B,B114,RA!Q:Q,"None")&gt;0,"None",
"")))</f>
        <v/>
      </c>
      <c r="H114" s="29" t="str">
        <f>IF(COUNTIFS(RA!B:B,B114,RA!T:T,"Other Than Satisfied")&gt;0,"Other Than Satisfied","")</f>
        <v/>
      </c>
      <c r="I114" s="29" t="str">
        <f>IF(COUNTIFS(RA!B:B,B114,RA!U:U,"High")&gt;0,"High",
IF(COUNTIFS(RA!B:B,B114,RA!U:U,"Moderate")&gt;0,"Moderate",
IF(COUNTIFS(RA!B:B,B114,RA!U:U,"Low")&gt;0,"Low",
"")))</f>
        <v/>
      </c>
    </row>
    <row r="115" spans="1:9" s="1" customFormat="1" ht="14.1" customHeight="1" x14ac:dyDescent="0.25">
      <c r="A115" s="24" t="s">
        <v>328</v>
      </c>
      <c r="B115" s="5" t="s">
        <v>236</v>
      </c>
      <c r="C115" s="6" t="s">
        <v>237</v>
      </c>
      <c r="D115" s="29" t="str">
        <f>IF(COUNTIFS(RA!B:B,B115)=COUNTIFS(RA!B:B,B115,RA!I:I,"Not Applicable"),"Not Applicable",
IF(COUNTIFS(RA!B:B,B115)=COUNTIFS(RA!B:B,B115,RA!I:I,"Planned"),"Planned",
IF(COUNTIFS(RA!B:B,B115)=COUNTIFS(RA!B:B,B115,RA!I:I,"Alternative Implementation"),"Alternative Implementation",
IF(COUNTIFS(RA!B:B,B115,RA!I:I,"Partially Implemented")&gt;0,"Partially Implemented",
IF(COUNTIFS(RA!B:B,B115,RA!I:I,"Planned")&gt;0,"Planned",
IF(COUNTIFS(RA!B:B,B115,RA!I:I,"Alternative Implementation")&gt;0,"Alternative Implementation",
IF(COUNTIFS(RA!B:B,B115,RA!I:I,"Implemented")&gt;0,"Implemented",
"")))))))</f>
        <v/>
      </c>
      <c r="E115" s="30" t="str">
        <f>IF(COUNTIFS(RA!B:B,B115,RA!J:J,"Other Than Satisfied")&gt;0,"Other Than Satisfied",
IF(COUNTIFS(RA!B:B,B115,RA!J:J,"Satisfied")=COUNTIFS(RA!B:B,B115),"Satisfied",""))</f>
        <v/>
      </c>
      <c r="F115" s="29" t="str">
        <f>IF(COUNTIFS(RA!B:B,B115,RA!N:N,"High")&gt;0,"High",
IF(COUNTIFS(RA!B:B,B115,RA!N:N,"Moderate")&gt;0,"Moderate",
IF(COUNTIFS(RA!B:B,B115,RA!N:N,"Low")&gt;0,"Low",
"")))</f>
        <v/>
      </c>
      <c r="G115" s="29" t="str">
        <f>IF(COUNTIFS(RA!B:B,B115,RA!Q:Q,"Yes")&gt;0,"Yes",
IF(COUNTIFS(RA!B:B,B115,RA!Q:Q,"No")&gt;0,"No",
IF(COUNTIFS(RA!B:B,B115,RA!Q:Q,"None")&gt;0,"None",
"")))</f>
        <v/>
      </c>
      <c r="H115" s="29" t="str">
        <f>IF(COUNTIFS(RA!B:B,B115,RA!T:T,"Other Than Satisfied")&gt;0,"Other Than Satisfied","")</f>
        <v/>
      </c>
      <c r="I115" s="29" t="str">
        <f>IF(COUNTIFS(RA!B:B,B115,RA!U:U,"High")&gt;0,"High",
IF(COUNTIFS(RA!B:B,B115,RA!U:U,"Moderate")&gt;0,"Moderate",
IF(COUNTIFS(RA!B:B,B115,RA!U:U,"Low")&gt;0,"Low",
"")))</f>
        <v/>
      </c>
    </row>
    <row r="116" spans="1:9" s="8" customFormat="1" ht="14.1" customHeight="1" x14ac:dyDescent="0.25">
      <c r="A116" s="24" t="s">
        <v>328</v>
      </c>
      <c r="B116" s="5" t="s">
        <v>238</v>
      </c>
      <c r="C116" s="6" t="s">
        <v>239</v>
      </c>
      <c r="D116" s="29" t="str">
        <f>IF(COUNTIFS(RA!B:B,B116)=COUNTIFS(RA!B:B,B116,RA!I:I,"Not Applicable"),"Not Applicable",
IF(COUNTIFS(RA!B:B,B116)=COUNTIFS(RA!B:B,B116,RA!I:I,"Planned"),"Planned",
IF(COUNTIFS(RA!B:B,B116)=COUNTIFS(RA!B:B,B116,RA!I:I,"Alternative Implementation"),"Alternative Implementation",
IF(COUNTIFS(RA!B:B,B116,RA!I:I,"Partially Implemented")&gt;0,"Partially Implemented",
IF(COUNTIFS(RA!B:B,B116,RA!I:I,"Planned")&gt;0,"Planned",
IF(COUNTIFS(RA!B:B,B116,RA!I:I,"Alternative Implementation")&gt;0,"Alternative Implementation",
IF(COUNTIFS(RA!B:B,B116,RA!I:I,"Implemented")&gt;0,"Implemented",
"")))))))</f>
        <v/>
      </c>
      <c r="E116" s="30" t="str">
        <f>IF(COUNTIFS(RA!B:B,B116,RA!J:J,"Other Than Satisfied")&gt;0,"Other Than Satisfied",
IF(COUNTIFS(RA!B:B,B116,RA!J:J,"Satisfied")=COUNTIFS(RA!B:B,B116),"Satisfied",""))</f>
        <v/>
      </c>
      <c r="F116" s="29" t="str">
        <f>IF(COUNTIFS(RA!B:B,B116,RA!N:N,"High")&gt;0,"High",
IF(COUNTIFS(RA!B:B,B116,RA!N:N,"Moderate")&gt;0,"Moderate",
IF(COUNTIFS(RA!B:B,B116,RA!N:N,"Low")&gt;0,"Low",
"")))</f>
        <v/>
      </c>
      <c r="G116" s="29" t="str">
        <f>IF(COUNTIFS(RA!B:B,B116,RA!Q:Q,"Yes")&gt;0,"Yes",
IF(COUNTIFS(RA!B:B,B116,RA!Q:Q,"No")&gt;0,"No",
IF(COUNTIFS(RA!B:B,B116,RA!Q:Q,"None")&gt;0,"None",
"")))</f>
        <v/>
      </c>
      <c r="H116" s="29" t="str">
        <f>IF(COUNTIFS(RA!B:B,B116,RA!T:T,"Other Than Satisfied")&gt;0,"Other Than Satisfied","")</f>
        <v/>
      </c>
      <c r="I116" s="29" t="str">
        <f>IF(COUNTIFS(RA!B:B,B116,RA!U:U,"High")&gt;0,"High",
IF(COUNTIFS(RA!B:B,B116,RA!U:U,"Moderate")&gt;0,"Moderate",
IF(COUNTIFS(RA!B:B,B116,RA!U:U,"Low")&gt;0,"Low",
"")))</f>
        <v/>
      </c>
    </row>
    <row r="117" spans="1:9" s="8" customFormat="1" ht="14.1" customHeight="1" x14ac:dyDescent="0.25">
      <c r="A117" s="24" t="s">
        <v>328</v>
      </c>
      <c r="B117" s="5" t="s">
        <v>240</v>
      </c>
      <c r="C117" s="6" t="s">
        <v>241</v>
      </c>
      <c r="D117" s="29" t="str">
        <f>IF(COUNTIFS(RA!B:B,B117)=COUNTIFS(RA!B:B,B117,RA!I:I,"Not Applicable"),"Not Applicable",
IF(COUNTIFS(RA!B:B,B117)=COUNTIFS(RA!B:B,B117,RA!I:I,"Planned"),"Planned",
IF(COUNTIFS(RA!B:B,B117)=COUNTIFS(RA!B:B,B117,RA!I:I,"Alternative Implementation"),"Alternative Implementation",
IF(COUNTIFS(RA!B:B,B117,RA!I:I,"Partially Implemented")&gt;0,"Partially Implemented",
IF(COUNTIFS(RA!B:B,B117,RA!I:I,"Planned")&gt;0,"Planned",
IF(COUNTIFS(RA!B:B,B117,RA!I:I,"Alternative Implementation")&gt;0,"Alternative Implementation",
IF(COUNTIFS(RA!B:B,B117,RA!I:I,"Implemented")&gt;0,"Implemented",
"")))))))</f>
        <v/>
      </c>
      <c r="E117" s="30" t="str">
        <f>IF(COUNTIFS(RA!B:B,B117,RA!J:J,"Other Than Satisfied")&gt;0,"Other Than Satisfied",
IF(COUNTIFS(RA!B:B,B117,RA!J:J,"Satisfied")=COUNTIFS(RA!B:B,B117),"Satisfied",""))</f>
        <v/>
      </c>
      <c r="F117" s="29" t="str">
        <f>IF(COUNTIFS(RA!B:B,B117,RA!N:N,"High")&gt;0,"High",
IF(COUNTIFS(RA!B:B,B117,RA!N:N,"Moderate")&gt;0,"Moderate",
IF(COUNTIFS(RA!B:B,B117,RA!N:N,"Low")&gt;0,"Low",
"")))</f>
        <v/>
      </c>
      <c r="G117" s="29" t="str">
        <f>IF(COUNTIFS(RA!B:B,B117,RA!Q:Q,"Yes")&gt;0,"Yes",
IF(COUNTIFS(RA!B:B,B117,RA!Q:Q,"No")&gt;0,"No",
IF(COUNTIFS(RA!B:B,B117,RA!Q:Q,"None")&gt;0,"None",
"")))</f>
        <v/>
      </c>
      <c r="H117" s="29" t="str">
        <f>IF(COUNTIFS(RA!B:B,B117,RA!T:T,"Other Than Satisfied")&gt;0,"Other Than Satisfied","")</f>
        <v/>
      </c>
      <c r="I117" s="29" t="str">
        <f>IF(COUNTIFS(RA!B:B,B117,RA!U:U,"High")&gt;0,"High",
IF(COUNTIFS(RA!B:B,B117,RA!U:U,"Moderate")&gt;0,"Moderate",
IF(COUNTIFS(RA!B:B,B117,RA!U:U,"Low")&gt;0,"Low",
"")))</f>
        <v/>
      </c>
    </row>
    <row r="118" spans="1:9" s="1" customFormat="1" ht="14.1" customHeight="1" x14ac:dyDescent="0.25">
      <c r="A118" s="32"/>
      <c r="B118" s="9"/>
      <c r="C118" s="4" t="s">
        <v>242</v>
      </c>
      <c r="D118" s="28"/>
      <c r="E118" s="28"/>
      <c r="F118" s="28"/>
      <c r="G118" s="28"/>
      <c r="H118" s="28"/>
      <c r="I118" s="28"/>
    </row>
    <row r="119" spans="1:9" s="1" customFormat="1" ht="14.1" customHeight="1" x14ac:dyDescent="0.25">
      <c r="A119" s="24" t="s">
        <v>338</v>
      </c>
      <c r="B119" s="5" t="s">
        <v>243</v>
      </c>
      <c r="C119" s="5" t="s">
        <v>244</v>
      </c>
      <c r="D119" s="29" t="str">
        <f>IF(COUNTIFS(SA!B:B,B119)=COUNTIFS(SA!B:B,B119,SA!I:I,"Not Applicable"),"Not Applicable",
IF(COUNTIFS(SA!B:B,B119)=COUNTIFS(SA!B:B,B119,SA!I:I,"Planned"),"Planned",
IF(COUNTIFS(SA!B:B,B119)=COUNTIFS(SA!B:B,B119,SA!I:I,"Alternative Implementation"),"Alternative Implementation",
IF(COUNTIFS(SA!B:B,B119,SA!I:I,"Partially Implemented")&gt;0,"Partially Implemented",
IF(COUNTIFS(SA!B:B,B119,SA!I:I,"Planned")&gt;0,"Planned",
IF(COUNTIFS(SA!B:B,B119,SA!I:I,"Alternative Implementation")&gt;0,"Alternative Implementation",
IF(COUNTIFS(SA!B:B,B119,SA!I:I,"Implemented")&gt;0,"Implemented",
"")))))))</f>
        <v/>
      </c>
      <c r="E119" s="30" t="str">
        <f>IF(COUNTIFS(SA!B:B,B119,SA!J:J,"Other Than Satisfied")&gt;0,"Other Than Satisfied",
IF(COUNTIFS(SA!B:B,B119,SA!J:J,"Satisfied")=COUNTIFS(SA!B:B,B119),"Satisfied",""))</f>
        <v/>
      </c>
      <c r="F119" s="29" t="str">
        <f>IF(COUNTIFS(SA!B:B,B119,SA!N:N,"High")&gt;0,"High",
IF(COUNTIFS(SA!B:B,B119,SA!N:N,"Moderate")&gt;0,"Moderate",
IF(COUNTIFS(SA!B:B,B119,SA!N:N,"Low")&gt;0,"Low",
"")))</f>
        <v/>
      </c>
      <c r="G119" s="29" t="str">
        <f>IF(COUNTIFS(SA!B:B,B119,SA!Q:Q,"Yes")&gt;0,"Yes",
IF(COUNTIFS(SA!B:B,B119,SA!Q:Q,"No")&gt;0,"No",
IF(COUNTIFS(SA!B:B,B119,SA!Q:Q,"None")&gt;0,"None",
"")))</f>
        <v/>
      </c>
      <c r="H119" s="29" t="str">
        <f>IF(COUNTIFS(SA!B:B,B119,SA!T:T,"Other Than Satisfied")&gt;0,"Other Than Satisfied","")</f>
        <v/>
      </c>
      <c r="I119" s="29" t="str">
        <f>IF(COUNTIFS(SA!B:B,B119,SA!U:U,"High")&gt;0,"High",
IF(COUNTIFS(SA!B:B,B119,SA!U:U,"Moderate")&gt;0,"Moderate",
IF(COUNTIFS(SA!B:B,B119,SA!U:U,"Low")&gt;0,"Low",
"")))</f>
        <v/>
      </c>
    </row>
    <row r="120" spans="1:9" s="1" customFormat="1" ht="14.1" customHeight="1" x14ac:dyDescent="0.25">
      <c r="A120" s="24" t="s">
        <v>338</v>
      </c>
      <c r="B120" s="5" t="s">
        <v>245</v>
      </c>
      <c r="C120" s="5" t="s">
        <v>246</v>
      </c>
      <c r="D120" s="29" t="str">
        <f>IF(COUNTIFS(SA!B:B,B120)=COUNTIFS(SA!B:B,B120,SA!I:I,"Not Applicable"),"Not Applicable",
IF(COUNTIFS(SA!B:B,B120)=COUNTIFS(SA!B:B,B120,SA!I:I,"Planned"),"Planned",
IF(COUNTIFS(SA!B:B,B120)=COUNTIFS(SA!B:B,B120,SA!I:I,"Alternative Implementation"),"Alternative Implementation",
IF(COUNTIFS(SA!B:B,B120,SA!I:I,"Partially Implemented")&gt;0,"Partially Implemented",
IF(COUNTIFS(SA!B:B,B120,SA!I:I,"Planned")&gt;0,"Planned",
IF(COUNTIFS(SA!B:B,B120,SA!I:I,"Alternative Implementation")&gt;0,"Alternative Implementation",
IF(COUNTIFS(SA!B:B,B120,SA!I:I,"Implemented")&gt;0,"Implemented",
"")))))))</f>
        <v/>
      </c>
      <c r="E120" s="30" t="str">
        <f>IF(COUNTIFS(SA!B:B,B120,SA!J:J,"Other Than Satisfied")&gt;0,"Other Than Satisfied",
IF(COUNTIFS(SA!B:B,B120,SA!J:J,"Satisfied")=COUNTIFS(SA!B:B,B120),"Satisfied",""))</f>
        <v/>
      </c>
      <c r="F120" s="29" t="str">
        <f>IF(COUNTIFS(SA!B:B,B120,SA!N:N,"High")&gt;0,"High",
IF(COUNTIFS(SA!B:B,B120,SA!N:N,"Moderate")&gt;0,"Moderate",
IF(COUNTIFS(SA!B:B,B120,SA!N:N,"Low")&gt;0,"Low",
"")))</f>
        <v/>
      </c>
      <c r="G120" s="29" t="str">
        <f>IF(COUNTIFS(SA!B:B,B120,SA!Q:Q,"Yes")&gt;0,"Yes",
IF(COUNTIFS(SA!B:B,B120,SA!Q:Q,"No")&gt;0,"No",
IF(COUNTIFS(SA!B:B,B120,SA!Q:Q,"None")&gt;0,"None",
"")))</f>
        <v/>
      </c>
      <c r="H120" s="29" t="str">
        <f>IF(COUNTIFS(SA!B:B,B120,SA!T:T,"Other Than Satisfied")&gt;0,"Other Than Satisfied","")</f>
        <v/>
      </c>
      <c r="I120" s="29" t="str">
        <f>IF(COUNTIFS(SA!B:B,B120,SA!U:U,"High")&gt;0,"High",
IF(COUNTIFS(SA!B:B,B120,SA!U:U,"Moderate")&gt;0,"Moderate",
IF(COUNTIFS(SA!B:B,B120,SA!U:U,"Low")&gt;0,"Low",
"")))</f>
        <v/>
      </c>
    </row>
    <row r="121" spans="1:9" s="1" customFormat="1" ht="14.1" customHeight="1" x14ac:dyDescent="0.25">
      <c r="A121" s="24" t="s">
        <v>338</v>
      </c>
      <c r="B121" s="5" t="s">
        <v>247</v>
      </c>
      <c r="C121" s="5" t="s">
        <v>248</v>
      </c>
      <c r="D121" s="29" t="str">
        <f>IF(COUNTIFS(SA!B:B,B121)=COUNTIFS(SA!B:B,B121,SA!I:I,"Not Applicable"),"Not Applicable",
IF(COUNTIFS(SA!B:B,B121)=COUNTIFS(SA!B:B,B121,SA!I:I,"Planned"),"Planned",
IF(COUNTIFS(SA!B:B,B121)=COUNTIFS(SA!B:B,B121,SA!I:I,"Alternative Implementation"),"Alternative Implementation",
IF(COUNTIFS(SA!B:B,B121,SA!I:I,"Partially Implemented")&gt;0,"Partially Implemented",
IF(COUNTIFS(SA!B:B,B121,SA!I:I,"Planned")&gt;0,"Planned",
IF(COUNTIFS(SA!B:B,B121,SA!I:I,"Alternative Implementation")&gt;0,"Alternative Implementation",
IF(COUNTIFS(SA!B:B,B121,SA!I:I,"Implemented")&gt;0,"Implemented",
"")))))))</f>
        <v/>
      </c>
      <c r="E121" s="30" t="str">
        <f>IF(COUNTIFS(SA!B:B,B121,SA!J:J,"Other Than Satisfied")&gt;0,"Other Than Satisfied",
IF(COUNTIFS(SA!B:B,B121,SA!J:J,"Satisfied")=COUNTIFS(SA!B:B,B121),"Satisfied",""))</f>
        <v/>
      </c>
      <c r="F121" s="29" t="str">
        <f>IF(COUNTIFS(SA!B:B,B121,SA!N:N,"High")&gt;0,"High",
IF(COUNTIFS(SA!B:B,B121,SA!N:N,"Moderate")&gt;0,"Moderate",
IF(COUNTIFS(SA!B:B,B121,SA!N:N,"Low")&gt;0,"Low",
"")))</f>
        <v/>
      </c>
      <c r="G121" s="29" t="str">
        <f>IF(COUNTIFS(SA!B:B,B121,SA!Q:Q,"Yes")&gt;0,"Yes",
IF(COUNTIFS(SA!B:B,B121,SA!Q:Q,"No")&gt;0,"No",
IF(COUNTIFS(SA!B:B,B121,SA!Q:Q,"None")&gt;0,"None",
"")))</f>
        <v/>
      </c>
      <c r="H121" s="29" t="str">
        <f>IF(COUNTIFS(SA!B:B,B121,SA!T:T,"Other Than Satisfied")&gt;0,"Other Than Satisfied","")</f>
        <v/>
      </c>
      <c r="I121" s="29" t="str">
        <f>IF(COUNTIFS(SA!B:B,B121,SA!U:U,"High")&gt;0,"High",
IF(COUNTIFS(SA!B:B,B121,SA!U:U,"Moderate")&gt;0,"Moderate",
IF(COUNTIFS(SA!B:B,B121,SA!U:U,"Low")&gt;0,"Low",
"")))</f>
        <v/>
      </c>
    </row>
    <row r="122" spans="1:9" s="1" customFormat="1" ht="14.1" customHeight="1" x14ac:dyDescent="0.25">
      <c r="A122" s="24" t="s">
        <v>338</v>
      </c>
      <c r="B122" s="5" t="s">
        <v>249</v>
      </c>
      <c r="C122" s="5" t="s">
        <v>250</v>
      </c>
      <c r="D122" s="29" t="str">
        <f>IF(COUNTIFS(SA!B:B,B122)=COUNTIFS(SA!B:B,B122,SA!I:I,"Not Applicable"),"Not Applicable",
IF(COUNTIFS(SA!B:B,B122)=COUNTIFS(SA!B:B,B122,SA!I:I,"Planned"),"Planned",
IF(COUNTIFS(SA!B:B,B122)=COUNTIFS(SA!B:B,B122,SA!I:I,"Alternative Implementation"),"Alternative Implementation",
IF(COUNTIFS(SA!B:B,B122,SA!I:I,"Partially Implemented")&gt;0,"Partially Implemented",
IF(COUNTIFS(SA!B:B,B122,SA!I:I,"Planned")&gt;0,"Planned",
IF(COUNTIFS(SA!B:B,B122,SA!I:I,"Alternative Implementation")&gt;0,"Alternative Implementation",
IF(COUNTIFS(SA!B:B,B122,SA!I:I,"Implemented")&gt;0,"Implemented",
"")))))))</f>
        <v/>
      </c>
      <c r="E122" s="30" t="str">
        <f>IF(COUNTIFS(SA!B:B,B122,SA!J:J,"Other Than Satisfied")&gt;0,"Other Than Satisfied",
IF(COUNTIFS(SA!B:B,B122,SA!J:J,"Satisfied")=COUNTIFS(SA!B:B,B122),"Satisfied",""))</f>
        <v/>
      </c>
      <c r="F122" s="29" t="str">
        <f>IF(COUNTIFS(SA!B:B,B122,SA!N:N,"High")&gt;0,"High",
IF(COUNTIFS(SA!B:B,B122,SA!N:N,"Moderate")&gt;0,"Moderate",
IF(COUNTIFS(SA!B:B,B122,SA!N:N,"Low")&gt;0,"Low",
"")))</f>
        <v/>
      </c>
      <c r="G122" s="29" t="str">
        <f>IF(COUNTIFS(SA!B:B,B122,SA!Q:Q,"Yes")&gt;0,"Yes",
IF(COUNTIFS(SA!B:B,B122,SA!Q:Q,"No")&gt;0,"No",
IF(COUNTIFS(SA!B:B,B122,SA!Q:Q,"None")&gt;0,"None",
"")))</f>
        <v/>
      </c>
      <c r="H122" s="29" t="str">
        <f>IF(COUNTIFS(SA!B:B,B122,SA!T:T,"Other Than Satisfied")&gt;0,"Other Than Satisfied","")</f>
        <v/>
      </c>
      <c r="I122" s="29" t="str">
        <f>IF(COUNTIFS(SA!B:B,B122,SA!U:U,"High")&gt;0,"High",
IF(COUNTIFS(SA!B:B,B122,SA!U:U,"Moderate")&gt;0,"Moderate",
IF(COUNTIFS(SA!B:B,B122,SA!U:U,"Low")&gt;0,"Low",
"")))</f>
        <v/>
      </c>
    </row>
    <row r="123" spans="1:9" s="1" customFormat="1" ht="14.1" customHeight="1" x14ac:dyDescent="0.25">
      <c r="A123" s="25" t="s">
        <v>338</v>
      </c>
      <c r="B123" s="7" t="s">
        <v>384</v>
      </c>
      <c r="C123" s="7" t="s">
        <v>251</v>
      </c>
      <c r="D123" s="29" t="str">
        <f>IF(COUNTIFS(SA!B:B,B123)=COUNTIFS(SA!B:B,B123,SA!I:I,"Not Applicable"),"Not Applicable",
IF(COUNTIFS(SA!B:B,B123)=COUNTIFS(SA!B:B,B123,SA!I:I,"Planned"),"Planned",
IF(COUNTIFS(SA!B:B,B123)=COUNTIFS(SA!B:B,B123,SA!I:I,"Alternative Implementation"),"Alternative Implementation",
IF(COUNTIFS(SA!B:B,B123,SA!I:I,"Partially Implemented")&gt;0,"Partially Implemented",
IF(COUNTIFS(SA!B:B,B123,SA!I:I,"Planned")&gt;0,"Planned",
IF(COUNTIFS(SA!B:B,B123,SA!I:I,"Alternative Implementation")&gt;0,"Alternative Implementation",
IF(COUNTIFS(SA!B:B,B123,SA!I:I,"Implemented")&gt;0,"Implemented",
"")))))))</f>
        <v/>
      </c>
      <c r="E123" s="30" t="str">
        <f>IF(COUNTIFS(SA!B:B,B123,SA!J:J,"Other Than Satisfied")&gt;0,"Other Than Satisfied",
IF(COUNTIFS(SA!B:B,B123,SA!J:J,"Satisfied")=COUNTIFS(SA!B:B,B123),"Satisfied",""))</f>
        <v/>
      </c>
      <c r="F123" s="29" t="str">
        <f>IF(COUNTIFS(SA!B:B,B123,SA!N:N,"High")&gt;0,"High",
IF(COUNTIFS(SA!B:B,B123,SA!N:N,"Moderate")&gt;0,"Moderate",
IF(COUNTIFS(SA!B:B,B123,SA!N:N,"Low")&gt;0,"Low",
"")))</f>
        <v/>
      </c>
      <c r="G123" s="29" t="str">
        <f>IF(COUNTIFS(SA!B:B,B123,SA!Q:Q,"Yes")&gt;0,"Yes",
IF(COUNTIFS(SA!B:B,B123,SA!Q:Q,"No")&gt;0,"No",
IF(COUNTIFS(SA!B:B,B123,SA!Q:Q,"None")&gt;0,"None",
"")))</f>
        <v/>
      </c>
      <c r="H123" s="29" t="str">
        <f>IF(COUNTIFS(SA!B:B,B123,SA!T:T,"Other Than Satisfied")&gt;0,"Other Than Satisfied","")</f>
        <v/>
      </c>
      <c r="I123" s="29" t="str">
        <f>IF(COUNTIFS(SA!B:B,B123,SA!U:U,"High")&gt;0,"High",
IF(COUNTIFS(SA!B:B,B123,SA!U:U,"Moderate")&gt;0,"Moderate",
IF(COUNTIFS(SA!B:B,B123,SA!U:U,"Low")&gt;0,"Low",
"")))</f>
        <v/>
      </c>
    </row>
    <row r="124" spans="1:9" s="1" customFormat="1" ht="14.1" customHeight="1" x14ac:dyDescent="0.25">
      <c r="A124" s="24" t="s">
        <v>338</v>
      </c>
      <c r="B124" s="5" t="s">
        <v>252</v>
      </c>
      <c r="C124" s="5" t="s">
        <v>253</v>
      </c>
      <c r="D124" s="29" t="str">
        <f>IF(COUNTIFS(SA!B:B,B124)=COUNTIFS(SA!B:B,B124,SA!I:I,"Not Applicable"),"Not Applicable",
IF(COUNTIFS(SA!B:B,B124)=COUNTIFS(SA!B:B,B124,SA!I:I,"Planned"),"Planned",
IF(COUNTIFS(SA!B:B,B124)=COUNTIFS(SA!B:B,B124,SA!I:I,"Alternative Implementation"),"Alternative Implementation",
IF(COUNTIFS(SA!B:B,B124,SA!I:I,"Partially Implemented")&gt;0,"Partially Implemented",
IF(COUNTIFS(SA!B:B,B124,SA!I:I,"Planned")&gt;0,"Planned",
IF(COUNTIFS(SA!B:B,B124,SA!I:I,"Alternative Implementation")&gt;0,"Alternative Implementation",
IF(COUNTIFS(SA!B:B,B124,SA!I:I,"Implemented")&gt;0,"Implemented",
"")))))))</f>
        <v/>
      </c>
      <c r="E124" s="30" t="str">
        <f>IF(COUNTIFS(SA!B:B,B124,SA!J:J,"Other Than Satisfied")&gt;0,"Other Than Satisfied",
IF(COUNTIFS(SA!B:B,B124,SA!J:J,"Satisfied")=COUNTIFS(SA!B:B,B124),"Satisfied",""))</f>
        <v/>
      </c>
      <c r="F124" s="29" t="str">
        <f>IF(COUNTIFS(SA!B:B,B124,SA!N:N,"High")&gt;0,"High",
IF(COUNTIFS(SA!B:B,B124,SA!N:N,"Moderate")&gt;0,"Moderate",
IF(COUNTIFS(SA!B:B,B124,SA!N:N,"Low")&gt;0,"Low",
"")))</f>
        <v/>
      </c>
      <c r="G124" s="29" t="str">
        <f>IF(COUNTIFS(SA!B:B,B124,SA!Q:Q,"Yes")&gt;0,"Yes",
IF(COUNTIFS(SA!B:B,B124,SA!Q:Q,"No")&gt;0,"No",
IF(COUNTIFS(SA!B:B,B124,SA!Q:Q,"None")&gt;0,"None",
"")))</f>
        <v/>
      </c>
      <c r="H124" s="29" t="str">
        <f>IF(COUNTIFS(SA!B:B,B124,SA!T:T,"Other Than Satisfied")&gt;0,"Other Than Satisfied","")</f>
        <v/>
      </c>
      <c r="I124" s="29" t="str">
        <f>IF(COUNTIFS(SA!B:B,B124,SA!U:U,"High")&gt;0,"High",
IF(COUNTIFS(SA!B:B,B124,SA!U:U,"Moderate")&gt;0,"Moderate",
IF(COUNTIFS(SA!B:B,B124,SA!U:U,"Low")&gt;0,"Low",
"")))</f>
        <v/>
      </c>
    </row>
    <row r="125" spans="1:9" s="1" customFormat="1" ht="14.1" customHeight="1" x14ac:dyDescent="0.25">
      <c r="A125" s="24" t="s">
        <v>338</v>
      </c>
      <c r="B125" s="5" t="s">
        <v>254</v>
      </c>
      <c r="C125" s="5" t="s">
        <v>255</v>
      </c>
      <c r="D125" s="29" t="str">
        <f>IF(COUNTIFS(SA!B:B,B125)=COUNTIFS(SA!B:B,B125,SA!I:I,"Not Applicable"),"Not Applicable",
IF(COUNTIFS(SA!B:B,B125)=COUNTIFS(SA!B:B,B125,SA!I:I,"Planned"),"Planned",
IF(COUNTIFS(SA!B:B,B125)=COUNTIFS(SA!B:B,B125,SA!I:I,"Alternative Implementation"),"Alternative Implementation",
IF(COUNTIFS(SA!B:B,B125,SA!I:I,"Partially Implemented")&gt;0,"Partially Implemented",
IF(COUNTIFS(SA!B:B,B125,SA!I:I,"Planned")&gt;0,"Planned",
IF(COUNTIFS(SA!B:B,B125,SA!I:I,"Alternative Implementation")&gt;0,"Alternative Implementation",
IF(COUNTIFS(SA!B:B,B125,SA!I:I,"Implemented")&gt;0,"Implemented",
"")))))))</f>
        <v/>
      </c>
      <c r="E125" s="30" t="str">
        <f>IF(COUNTIFS(SA!B:B,B125,SA!J:J,"Other Than Satisfied")&gt;0,"Other Than Satisfied",
IF(COUNTIFS(SA!B:B,B125,SA!J:J,"Satisfied")=COUNTIFS(SA!B:B,B125),"Satisfied",""))</f>
        <v/>
      </c>
      <c r="F125" s="29" t="str">
        <f>IF(COUNTIFS(SA!B:B,B125,SA!N:N,"High")&gt;0,"High",
IF(COUNTIFS(SA!B:B,B125,SA!N:N,"Moderate")&gt;0,"Moderate",
IF(COUNTIFS(SA!B:B,B125,SA!N:N,"Low")&gt;0,"Low",
"")))</f>
        <v/>
      </c>
      <c r="G125" s="29" t="str">
        <f>IF(COUNTIFS(SA!B:B,B125,SA!Q:Q,"Yes")&gt;0,"Yes",
IF(COUNTIFS(SA!B:B,B125,SA!Q:Q,"No")&gt;0,"No",
IF(COUNTIFS(SA!B:B,B125,SA!Q:Q,"None")&gt;0,"None",
"")))</f>
        <v/>
      </c>
      <c r="H125" s="29" t="str">
        <f>IF(COUNTIFS(SA!B:B,B125,SA!T:T,"Other Than Satisfied")&gt;0,"Other Than Satisfied","")</f>
        <v/>
      </c>
      <c r="I125" s="29" t="str">
        <f>IF(COUNTIFS(SA!B:B,B125,SA!U:U,"High")&gt;0,"High",
IF(COUNTIFS(SA!B:B,B125,SA!U:U,"Moderate")&gt;0,"Moderate",
IF(COUNTIFS(SA!B:B,B125,SA!U:U,"Low")&gt;0,"Low",
"")))</f>
        <v/>
      </c>
    </row>
    <row r="126" spans="1:9" s="1" customFormat="1" ht="14.1" customHeight="1" x14ac:dyDescent="0.25">
      <c r="A126" s="32"/>
      <c r="B126" s="3"/>
      <c r="C126" s="4" t="s">
        <v>256</v>
      </c>
      <c r="D126" s="28"/>
      <c r="E126" s="28"/>
      <c r="F126" s="28"/>
      <c r="G126" s="28"/>
      <c r="H126" s="28"/>
      <c r="I126" s="28"/>
    </row>
    <row r="127" spans="1:9" s="1" customFormat="1" ht="14.1" customHeight="1" x14ac:dyDescent="0.25">
      <c r="A127" s="24" t="s">
        <v>327</v>
      </c>
      <c r="B127" s="5" t="s">
        <v>257</v>
      </c>
      <c r="C127" s="5" t="s">
        <v>258</v>
      </c>
      <c r="D127" s="29" t="str">
        <f>IF(COUNTIFS(SC!B:B,B127)=COUNTIFS(SC!B:B,B127,SC!I:I,"Not Applicable"),"Not Applicable",
IF(COUNTIFS(SC!B:B,B127)=COUNTIFS(SC!B:B,B127,SC!I:I,"Planned"),"Planned",
IF(COUNTIFS(SC!B:B,B127)=COUNTIFS(SC!B:B,B127,SC!I:I,"Alternative Implementation"),"Alternative Implementation",
IF(COUNTIFS(SC!B:B,B127,SC!I:I,"Partially Implemented")&gt;0,"Partially Implemented",
IF(COUNTIFS(SC!B:B,B127,SC!I:I,"Planned")&gt;0,"Planned",
IF(COUNTIFS(SC!B:B,B127,SC!I:I,"Alternative Implementation")&gt;0,"Alternative Implementation",
IF(COUNTIFS(SC!B:B,B127,SC!I:I,"Implemented")&gt;0,"Implemented",
"")))))))</f>
        <v/>
      </c>
      <c r="E127" s="30" t="str">
        <f>IF(COUNTIFS(SC!B:B,B127,SC!J:J,"Other Than Satisfied")&gt;0,"Other Than Satisfied",
IF(COUNTIFS(SC!B:B,B127,SC!J:J,"Satisfied")=COUNTIFS(SC!B:B,B127),"Satisfied",""))</f>
        <v/>
      </c>
      <c r="F127" s="29" t="str">
        <f>IF(COUNTIFS(SC!B:B,B127,SC!N:N,"High")&gt;0,"High",
IF(COUNTIFS(SC!B:B,B127,SC!N:N,"Moderate")&gt;0,"Moderate",
IF(COUNTIFS(SC!B:B,B127,SC!N:N,"Low")&gt;0,"Low",
"")))</f>
        <v/>
      </c>
      <c r="G127" s="29" t="str">
        <f>IF(COUNTIFS(SC!B:B,B127,SC!Q:Q,"Yes")&gt;0,"Yes",
IF(COUNTIFS(SC!B:B,B127,SC!Q:Q,"No")&gt;0,"No",
IF(COUNTIFS(SC!B:B,B127,SC!Q:Q,"None")&gt;0,"None",
"")))</f>
        <v/>
      </c>
      <c r="H127" s="29" t="str">
        <f>IF(COUNTIFS(SC!B:B,B127,SC!T:T,"Other Than Satisfied")&gt;0,"Other Than Satisfied","")</f>
        <v/>
      </c>
      <c r="I127" s="29" t="str">
        <f>IF(COUNTIFS(SC!B:B,B127,SC!U:U,"High")&gt;0,"High",
IF(COUNTIFS(SC!B:B,B127,SC!U:U,"Moderate")&gt;0,"Moderate",
IF(COUNTIFS(SC!B:B,B127,SC!U:U,"Low")&gt;0,"Low",
"")))</f>
        <v/>
      </c>
    </row>
    <row r="128" spans="1:9" s="1" customFormat="1" ht="14.1" customHeight="1" x14ac:dyDescent="0.25">
      <c r="A128" s="24" t="s">
        <v>327</v>
      </c>
      <c r="B128" s="5" t="s">
        <v>259</v>
      </c>
      <c r="C128" s="5" t="s">
        <v>260</v>
      </c>
      <c r="D128" s="29" t="str">
        <f>IF(COUNTIFS(SC!B:B,B128)=COUNTIFS(SC!B:B,B128,SC!I:I,"Not Applicable"),"Not Applicable",
IF(COUNTIFS(SC!B:B,B128)=COUNTIFS(SC!B:B,B128,SC!I:I,"Planned"),"Planned",
IF(COUNTIFS(SC!B:B,B128)=COUNTIFS(SC!B:B,B128,SC!I:I,"Alternative Implementation"),"Alternative Implementation",
IF(COUNTIFS(SC!B:B,B128,SC!I:I,"Partially Implemented")&gt;0,"Partially Implemented",
IF(COUNTIFS(SC!B:B,B128,SC!I:I,"Planned")&gt;0,"Planned",
IF(COUNTIFS(SC!B:B,B128,SC!I:I,"Alternative Implementation")&gt;0,"Alternative Implementation",
IF(COUNTIFS(SC!B:B,B128,SC!I:I,"Implemented")&gt;0,"Implemented",
"")))))))</f>
        <v/>
      </c>
      <c r="E128" s="30" t="str">
        <f>IF(COUNTIFS(SC!B:B,B128,SC!J:J,"Other Than Satisfied")&gt;0,"Other Than Satisfied",
IF(COUNTIFS(SC!B:B,B128,SC!J:J,"Satisfied")=COUNTIFS(SC!B:B,B128),"Satisfied",""))</f>
        <v/>
      </c>
      <c r="F128" s="29" t="str">
        <f>IF(COUNTIFS(SC!B:B,B128,SC!N:N,"High")&gt;0,"High",
IF(COUNTIFS(SC!B:B,B128,SC!N:N,"Moderate")&gt;0,"Moderate",
IF(COUNTIFS(SC!B:B,B128,SC!N:N,"Low")&gt;0,"Low",
"")))</f>
        <v/>
      </c>
      <c r="G128" s="29" t="str">
        <f>IF(COUNTIFS(SC!B:B,B128,SC!Q:Q,"Yes")&gt;0,"Yes",
IF(COUNTIFS(SC!B:B,B128,SC!Q:Q,"No")&gt;0,"No",
IF(COUNTIFS(SC!B:B,B128,SC!Q:Q,"None")&gt;0,"None",
"")))</f>
        <v/>
      </c>
      <c r="H128" s="29" t="str">
        <f>IF(COUNTIFS(SC!B:B,B128,SC!T:T,"Other Than Satisfied")&gt;0,"Other Than Satisfied","")</f>
        <v/>
      </c>
      <c r="I128" s="29" t="str">
        <f>IF(COUNTIFS(SC!B:B,B128,SC!U:U,"High")&gt;0,"High",
IF(COUNTIFS(SC!B:B,B128,SC!U:U,"Moderate")&gt;0,"Moderate",
IF(COUNTIFS(SC!B:B,B128,SC!U:U,"Low")&gt;0,"Low",
"")))</f>
        <v/>
      </c>
    </row>
    <row r="129" spans="1:9" s="1" customFormat="1" ht="14.1" customHeight="1" x14ac:dyDescent="0.25">
      <c r="A129" s="24" t="s">
        <v>327</v>
      </c>
      <c r="B129" s="5" t="s">
        <v>261</v>
      </c>
      <c r="C129" s="5" t="s">
        <v>262</v>
      </c>
      <c r="D129" s="29" t="str">
        <f>IF(COUNTIFS(SC!B:B,B129)=COUNTIFS(SC!B:B,B129,SC!I:I,"Not Applicable"),"Not Applicable",
IF(COUNTIFS(SC!B:B,B129)=COUNTIFS(SC!B:B,B129,SC!I:I,"Planned"),"Planned",
IF(COUNTIFS(SC!B:B,B129)=COUNTIFS(SC!B:B,B129,SC!I:I,"Alternative Implementation"),"Alternative Implementation",
IF(COUNTIFS(SC!B:B,B129,SC!I:I,"Partially Implemented")&gt;0,"Partially Implemented",
IF(COUNTIFS(SC!B:B,B129,SC!I:I,"Planned")&gt;0,"Planned",
IF(COUNTIFS(SC!B:B,B129,SC!I:I,"Alternative Implementation")&gt;0,"Alternative Implementation",
IF(COUNTIFS(SC!B:B,B129,SC!I:I,"Implemented")&gt;0,"Implemented",
"")))))))</f>
        <v/>
      </c>
      <c r="E129" s="30" t="str">
        <f>IF(COUNTIFS(SC!B:B,B129,SC!J:J,"Other Than Satisfied")&gt;0,"Other Than Satisfied",
IF(COUNTIFS(SC!B:B,B129,SC!J:J,"Satisfied")=COUNTIFS(SC!B:B,B129),"Satisfied",""))</f>
        <v/>
      </c>
      <c r="F129" s="29" t="str">
        <f>IF(COUNTIFS(SC!B:B,B129,SC!N:N,"High")&gt;0,"High",
IF(COUNTIFS(SC!B:B,B129,SC!N:N,"Moderate")&gt;0,"Moderate",
IF(COUNTIFS(SC!B:B,B129,SC!N:N,"Low")&gt;0,"Low",
"")))</f>
        <v/>
      </c>
      <c r="G129" s="29" t="str">
        <f>IF(COUNTIFS(SC!B:B,B129,SC!Q:Q,"Yes")&gt;0,"Yes",
IF(COUNTIFS(SC!B:B,B129,SC!Q:Q,"No")&gt;0,"No",
IF(COUNTIFS(SC!B:B,B129,SC!Q:Q,"None")&gt;0,"None",
"")))</f>
        <v/>
      </c>
      <c r="H129" s="29" t="str">
        <f>IF(COUNTIFS(SC!B:B,B129,SC!T:T,"Other Than Satisfied")&gt;0,"Other Than Satisfied","")</f>
        <v/>
      </c>
      <c r="I129" s="29" t="str">
        <f>IF(COUNTIFS(SC!B:B,B129,SC!U:U,"High")&gt;0,"High",
IF(COUNTIFS(SC!B:B,B129,SC!U:U,"Moderate")&gt;0,"Moderate",
IF(COUNTIFS(SC!B:B,B129,SC!U:U,"Low")&gt;0,"Low",
"")))</f>
        <v/>
      </c>
    </row>
    <row r="130" spans="1:9" s="1" customFormat="1" ht="14.1" customHeight="1" x14ac:dyDescent="0.25">
      <c r="A130" s="24" t="s">
        <v>327</v>
      </c>
      <c r="B130" s="5" t="s">
        <v>263</v>
      </c>
      <c r="C130" s="5" t="s">
        <v>264</v>
      </c>
      <c r="D130" s="29" t="str">
        <f>IF(COUNTIFS(SC!B:B,B130)=COUNTIFS(SC!B:B,B130,SC!I:I,"Not Applicable"),"Not Applicable",
IF(COUNTIFS(SC!B:B,B130)=COUNTIFS(SC!B:B,B130,SC!I:I,"Planned"),"Planned",
IF(COUNTIFS(SC!B:B,B130)=COUNTIFS(SC!B:B,B130,SC!I:I,"Alternative Implementation"),"Alternative Implementation",
IF(COUNTIFS(SC!B:B,B130,SC!I:I,"Partially Implemented")&gt;0,"Partially Implemented",
IF(COUNTIFS(SC!B:B,B130,SC!I:I,"Planned")&gt;0,"Planned",
IF(COUNTIFS(SC!B:B,B130,SC!I:I,"Alternative Implementation")&gt;0,"Alternative Implementation",
IF(COUNTIFS(SC!B:B,B130,SC!I:I,"Implemented")&gt;0,"Implemented",
"")))))))</f>
        <v/>
      </c>
      <c r="E130" s="30" t="str">
        <f>IF(COUNTIFS(SC!B:B,B130,SC!J:J,"Other Than Satisfied")&gt;0,"Other Than Satisfied",
IF(COUNTIFS(SC!B:B,B130,SC!J:J,"Satisfied")=COUNTIFS(SC!B:B,B130),"Satisfied",""))</f>
        <v/>
      </c>
      <c r="F130" s="29" t="str">
        <f>IF(COUNTIFS(SC!B:B,B130,SC!N:N,"High")&gt;0,"High",
IF(COUNTIFS(SC!B:B,B130,SC!N:N,"Moderate")&gt;0,"Moderate",
IF(COUNTIFS(SC!B:B,B130,SC!N:N,"Low")&gt;0,"Low",
"")))</f>
        <v/>
      </c>
      <c r="G130" s="29" t="str">
        <f>IF(COUNTIFS(SC!B:B,B130,SC!Q:Q,"Yes")&gt;0,"Yes",
IF(COUNTIFS(SC!B:B,B130,SC!Q:Q,"No")&gt;0,"No",
IF(COUNTIFS(SC!B:B,B130,SC!Q:Q,"None")&gt;0,"None",
"")))</f>
        <v/>
      </c>
      <c r="H130" s="29" t="str">
        <f>IF(COUNTIFS(SC!B:B,B130,SC!T:T,"Other Than Satisfied")&gt;0,"Other Than Satisfied","")</f>
        <v/>
      </c>
      <c r="I130" s="29" t="str">
        <f>IF(COUNTIFS(SC!B:B,B130,SC!U:U,"High")&gt;0,"High",
IF(COUNTIFS(SC!B:B,B130,SC!U:U,"Moderate")&gt;0,"Moderate",
IF(COUNTIFS(SC!B:B,B130,SC!U:U,"Low")&gt;0,"Low",
"")))</f>
        <v/>
      </c>
    </row>
    <row r="131" spans="1:9" s="1" customFormat="1" ht="14.1" customHeight="1" x14ac:dyDescent="0.25">
      <c r="A131" s="24" t="s">
        <v>327</v>
      </c>
      <c r="B131" s="5" t="s">
        <v>265</v>
      </c>
      <c r="C131" s="5" t="s">
        <v>266</v>
      </c>
      <c r="D131" s="29" t="str">
        <f>IF(COUNTIFS(SC!B:B,B131)=COUNTIFS(SC!B:B,B131,SC!I:I,"Not Applicable"),"Not Applicable",
IF(COUNTIFS(SC!B:B,B131)=COUNTIFS(SC!B:B,B131,SC!I:I,"Planned"),"Planned",
IF(COUNTIFS(SC!B:B,B131)=COUNTIFS(SC!B:B,B131,SC!I:I,"Alternative Implementation"),"Alternative Implementation",
IF(COUNTIFS(SC!B:B,B131,SC!I:I,"Partially Implemented")&gt;0,"Partially Implemented",
IF(COUNTIFS(SC!B:B,B131,SC!I:I,"Planned")&gt;0,"Planned",
IF(COUNTIFS(SC!B:B,B131,SC!I:I,"Alternative Implementation")&gt;0,"Alternative Implementation",
IF(COUNTIFS(SC!B:B,B131,SC!I:I,"Implemented")&gt;0,"Implemented",
"")))))))</f>
        <v/>
      </c>
      <c r="E131" s="30" t="str">
        <f>IF(COUNTIFS(SC!B:B,B131,SC!J:J,"Other Than Satisfied")&gt;0,"Other Than Satisfied",
IF(COUNTIFS(SC!B:B,B131,SC!J:J,"Satisfied")=COUNTIFS(SC!B:B,B131),"Satisfied",""))</f>
        <v/>
      </c>
      <c r="F131" s="29" t="str">
        <f>IF(COUNTIFS(SC!B:B,B131,SC!N:N,"High")&gt;0,"High",
IF(COUNTIFS(SC!B:B,B131,SC!N:N,"Moderate")&gt;0,"Moderate",
IF(COUNTIFS(SC!B:B,B131,SC!N:N,"Low")&gt;0,"Low",
"")))</f>
        <v/>
      </c>
      <c r="G131" s="29" t="str">
        <f>IF(COUNTIFS(SC!B:B,B131,SC!Q:Q,"Yes")&gt;0,"Yes",
IF(COUNTIFS(SC!B:B,B131,SC!Q:Q,"No")&gt;0,"No",
IF(COUNTIFS(SC!B:B,B131,SC!Q:Q,"None")&gt;0,"None",
"")))</f>
        <v/>
      </c>
      <c r="H131" s="29" t="str">
        <f>IF(COUNTIFS(SC!B:B,B131,SC!T:T,"Other Than Satisfied")&gt;0,"Other Than Satisfied","")</f>
        <v/>
      </c>
      <c r="I131" s="29" t="str">
        <f>IF(COUNTIFS(SC!B:B,B131,SC!U:U,"High")&gt;0,"High",
IF(COUNTIFS(SC!B:B,B131,SC!U:U,"Moderate")&gt;0,"Moderate",
IF(COUNTIFS(SC!B:B,B131,SC!U:U,"Low")&gt;0,"Low",
"")))</f>
        <v/>
      </c>
    </row>
    <row r="132" spans="1:9" s="1" customFormat="1" ht="14.1" customHeight="1" x14ac:dyDescent="0.25">
      <c r="A132" s="24" t="s">
        <v>327</v>
      </c>
      <c r="B132" s="5" t="s">
        <v>267</v>
      </c>
      <c r="C132" s="5" t="s">
        <v>268</v>
      </c>
      <c r="D132" s="29" t="str">
        <f>IF(COUNTIFS(SC!B:B,B132)=COUNTIFS(SC!B:B,B132,SC!I:I,"Not Applicable"),"Not Applicable",
IF(COUNTIFS(SC!B:B,B132)=COUNTIFS(SC!B:B,B132,SC!I:I,"Planned"),"Planned",
IF(COUNTIFS(SC!B:B,B132)=COUNTIFS(SC!B:B,B132,SC!I:I,"Alternative Implementation"),"Alternative Implementation",
IF(COUNTIFS(SC!B:B,B132,SC!I:I,"Partially Implemented")&gt;0,"Partially Implemented",
IF(COUNTIFS(SC!B:B,B132,SC!I:I,"Planned")&gt;0,"Planned",
IF(COUNTIFS(SC!B:B,B132,SC!I:I,"Alternative Implementation")&gt;0,"Alternative Implementation",
IF(COUNTIFS(SC!B:B,B132,SC!I:I,"Implemented")&gt;0,"Implemented",
"")))))))</f>
        <v/>
      </c>
      <c r="E132" s="30" t="str">
        <f>IF(COUNTIFS(SC!B:B,B132,SC!J:J,"Other Than Satisfied")&gt;0,"Other Than Satisfied",
IF(COUNTIFS(SC!B:B,B132,SC!J:J,"Satisfied")=COUNTIFS(SC!B:B,B132),"Satisfied",""))</f>
        <v/>
      </c>
      <c r="F132" s="29" t="str">
        <f>IF(COUNTIFS(SC!B:B,B132,SC!N:N,"High")&gt;0,"High",
IF(COUNTIFS(SC!B:B,B132,SC!N:N,"Moderate")&gt;0,"Moderate",
IF(COUNTIFS(SC!B:B,B132,SC!N:N,"Low")&gt;0,"Low",
"")))</f>
        <v/>
      </c>
      <c r="G132" s="29" t="str">
        <f>IF(COUNTIFS(SC!B:B,B132,SC!Q:Q,"Yes")&gt;0,"Yes",
IF(COUNTIFS(SC!B:B,B132,SC!Q:Q,"No")&gt;0,"No",
IF(COUNTIFS(SC!B:B,B132,SC!Q:Q,"None")&gt;0,"None",
"")))</f>
        <v/>
      </c>
      <c r="H132" s="29" t="str">
        <f>IF(COUNTIFS(SC!B:B,B132,SC!T:T,"Other Than Satisfied")&gt;0,"Other Than Satisfied","")</f>
        <v/>
      </c>
      <c r="I132" s="29" t="str">
        <f>IF(COUNTIFS(SC!B:B,B132,SC!U:U,"High")&gt;0,"High",
IF(COUNTIFS(SC!B:B,B132,SC!U:U,"Moderate")&gt;0,"Moderate",
IF(COUNTIFS(SC!B:B,B132,SC!U:U,"Low")&gt;0,"Low",
"")))</f>
        <v/>
      </c>
    </row>
    <row r="133" spans="1:9" s="1" customFormat="1" ht="14.1" customHeight="1" x14ac:dyDescent="0.25">
      <c r="A133" s="24" t="s">
        <v>327</v>
      </c>
      <c r="B133" s="5" t="s">
        <v>269</v>
      </c>
      <c r="C133" s="5" t="s">
        <v>270</v>
      </c>
      <c r="D133" s="29" t="str">
        <f>IF(COUNTIFS(SC!B:B,B133)=COUNTIFS(SC!B:B,B133,SC!I:I,"Not Applicable"),"Not Applicable",
IF(COUNTIFS(SC!B:B,B133)=COUNTIFS(SC!B:B,B133,SC!I:I,"Planned"),"Planned",
IF(COUNTIFS(SC!B:B,B133)=COUNTIFS(SC!B:B,B133,SC!I:I,"Alternative Implementation"),"Alternative Implementation",
IF(COUNTIFS(SC!B:B,B133,SC!I:I,"Partially Implemented")&gt;0,"Partially Implemented",
IF(COUNTIFS(SC!B:B,B133,SC!I:I,"Planned")&gt;0,"Planned",
IF(COUNTIFS(SC!B:B,B133,SC!I:I,"Alternative Implementation")&gt;0,"Alternative Implementation",
IF(COUNTIFS(SC!B:B,B133,SC!I:I,"Implemented")&gt;0,"Implemented",
"")))))))</f>
        <v/>
      </c>
      <c r="E133" s="30" t="str">
        <f>IF(COUNTIFS(SC!B:B,B133,SC!J:J,"Other Than Satisfied")&gt;0,"Other Than Satisfied",
IF(COUNTIFS(SC!B:B,B133,SC!J:J,"Satisfied")=COUNTIFS(SC!B:B,B133),"Satisfied",""))</f>
        <v/>
      </c>
      <c r="F133" s="29" t="str">
        <f>IF(COUNTIFS(SC!B:B,B133,SC!N:N,"High")&gt;0,"High",
IF(COUNTIFS(SC!B:B,B133,SC!N:N,"Moderate")&gt;0,"Moderate",
IF(COUNTIFS(SC!B:B,B133,SC!N:N,"Low")&gt;0,"Low",
"")))</f>
        <v/>
      </c>
      <c r="G133" s="29" t="str">
        <f>IF(COUNTIFS(SC!B:B,B133,SC!Q:Q,"Yes")&gt;0,"Yes",
IF(COUNTIFS(SC!B:B,B133,SC!Q:Q,"No")&gt;0,"No",
IF(COUNTIFS(SC!B:B,B133,SC!Q:Q,"None")&gt;0,"None",
"")))</f>
        <v/>
      </c>
      <c r="H133" s="29" t="str">
        <f>IF(COUNTIFS(SC!B:B,B133,SC!T:T,"Other Than Satisfied")&gt;0,"Other Than Satisfied","")</f>
        <v/>
      </c>
      <c r="I133" s="29" t="str">
        <f>IF(COUNTIFS(SC!B:B,B133,SC!U:U,"High")&gt;0,"High",
IF(COUNTIFS(SC!B:B,B133,SC!U:U,"Moderate")&gt;0,"Moderate",
IF(COUNTIFS(SC!B:B,B133,SC!U:U,"Low")&gt;0,"Low",
"")))</f>
        <v/>
      </c>
    </row>
    <row r="134" spans="1:9" s="1" customFormat="1" ht="14.1" customHeight="1" x14ac:dyDescent="0.25">
      <c r="A134" s="24" t="s">
        <v>327</v>
      </c>
      <c r="B134" s="5" t="s">
        <v>271</v>
      </c>
      <c r="C134" s="5" t="s">
        <v>272</v>
      </c>
      <c r="D134" s="29" t="str">
        <f>IF(COUNTIFS(SC!B:B,B134)=COUNTIFS(SC!B:B,B134,SC!I:I,"Not Applicable"),"Not Applicable",
IF(COUNTIFS(SC!B:B,B134)=COUNTIFS(SC!B:B,B134,SC!I:I,"Planned"),"Planned",
IF(COUNTIFS(SC!B:B,B134)=COUNTIFS(SC!B:B,B134,SC!I:I,"Alternative Implementation"),"Alternative Implementation",
IF(COUNTIFS(SC!B:B,B134,SC!I:I,"Partially Implemented")&gt;0,"Partially Implemented",
IF(COUNTIFS(SC!B:B,B134,SC!I:I,"Planned")&gt;0,"Planned",
IF(COUNTIFS(SC!B:B,B134,SC!I:I,"Alternative Implementation")&gt;0,"Alternative Implementation",
IF(COUNTIFS(SC!B:B,B134,SC!I:I,"Implemented")&gt;0,"Implemented",
"")))))))</f>
        <v/>
      </c>
      <c r="E134" s="30" t="str">
        <f>IF(COUNTIFS(SC!B:B,B134,SC!J:J,"Other Than Satisfied")&gt;0,"Other Than Satisfied",
IF(COUNTIFS(SC!B:B,B134,SC!J:J,"Satisfied")=COUNTIFS(SC!B:B,B134),"Satisfied",""))</f>
        <v/>
      </c>
      <c r="F134" s="29" t="str">
        <f>IF(COUNTIFS(SC!B:B,B134,SC!N:N,"High")&gt;0,"High",
IF(COUNTIFS(SC!B:B,B134,SC!N:N,"Moderate")&gt;0,"Moderate",
IF(COUNTIFS(SC!B:B,B134,SC!N:N,"Low")&gt;0,"Low",
"")))</f>
        <v/>
      </c>
      <c r="G134" s="29" t="str">
        <f>IF(COUNTIFS(SC!B:B,B134,SC!Q:Q,"Yes")&gt;0,"Yes",
IF(COUNTIFS(SC!B:B,B134,SC!Q:Q,"No")&gt;0,"No",
IF(COUNTIFS(SC!B:B,B134,SC!Q:Q,"None")&gt;0,"None",
"")))</f>
        <v/>
      </c>
      <c r="H134" s="29" t="str">
        <f>IF(COUNTIFS(SC!B:B,B134,SC!T:T,"Other Than Satisfied")&gt;0,"Other Than Satisfied","")</f>
        <v/>
      </c>
      <c r="I134" s="29" t="str">
        <f>IF(COUNTIFS(SC!B:B,B134,SC!U:U,"High")&gt;0,"High",
IF(COUNTIFS(SC!B:B,B134,SC!U:U,"Moderate")&gt;0,"Moderate",
IF(COUNTIFS(SC!B:B,B134,SC!U:U,"Low")&gt;0,"Low",
"")))</f>
        <v/>
      </c>
    </row>
    <row r="135" spans="1:9" s="1" customFormat="1" ht="14.1" customHeight="1" x14ac:dyDescent="0.25">
      <c r="A135" s="24" t="s">
        <v>327</v>
      </c>
      <c r="B135" s="5" t="s">
        <v>273</v>
      </c>
      <c r="C135" s="5" t="s">
        <v>274</v>
      </c>
      <c r="D135" s="29" t="str">
        <f>IF(COUNTIFS(SC!B:B,B135)=COUNTIFS(SC!B:B,B135,SC!I:I,"Not Applicable"),"Not Applicable",
IF(COUNTIFS(SC!B:B,B135)=COUNTIFS(SC!B:B,B135,SC!I:I,"Planned"),"Planned",
IF(COUNTIFS(SC!B:B,B135)=COUNTIFS(SC!B:B,B135,SC!I:I,"Alternative Implementation"),"Alternative Implementation",
IF(COUNTIFS(SC!B:B,B135,SC!I:I,"Partially Implemented")&gt;0,"Partially Implemented",
IF(COUNTIFS(SC!B:B,B135,SC!I:I,"Planned")&gt;0,"Planned",
IF(COUNTIFS(SC!B:B,B135,SC!I:I,"Alternative Implementation")&gt;0,"Alternative Implementation",
IF(COUNTIFS(SC!B:B,B135,SC!I:I,"Implemented")&gt;0,"Implemented",
"")))))))</f>
        <v/>
      </c>
      <c r="E135" s="30" t="str">
        <f>IF(COUNTIFS(SC!B:B,B135,SC!J:J,"Other Than Satisfied")&gt;0,"Other Than Satisfied",
IF(COUNTIFS(SC!B:B,B135,SC!J:J,"Satisfied")=COUNTIFS(SC!B:B,B135),"Satisfied",""))</f>
        <v/>
      </c>
      <c r="F135" s="29" t="str">
        <f>IF(COUNTIFS(SC!B:B,B135,SC!N:N,"High")&gt;0,"High",
IF(COUNTIFS(SC!B:B,B135,SC!N:N,"Moderate")&gt;0,"Moderate",
IF(COUNTIFS(SC!B:B,B135,SC!N:N,"Low")&gt;0,"Low",
"")))</f>
        <v/>
      </c>
      <c r="G135" s="29" t="str">
        <f>IF(COUNTIFS(SC!B:B,B135,SC!Q:Q,"Yes")&gt;0,"Yes",
IF(COUNTIFS(SC!B:B,B135,SC!Q:Q,"No")&gt;0,"No",
IF(COUNTIFS(SC!B:B,B135,SC!Q:Q,"None")&gt;0,"None",
"")))</f>
        <v/>
      </c>
      <c r="H135" s="29" t="str">
        <f>IF(COUNTIFS(SC!B:B,B135,SC!T:T,"Other Than Satisfied")&gt;0,"Other Than Satisfied","")</f>
        <v/>
      </c>
      <c r="I135" s="29" t="str">
        <f>IF(COUNTIFS(SC!B:B,B135,SC!U:U,"High")&gt;0,"High",
IF(COUNTIFS(SC!B:B,B135,SC!U:U,"Moderate")&gt;0,"Moderate",
IF(COUNTIFS(SC!B:B,B135,SC!U:U,"Low")&gt;0,"Low",
"")))</f>
        <v/>
      </c>
    </row>
    <row r="136" spans="1:9" s="1" customFormat="1" ht="14.1" customHeight="1" x14ac:dyDescent="0.25">
      <c r="A136" s="24" t="s">
        <v>327</v>
      </c>
      <c r="B136" s="5" t="s">
        <v>275</v>
      </c>
      <c r="C136" s="5" t="s">
        <v>276</v>
      </c>
      <c r="D136" s="29" t="str">
        <f>IF(COUNTIFS(SC!B:B,B136)=COUNTIFS(SC!B:B,B136,SC!I:I,"Not Applicable"),"Not Applicable",
IF(COUNTIFS(SC!B:B,B136)=COUNTIFS(SC!B:B,B136,SC!I:I,"Planned"),"Planned",
IF(COUNTIFS(SC!B:B,B136)=COUNTIFS(SC!B:B,B136,SC!I:I,"Alternative Implementation"),"Alternative Implementation",
IF(COUNTIFS(SC!B:B,B136,SC!I:I,"Partially Implemented")&gt;0,"Partially Implemented",
IF(COUNTIFS(SC!B:B,B136,SC!I:I,"Planned")&gt;0,"Planned",
IF(COUNTIFS(SC!B:B,B136,SC!I:I,"Alternative Implementation")&gt;0,"Alternative Implementation",
IF(COUNTIFS(SC!B:B,B136,SC!I:I,"Implemented")&gt;0,"Implemented",
"")))))))</f>
        <v/>
      </c>
      <c r="E136" s="30" t="str">
        <f>IF(COUNTIFS(SC!B:B,B136,SC!J:J,"Other Than Satisfied")&gt;0,"Other Than Satisfied",
IF(COUNTIFS(SC!B:B,B136,SC!J:J,"Satisfied")=COUNTIFS(SC!B:B,B136),"Satisfied",""))</f>
        <v/>
      </c>
      <c r="F136" s="29" t="str">
        <f>IF(COUNTIFS(SC!B:B,B136,SC!N:N,"High")&gt;0,"High",
IF(COUNTIFS(SC!B:B,B136,SC!N:N,"Moderate")&gt;0,"Moderate",
IF(COUNTIFS(SC!B:B,B136,SC!N:N,"Low")&gt;0,"Low",
"")))</f>
        <v/>
      </c>
      <c r="G136" s="29" t="str">
        <f>IF(COUNTIFS(SC!B:B,B136,SC!Q:Q,"Yes")&gt;0,"Yes",
IF(COUNTIFS(SC!B:B,B136,SC!Q:Q,"No")&gt;0,"No",
IF(COUNTIFS(SC!B:B,B136,SC!Q:Q,"None")&gt;0,"None",
"")))</f>
        <v/>
      </c>
      <c r="H136" s="29" t="str">
        <f>IF(COUNTIFS(SC!B:B,B136,SC!T:T,"Other Than Satisfied")&gt;0,"Other Than Satisfied","")</f>
        <v/>
      </c>
      <c r="I136" s="29" t="str">
        <f>IF(COUNTIFS(SC!B:B,B136,SC!U:U,"High")&gt;0,"High",
IF(COUNTIFS(SC!B:B,B136,SC!U:U,"Moderate")&gt;0,"Moderate",
IF(COUNTIFS(SC!B:B,B136,SC!U:U,"Low")&gt;0,"Low",
"")))</f>
        <v/>
      </c>
    </row>
    <row r="137" spans="1:9" s="1" customFormat="1" x14ac:dyDescent="0.25">
      <c r="A137" s="32"/>
      <c r="B137" s="3"/>
      <c r="C137" s="4" t="s">
        <v>277</v>
      </c>
      <c r="D137" s="28"/>
      <c r="E137" s="28"/>
      <c r="F137" s="28"/>
      <c r="G137" s="28"/>
      <c r="H137" s="28"/>
      <c r="I137" s="28"/>
    </row>
    <row r="138" spans="1:9" s="1" customFormat="1" x14ac:dyDescent="0.25">
      <c r="A138" s="24" t="s">
        <v>339</v>
      </c>
      <c r="B138" s="5" t="s">
        <v>278</v>
      </c>
      <c r="C138" s="5" t="s">
        <v>279</v>
      </c>
      <c r="D138" s="29" t="str">
        <f>IF(COUNTIFS(SI!B:B,B138)=COUNTIFS(SI!B:B,B138,SI!I:I,"Not Applicable"),"Not Applicable",
IF(COUNTIFS(SI!B:B,B138)=COUNTIFS(SI!B:B,B138,SI!I:I,"Planned"),"Planned",
IF(COUNTIFS(SI!B:B,B138)=COUNTIFS(SI!B:B,B138,SI!I:I,"Alternative Implementation"),"Alternative Implementation",
IF(COUNTIFS(SI!B:B,B138,SI!I:I,"Partially Implemented")&gt;0,"Partially Implemented",
IF(COUNTIFS(SI!B:B,B138,SI!I:I,"Planned")&gt;0,"Planned",
IF(COUNTIFS(SI!B:B,B138,SI!I:I,"Alternative Implementation")&gt;0,"Alternative Implementation",
IF(COUNTIFS(SI!B:B,B138,SI!I:I,"Implemented")&gt;0,"Implemented",
"")))))))</f>
        <v/>
      </c>
      <c r="E138" s="30" t="str">
        <f>IF(COUNTIFS(SI!B:B,B138,SI!J:J,"Other Than Satisfied")&gt;0,"Other Than Satisfied",
IF(COUNTIFS(SI!B:B,B138,SI!J:J,"Satisfied")=COUNTIFS(SI!B:B,B138),"Satisfied",""))</f>
        <v/>
      </c>
      <c r="F138" s="29" t="str">
        <f>IF(COUNTIFS(SI!B:B,B138,SI!N:N,"High")&gt;0,"High",
IF(COUNTIFS(SI!B:B,B138,SI!N:N,"Moderate")&gt;0,"Moderate",
IF(COUNTIFS(SI!B:B,B138,SI!N:N,"Low")&gt;0,"Low",
"")))</f>
        <v/>
      </c>
      <c r="G138" s="29" t="str">
        <f>IF(COUNTIFS(SI!B:B,B138,SI!Q:Q,"Yes")&gt;0,"Yes",
IF(COUNTIFS(SI!B:B,B138,SI!Q:Q,"No")&gt;0,"No",
IF(COUNTIFS(SI!B:B,B138,SI!Q:Q,"None")&gt;0,"None",
"")))</f>
        <v/>
      </c>
      <c r="H138" s="29" t="str">
        <f>IF(COUNTIFS(SI!B:B,B138,SI!T:T,"Other Than Satisfied")&gt;0,"Other Than Satisfied","")</f>
        <v/>
      </c>
      <c r="I138" s="29" t="str">
        <f>IF(COUNTIFS(SI!B:B,B138,SI!U:U,"High")&gt;0,"High",
IF(COUNTIFS(SI!B:B,B138,SI!U:U,"Moderate")&gt;0,"Moderate",
IF(COUNTIFS(SI!B:B,B138,SI!U:U,"Low")&gt;0,"Low",
"")))</f>
        <v/>
      </c>
    </row>
    <row r="139" spans="1:9" s="1" customFormat="1" x14ac:dyDescent="0.25">
      <c r="A139" s="24" t="s">
        <v>339</v>
      </c>
      <c r="B139" s="5" t="s">
        <v>280</v>
      </c>
      <c r="C139" s="5" t="s">
        <v>281</v>
      </c>
      <c r="D139" s="29" t="str">
        <f>IF(COUNTIFS(SI!B:B,B139)=COUNTIFS(SI!B:B,B139,SI!I:I,"Not Applicable"),"Not Applicable",
IF(COUNTIFS(SI!B:B,B139)=COUNTIFS(SI!B:B,B139,SI!I:I,"Planned"),"Planned",
IF(COUNTIFS(SI!B:B,B139)=COUNTIFS(SI!B:B,B139,SI!I:I,"Alternative Implementation"),"Alternative Implementation",
IF(COUNTIFS(SI!B:B,B139,SI!I:I,"Partially Implemented")&gt;0,"Partially Implemented",
IF(COUNTIFS(SI!B:B,B139,SI!I:I,"Planned")&gt;0,"Planned",
IF(COUNTIFS(SI!B:B,B139,SI!I:I,"Alternative Implementation")&gt;0,"Alternative Implementation",
IF(COUNTIFS(SI!B:B,B139,SI!I:I,"Implemented")&gt;0,"Implemented",
"")))))))</f>
        <v/>
      </c>
      <c r="E139" s="30" t="str">
        <f>IF(COUNTIFS(SI!B:B,B139,SI!J:J,"Other Than Satisfied")&gt;0,"Other Than Satisfied",
IF(COUNTIFS(SI!B:B,B139,SI!J:J,"Satisfied")=COUNTIFS(SI!B:B,B139),"Satisfied",""))</f>
        <v/>
      </c>
      <c r="F139" s="29" t="str">
        <f>IF(COUNTIFS(SI!B:B,B139,SI!N:N,"High")&gt;0,"High",
IF(COUNTIFS(SI!B:B,B139,SI!N:N,"Moderate")&gt;0,"Moderate",
IF(COUNTIFS(SI!B:B,B139,SI!N:N,"Low")&gt;0,"Low",
"")))</f>
        <v/>
      </c>
      <c r="G139" s="29" t="str">
        <f>IF(COUNTIFS(SI!B:B,B139,SI!Q:Q,"Yes")&gt;0,"Yes",
IF(COUNTIFS(SI!B:B,B139,SI!Q:Q,"No")&gt;0,"No",
IF(COUNTIFS(SI!B:B,B139,SI!Q:Q,"None")&gt;0,"None",
"")))</f>
        <v/>
      </c>
      <c r="H139" s="29" t="str">
        <f>IF(COUNTIFS(SI!B:B,B139,SI!T:T,"Other Than Satisfied")&gt;0,"Other Than Satisfied","")</f>
        <v/>
      </c>
      <c r="I139" s="29" t="str">
        <f>IF(COUNTIFS(SI!B:B,B139,SI!U:U,"High")&gt;0,"High",
IF(COUNTIFS(SI!B:B,B139,SI!U:U,"Moderate")&gt;0,"Moderate",
IF(COUNTIFS(SI!B:B,B139,SI!U:U,"Low")&gt;0,"Low",
"")))</f>
        <v/>
      </c>
    </row>
    <row r="140" spans="1:9" s="1" customFormat="1" x14ac:dyDescent="0.25">
      <c r="A140" s="24" t="s">
        <v>339</v>
      </c>
      <c r="B140" s="5" t="s">
        <v>282</v>
      </c>
      <c r="C140" s="5" t="s">
        <v>283</v>
      </c>
      <c r="D140" s="29" t="str">
        <f>IF(COUNTIFS(SI!B:B,B140)=COUNTIFS(SI!B:B,B140,SI!I:I,"Not Applicable"),"Not Applicable",
IF(COUNTIFS(SI!B:B,B140)=COUNTIFS(SI!B:B,B140,SI!I:I,"Planned"),"Planned",
IF(COUNTIFS(SI!B:B,B140)=COUNTIFS(SI!B:B,B140,SI!I:I,"Alternative Implementation"),"Alternative Implementation",
IF(COUNTIFS(SI!B:B,B140,SI!I:I,"Partially Implemented")&gt;0,"Partially Implemented",
IF(COUNTIFS(SI!B:B,B140,SI!I:I,"Planned")&gt;0,"Planned",
IF(COUNTIFS(SI!B:B,B140,SI!I:I,"Alternative Implementation")&gt;0,"Alternative Implementation",
IF(COUNTIFS(SI!B:B,B140,SI!I:I,"Implemented")&gt;0,"Implemented",
"")))))))</f>
        <v/>
      </c>
      <c r="E140" s="30" t="str">
        <f>IF(COUNTIFS(SI!B:B,B140,SI!J:J,"Other Than Satisfied")&gt;0,"Other Than Satisfied",
IF(COUNTIFS(SI!B:B,B140,SI!J:J,"Satisfied")=COUNTIFS(SI!B:B,B140),"Satisfied",""))</f>
        <v/>
      </c>
      <c r="F140" s="29" t="str">
        <f>IF(COUNTIFS(SI!B:B,B140,SI!N:N,"High")&gt;0,"High",
IF(COUNTIFS(SI!B:B,B140,SI!N:N,"Moderate")&gt;0,"Moderate",
IF(COUNTIFS(SI!B:B,B140,SI!N:N,"Low")&gt;0,"Low",
"")))</f>
        <v/>
      </c>
      <c r="G140" s="29" t="str">
        <f>IF(COUNTIFS(SI!B:B,B140,SI!Q:Q,"Yes")&gt;0,"Yes",
IF(COUNTIFS(SI!B:B,B140,SI!Q:Q,"No")&gt;0,"No",
IF(COUNTIFS(SI!B:B,B140,SI!Q:Q,"None")&gt;0,"None",
"")))</f>
        <v/>
      </c>
      <c r="H140" s="29" t="str">
        <f>IF(COUNTIFS(SI!B:B,B140,SI!T:T,"Other Than Satisfied")&gt;0,"Other Than Satisfied","")</f>
        <v/>
      </c>
      <c r="I140" s="29" t="str">
        <f>IF(COUNTIFS(SI!B:B,B140,SI!U:U,"High")&gt;0,"High",
IF(COUNTIFS(SI!B:B,B140,SI!U:U,"Moderate")&gt;0,"Moderate",
IF(COUNTIFS(SI!B:B,B140,SI!U:U,"Low")&gt;0,"Low",
"")))</f>
        <v/>
      </c>
    </row>
    <row r="141" spans="1:9" s="1" customFormat="1" x14ac:dyDescent="0.25">
      <c r="A141" s="24" t="s">
        <v>339</v>
      </c>
      <c r="B141" s="5" t="s">
        <v>284</v>
      </c>
      <c r="C141" s="5" t="s">
        <v>285</v>
      </c>
      <c r="D141" s="29" t="str">
        <f>IF(COUNTIFS(SI!B:B,B141)=COUNTIFS(SI!B:B,B141,SI!I:I,"Not Applicable"),"Not Applicable",
IF(COUNTIFS(SI!B:B,B141)=COUNTIFS(SI!B:B,B141,SI!I:I,"Planned"),"Planned",
IF(COUNTIFS(SI!B:B,B141)=COUNTIFS(SI!B:B,B141,SI!I:I,"Alternative Implementation"),"Alternative Implementation",
IF(COUNTIFS(SI!B:B,B141,SI!I:I,"Partially Implemented")&gt;0,"Partially Implemented",
IF(COUNTIFS(SI!B:B,B141,SI!I:I,"Planned")&gt;0,"Planned",
IF(COUNTIFS(SI!B:B,B141,SI!I:I,"Alternative Implementation")&gt;0,"Alternative Implementation",
IF(COUNTIFS(SI!B:B,B141,SI!I:I,"Implemented")&gt;0,"Implemented",
"")))))))</f>
        <v/>
      </c>
      <c r="E141" s="30" t="str">
        <f>IF(COUNTIFS(SI!B:B,B141,SI!J:J,"Other Than Satisfied")&gt;0,"Other Than Satisfied",
IF(COUNTIFS(SI!B:B,B141,SI!J:J,"Satisfied")=COUNTIFS(SI!B:B,B141),"Satisfied",""))</f>
        <v/>
      </c>
      <c r="F141" s="29" t="str">
        <f>IF(COUNTIFS(SI!B:B,B141,SI!N:N,"High")&gt;0,"High",
IF(COUNTIFS(SI!B:B,B141,SI!N:N,"Moderate")&gt;0,"Moderate",
IF(COUNTIFS(SI!B:B,B141,SI!N:N,"Low")&gt;0,"Low",
"")))</f>
        <v/>
      </c>
      <c r="G141" s="29" t="str">
        <f>IF(COUNTIFS(SI!B:B,B141,SI!Q:Q,"Yes")&gt;0,"Yes",
IF(COUNTIFS(SI!B:B,B141,SI!Q:Q,"No")&gt;0,"No",
IF(COUNTIFS(SI!B:B,B141,SI!Q:Q,"None")&gt;0,"None",
"")))</f>
        <v/>
      </c>
      <c r="H141" s="29" t="str">
        <f>IF(COUNTIFS(SI!B:B,B141,SI!T:T,"Other Than Satisfied")&gt;0,"Other Than Satisfied","")</f>
        <v/>
      </c>
      <c r="I141" s="29" t="str">
        <f>IF(COUNTIFS(SI!B:B,B141,SI!U:U,"High")&gt;0,"High",
IF(COUNTIFS(SI!B:B,B141,SI!U:U,"Moderate")&gt;0,"Moderate",
IF(COUNTIFS(SI!B:B,B141,SI!U:U,"Low")&gt;0,"Low",
"")))</f>
        <v/>
      </c>
    </row>
    <row r="142" spans="1:9" s="1" customFormat="1" x14ac:dyDescent="0.25">
      <c r="A142" s="24" t="s">
        <v>339</v>
      </c>
      <c r="B142" s="5" t="s">
        <v>286</v>
      </c>
      <c r="C142" s="5" t="s">
        <v>287</v>
      </c>
      <c r="D142" s="29" t="str">
        <f>IF(COUNTIFS(SI!B:B,B142)=COUNTIFS(SI!B:B,B142,SI!I:I,"Not Applicable"),"Not Applicable",
IF(COUNTIFS(SI!B:B,B142)=COUNTIFS(SI!B:B,B142,SI!I:I,"Planned"),"Planned",
IF(COUNTIFS(SI!B:B,B142)=COUNTIFS(SI!B:B,B142,SI!I:I,"Alternative Implementation"),"Alternative Implementation",
IF(COUNTIFS(SI!B:B,B142,SI!I:I,"Partially Implemented")&gt;0,"Partially Implemented",
IF(COUNTIFS(SI!B:B,B142,SI!I:I,"Planned")&gt;0,"Planned",
IF(COUNTIFS(SI!B:B,B142,SI!I:I,"Alternative Implementation")&gt;0,"Alternative Implementation",
IF(COUNTIFS(SI!B:B,B142,SI!I:I,"Implemented")&gt;0,"Implemented",
"")))))))</f>
        <v/>
      </c>
      <c r="E142" s="30" t="str">
        <f>IF(COUNTIFS(SI!B:B,B142,SI!J:J,"Other Than Satisfied")&gt;0,"Other Than Satisfied",
IF(COUNTIFS(SI!B:B,B142,SI!J:J,"Satisfied")=COUNTIFS(SI!B:B,B142),"Satisfied",""))</f>
        <v/>
      </c>
      <c r="F142" s="29" t="str">
        <f>IF(COUNTIFS(SI!B:B,B142,SI!N:N,"High")&gt;0,"High",
IF(COUNTIFS(SI!B:B,B142,SI!N:N,"Moderate")&gt;0,"Moderate",
IF(COUNTIFS(SI!B:B,B142,SI!N:N,"Low")&gt;0,"Low",
"")))</f>
        <v/>
      </c>
      <c r="G142" s="29" t="str">
        <f>IF(COUNTIFS(SI!B:B,B142,SI!Q:Q,"Yes")&gt;0,"Yes",
IF(COUNTIFS(SI!B:B,B142,SI!Q:Q,"No")&gt;0,"No",
IF(COUNTIFS(SI!B:B,B142,SI!Q:Q,"None")&gt;0,"None",
"")))</f>
        <v/>
      </c>
      <c r="H142" s="29" t="str">
        <f>IF(COUNTIFS(SI!B:B,B142,SI!T:T,"Other Than Satisfied")&gt;0,"Other Than Satisfied","")</f>
        <v/>
      </c>
      <c r="I142" s="29" t="str">
        <f>IF(COUNTIFS(SI!B:B,B142,SI!U:U,"High")&gt;0,"High",
IF(COUNTIFS(SI!B:B,B142,SI!U:U,"Moderate")&gt;0,"Moderate",
IF(COUNTIFS(SI!B:B,B142,SI!U:U,"Low")&gt;0,"Low",
"")))</f>
        <v/>
      </c>
    </row>
    <row r="143" spans="1:9" s="1" customFormat="1" x14ac:dyDescent="0.25">
      <c r="A143" s="24" t="s">
        <v>339</v>
      </c>
      <c r="B143" s="5" t="s">
        <v>288</v>
      </c>
      <c r="C143" s="5" t="s">
        <v>289</v>
      </c>
      <c r="D143" s="29" t="str">
        <f>IF(COUNTIFS(SI!B:B,B143)=COUNTIFS(SI!B:B,B143,SI!I:I,"Not Applicable"),"Not Applicable",
IF(COUNTIFS(SI!B:B,B143)=COUNTIFS(SI!B:B,B143,SI!I:I,"Planned"),"Planned",
IF(COUNTIFS(SI!B:B,B143)=COUNTIFS(SI!B:B,B143,SI!I:I,"Alternative Implementation"),"Alternative Implementation",
IF(COUNTIFS(SI!B:B,B143,SI!I:I,"Partially Implemented")&gt;0,"Partially Implemented",
IF(COUNTIFS(SI!B:B,B143,SI!I:I,"Planned")&gt;0,"Planned",
IF(COUNTIFS(SI!B:B,B143,SI!I:I,"Alternative Implementation")&gt;0,"Alternative Implementation",
IF(COUNTIFS(SI!B:B,B143,SI!I:I,"Implemented")&gt;0,"Implemented",
"")))))))</f>
        <v/>
      </c>
      <c r="E143" s="30" t="str">
        <f>IF(COUNTIFS(SI!B:B,B143,SI!J:J,"Other Than Satisfied")&gt;0,"Other Than Satisfied",
IF(COUNTIFS(SI!B:B,B143,SI!J:J,"Satisfied")=COUNTIFS(SI!B:B,B143),"Satisfied",""))</f>
        <v/>
      </c>
      <c r="F143" s="29" t="str">
        <f>IF(COUNTIFS(SI!B:B,B143,SI!N:N,"High")&gt;0,"High",
IF(COUNTIFS(SI!B:B,B143,SI!N:N,"Moderate")&gt;0,"Moderate",
IF(COUNTIFS(SI!B:B,B143,SI!N:N,"Low")&gt;0,"Low",
"")))</f>
        <v/>
      </c>
      <c r="G143" s="29" t="str">
        <f>IF(COUNTIFS(SI!B:B,B143,SI!Q:Q,"Yes")&gt;0,"Yes",
IF(COUNTIFS(SI!B:B,B143,SI!Q:Q,"No")&gt;0,"No",
IF(COUNTIFS(SI!B:B,B143,SI!Q:Q,"None")&gt;0,"None",
"")))</f>
        <v/>
      </c>
      <c r="H143" s="29" t="str">
        <f>IF(COUNTIFS(SI!B:B,B143,SI!T:T,"Other Than Satisfied")&gt;0,"Other Than Satisfied","")</f>
        <v/>
      </c>
      <c r="I143" s="29" t="str">
        <f>IF(COUNTIFS(SI!B:B,B143,SI!U:U,"High")&gt;0,"High",
IF(COUNTIFS(SI!B:B,B143,SI!U:U,"Moderate")&gt;0,"Moderate",
IF(COUNTIFS(SI!B:B,B143,SI!U:U,"Low")&gt;0,"Low",
"")))</f>
        <v/>
      </c>
    </row>
  </sheetData>
  <autoFilter ref="A1:I143"/>
  <dataConsolidate>
    <dataRefs count="1">
      <dataRef ref="I2:I3" sheet="CtrlSummary" r:id="rId1"/>
    </dataRefs>
  </dataConsolidate>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expression" priority="28" id="{6E893EFF-4277-40E9-9760-8C8CD1546A9F}">
            <xm:f>ISERROR(VLOOKUP($B15,AT!$B:$B,1,0))=TRUE</xm:f>
            <x14:dxf>
              <fill>
                <patternFill>
                  <bgColor rgb="FFFF0000"/>
                </patternFill>
              </fill>
            </x14:dxf>
          </x14:cfRule>
          <xm:sqref>A15:I18</xm:sqref>
        </x14:conditionalFormatting>
        <x14:conditionalFormatting xmlns:xm="http://schemas.microsoft.com/office/excel/2006/main">
          <x14:cfRule type="expression" priority="25" id="{89AFF865-DE3F-46E6-A1EE-D6FCBF927548}">
            <xm:f>ISERROR(VLOOKUP($B31,CA!$B:$B,1,0))=TRUE</xm:f>
            <x14:dxf>
              <fill>
                <patternFill>
                  <bgColor rgb="FFFF0000"/>
                </patternFill>
              </fill>
            </x14:dxf>
          </x14:cfRule>
          <xm:sqref>D31:I38</xm:sqref>
        </x14:conditionalFormatting>
        <x14:conditionalFormatting xmlns:xm="http://schemas.microsoft.com/office/excel/2006/main">
          <x14:cfRule type="expression" priority="24" id="{19FD22AF-2FC3-4080-88FC-ED647ACBDA72}">
            <xm:f>ISERROR(VLOOKUP($B40,CM!$B:$B,1,0))=TRUE</xm:f>
            <x14:dxf>
              <fill>
                <patternFill>
                  <bgColor rgb="FFFF0000"/>
                </patternFill>
              </fill>
            </x14:dxf>
          </x14:cfRule>
          <xm:sqref>D40:I47</xm:sqref>
        </x14:conditionalFormatting>
        <x14:conditionalFormatting xmlns:xm="http://schemas.microsoft.com/office/excel/2006/main">
          <x14:cfRule type="expression" priority="23" id="{B84C8FEA-CC1E-400C-A1AF-39A8A31547CD}">
            <xm:f>ISERROR(VLOOKUP($B20,AU!$B:$B,1,0))=TRUE</xm:f>
            <x14:dxf>
              <fill>
                <patternFill>
                  <bgColor rgb="FFFF0000"/>
                </patternFill>
              </fill>
            </x14:dxf>
          </x14:cfRule>
          <xm:sqref>D20:I29</xm:sqref>
        </x14:conditionalFormatting>
        <x14:conditionalFormatting xmlns:xm="http://schemas.microsoft.com/office/excel/2006/main">
          <x14:cfRule type="expression" priority="22" id="{D9D7463B-22F6-4818-BCB6-7EC4C0214A69}">
            <xm:f>ISERROR(VLOOKUP($B3,AC!$B:$B,1,0))=TRUE</xm:f>
            <x14:dxf>
              <fill>
                <patternFill>
                  <bgColor rgb="FFFF0000"/>
                </patternFill>
              </fill>
            </x14:dxf>
          </x14:cfRule>
          <xm:sqref>D3:I13</xm:sqref>
        </x14:conditionalFormatting>
        <x14:conditionalFormatting xmlns:xm="http://schemas.microsoft.com/office/excel/2006/main">
          <x14:cfRule type="expression" priority="21" id="{6616BEEF-6576-4D11-8A37-1DA619D63A48}">
            <xm:f>ISERROR(VLOOKUP($B49,CP!$B:$B,1,0))=TRUE</xm:f>
            <x14:dxf>
              <fill>
                <patternFill>
                  <bgColor rgb="FFFF0000"/>
                </patternFill>
              </fill>
            </x14:dxf>
          </x14:cfRule>
          <xm:sqref>D49:I54</xm:sqref>
        </x14:conditionalFormatting>
        <x14:conditionalFormatting xmlns:xm="http://schemas.microsoft.com/office/excel/2006/main">
          <x14:cfRule type="expression" priority="20" id="{A8C2EA07-CCE5-407A-908C-6B0659E60F84}">
            <xm:f>ISERROR(VLOOKUP($B56,IA!$B:$B,1,0))=TRUE</xm:f>
            <x14:dxf>
              <fill>
                <patternFill>
                  <bgColor rgb="FFFF0000"/>
                </patternFill>
              </fill>
            </x14:dxf>
          </x14:cfRule>
          <xm:sqref>D56:I70</xm:sqref>
        </x14:conditionalFormatting>
        <x14:conditionalFormatting xmlns:xm="http://schemas.microsoft.com/office/excel/2006/main">
          <x14:cfRule type="expression" priority="19" id="{CB38B3E2-21B5-4384-B33E-7252896A4BEB}">
            <xm:f>ISERROR(VLOOKUP($B72,IR!$B:$B,1,0))=TRUE</xm:f>
            <x14:dxf>
              <fill>
                <patternFill>
                  <bgColor rgb="FFFF0000"/>
                </patternFill>
              </fill>
            </x14:dxf>
          </x14:cfRule>
          <xm:sqref>D72:I78</xm:sqref>
        </x14:conditionalFormatting>
        <x14:conditionalFormatting xmlns:xm="http://schemas.microsoft.com/office/excel/2006/main">
          <x14:cfRule type="expression" priority="18" id="{18220176-A101-424A-B31B-61F232161AF1}">
            <xm:f>ISERROR(VLOOKUP($B80,MA!$B:$B,1,0))=TRUE</xm:f>
            <x14:dxf>
              <fill>
                <patternFill>
                  <bgColor rgb="FFFF0000"/>
                </patternFill>
              </fill>
            </x14:dxf>
          </x14:cfRule>
          <xm:sqref>D80:I83</xm:sqref>
        </x14:conditionalFormatting>
        <x14:conditionalFormatting xmlns:xm="http://schemas.microsoft.com/office/excel/2006/main">
          <x14:cfRule type="expression" priority="17" id="{366735A2-3299-48D8-8EB4-8B5DE39393F1}">
            <xm:f>ISERROR(VLOOKUP($B85,MP!$B:$B,1,0))=TRUE</xm:f>
            <x14:dxf>
              <fill>
                <patternFill>
                  <bgColor rgb="FFFF0000"/>
                </patternFill>
              </fill>
            </x14:dxf>
          </x14:cfRule>
          <xm:sqref>D85:I88</xm:sqref>
        </x14:conditionalFormatting>
        <x14:conditionalFormatting xmlns:xm="http://schemas.microsoft.com/office/excel/2006/main">
          <x14:cfRule type="expression" priority="16" id="{D8AC2BAB-94CC-4326-977F-4ABE578323CD}">
            <xm:f>ISERROR(VLOOKUP($B90,PE!$B:$B,1,0))=TRUE</xm:f>
            <x14:dxf>
              <fill>
                <patternFill>
                  <bgColor rgb="FFFF0000"/>
                </patternFill>
              </fill>
            </x14:dxf>
          </x14:cfRule>
          <xm:sqref>D90:I99</xm:sqref>
        </x14:conditionalFormatting>
        <x14:conditionalFormatting xmlns:xm="http://schemas.microsoft.com/office/excel/2006/main">
          <x14:cfRule type="expression" priority="15" id="{5B19D0F4-D928-413F-833E-2DBEC16B6A69}">
            <xm:f>ISERROR(VLOOKUP($B101,PL!$B:$B,1,0))=TRUE</xm:f>
            <x14:dxf>
              <fill>
                <patternFill>
                  <bgColor rgb="FFFF0000"/>
                </patternFill>
              </fill>
            </x14:dxf>
          </x14:cfRule>
          <xm:sqref>D101:I103</xm:sqref>
        </x14:conditionalFormatting>
        <x14:conditionalFormatting xmlns:xm="http://schemas.microsoft.com/office/excel/2006/main">
          <x14:cfRule type="expression" priority="14" id="{E65FFB24-50A4-4BEC-B6FE-DDFC57DBDC3A}">
            <xm:f>ISERROR(VLOOKUP($B105,PS!$B:$B,1,0))=TRUE</xm:f>
            <x14:dxf>
              <fill>
                <patternFill>
                  <bgColor rgb="FFFF0000"/>
                </patternFill>
              </fill>
            </x14:dxf>
          </x14:cfRule>
          <xm:sqref>D105:I112</xm:sqref>
        </x14:conditionalFormatting>
        <x14:conditionalFormatting xmlns:xm="http://schemas.microsoft.com/office/excel/2006/main">
          <x14:cfRule type="expression" priority="13" id="{F89CE9A3-53E4-4911-8844-7861F5C3C2E8}">
            <xm:f>ISERROR(VLOOKUP($B114,RA!$B:$B,1,0))=TRUE</xm:f>
            <x14:dxf>
              <fill>
                <patternFill>
                  <bgColor rgb="FFFF0000"/>
                </patternFill>
              </fill>
            </x14:dxf>
          </x14:cfRule>
          <xm:sqref>D114:I117</xm:sqref>
        </x14:conditionalFormatting>
        <x14:conditionalFormatting xmlns:xm="http://schemas.microsoft.com/office/excel/2006/main">
          <x14:cfRule type="expression" priority="11" id="{7B8DE2AF-907D-4DBD-8658-100410565826}">
            <xm:f>ISERROR(VLOOKUP($B119,SA!$B:$B,1,0))=TRUE</xm:f>
            <x14:dxf>
              <fill>
                <patternFill>
                  <bgColor rgb="FFFF0000"/>
                </patternFill>
              </fill>
            </x14:dxf>
          </x14:cfRule>
          <xm:sqref>D119:I125</xm:sqref>
        </x14:conditionalFormatting>
        <x14:conditionalFormatting xmlns:xm="http://schemas.microsoft.com/office/excel/2006/main">
          <x14:cfRule type="expression" priority="10" id="{6681C6E6-B0A5-4B49-B8FD-9B15EAB733DA}">
            <xm:f>ISERROR(VLOOKUP($B127,SC!$B:$B,1,0))=TRUE</xm:f>
            <x14:dxf>
              <fill>
                <patternFill>
                  <bgColor rgb="FFFF0000"/>
                </patternFill>
              </fill>
            </x14:dxf>
          </x14:cfRule>
          <xm:sqref>D127:I136</xm:sqref>
        </x14:conditionalFormatting>
        <x14:conditionalFormatting xmlns:xm="http://schemas.microsoft.com/office/excel/2006/main">
          <x14:cfRule type="expression" priority="9" id="{7B912AD1-A485-4213-AF57-D5F62875EA99}">
            <xm:f>ISERROR(VLOOKUP($B138,SI!$B:$B,1,0))=TRUE</xm:f>
            <x14:dxf>
              <fill>
                <patternFill>
                  <bgColor rgb="FFFF0000"/>
                </patternFill>
              </fill>
            </x14:dxf>
          </x14:cfRule>
          <xm:sqref>D138:I143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autoPageBreaks="0" fitToPage="1"/>
  </sheetPr>
  <dimension ref="A1:U58"/>
  <sheetViews>
    <sheetView zoomScale="80" zoomScaleNormal="80" zoomScaleSheetLayoutView="87" zoomScalePageLayoutView="90" workbookViewId="0">
      <pane ySplit="1" topLeftCell="A2" activePane="bottomLeft" state="frozen"/>
      <selection activeCell="B3" sqref="B3"/>
      <selection pane="bottomLeft" activeCell="B2" sqref="B2"/>
    </sheetView>
  </sheetViews>
  <sheetFormatPr defaultColWidth="9" defaultRowHeight="15" x14ac:dyDescent="0.25"/>
  <cols>
    <col min="1" max="1" width="23.85546875" style="38" customWidth="1"/>
    <col min="2" max="2" width="8.85546875" style="39" customWidth="1"/>
    <col min="3" max="3" width="16.85546875" style="38" customWidth="1"/>
    <col min="4" max="4" width="43.42578125" style="38" customWidth="1"/>
    <col min="5" max="7" width="30.85546875" style="38" customWidth="1"/>
    <col min="8" max="8" width="55.85546875" style="38" customWidth="1"/>
    <col min="9" max="10" width="19.7109375" style="40" customWidth="1"/>
    <col min="11" max="11" width="26.5703125" style="40" customWidth="1"/>
    <col min="12" max="14" width="15.85546875" style="40" customWidth="1"/>
    <col min="15" max="16" width="26.5703125" style="38" customWidth="1"/>
    <col min="17" max="17" width="18.5703125" style="40" customWidth="1"/>
    <col min="18" max="18" width="21" style="38" customWidth="1"/>
    <col min="19" max="19" width="5.42578125" style="42" customWidth="1"/>
    <col min="20" max="20" width="19.42578125" style="38" customWidth="1"/>
    <col min="21" max="21" width="14.42578125" style="38" customWidth="1"/>
    <col min="22" max="24" width="9" style="38"/>
    <col min="25" max="25" width="7.85546875" style="38" customWidth="1"/>
    <col min="26" max="16384" width="9" style="38"/>
  </cols>
  <sheetData>
    <row r="1" spans="1:21" s="43" customFormat="1" ht="38.25" x14ac:dyDescent="0.25">
      <c r="A1" s="13" t="s">
        <v>299</v>
      </c>
      <c r="B1" s="19" t="s">
        <v>320</v>
      </c>
      <c r="C1" s="13" t="s">
        <v>0</v>
      </c>
      <c r="D1" s="13" t="s">
        <v>1</v>
      </c>
      <c r="E1" s="13" t="s">
        <v>10</v>
      </c>
      <c r="F1" s="13" t="s">
        <v>11</v>
      </c>
      <c r="G1" s="13" t="s">
        <v>12</v>
      </c>
      <c r="H1" s="13" t="s">
        <v>2</v>
      </c>
      <c r="I1" s="13" t="s">
        <v>3</v>
      </c>
      <c r="J1" s="13" t="s">
        <v>23</v>
      </c>
      <c r="K1" s="13" t="s">
        <v>28</v>
      </c>
      <c r="L1" s="13" t="s">
        <v>24</v>
      </c>
      <c r="M1" s="13" t="s">
        <v>25</v>
      </c>
      <c r="N1" s="13" t="s">
        <v>26</v>
      </c>
      <c r="O1" s="13" t="s">
        <v>27</v>
      </c>
      <c r="P1" s="13" t="s">
        <v>4</v>
      </c>
      <c r="Q1" s="13" t="s">
        <v>2111</v>
      </c>
      <c r="R1" s="13" t="s">
        <v>5</v>
      </c>
      <c r="S1" s="13"/>
      <c r="T1" s="13" t="s">
        <v>30</v>
      </c>
      <c r="U1" s="13" t="s">
        <v>29</v>
      </c>
    </row>
    <row r="2" spans="1:21" s="34" customFormat="1" ht="140.25" x14ac:dyDescent="0.25">
      <c r="A2" s="150" t="s">
        <v>6</v>
      </c>
      <c r="B2" s="20" t="s">
        <v>35</v>
      </c>
      <c r="C2" s="96" t="s">
        <v>14</v>
      </c>
      <c r="D2" s="96" t="s">
        <v>1533</v>
      </c>
      <c r="E2" s="14" t="s">
        <v>1534</v>
      </c>
      <c r="F2" s="15"/>
      <c r="G2" s="15"/>
      <c r="H2" s="95"/>
      <c r="I2" s="17"/>
      <c r="J2" s="17"/>
      <c r="K2" s="44"/>
      <c r="L2" s="17"/>
      <c r="M2" s="17"/>
      <c r="N2" s="143" t="str">
        <f>IF(OR(L2="",M2=""),"",
IF(OR(L2="Low",M2="Low"),"Low",
IF(OR(L2="Moderate",M2="Moderate"),"Moderate",
"High")))</f>
        <v/>
      </c>
      <c r="O2" s="44"/>
      <c r="P2" s="44"/>
      <c r="Q2" s="17"/>
      <c r="R2" s="44"/>
      <c r="S2" s="18"/>
      <c r="T2" s="44"/>
      <c r="U2" s="44"/>
    </row>
    <row r="3" spans="1:21" s="34" customFormat="1" ht="63.75" x14ac:dyDescent="0.25">
      <c r="A3" s="151"/>
      <c r="B3" s="20" t="s">
        <v>35</v>
      </c>
      <c r="C3" s="96" t="s">
        <v>13</v>
      </c>
      <c r="D3" s="96" t="s">
        <v>1536</v>
      </c>
      <c r="E3" s="14" t="s">
        <v>1534</v>
      </c>
      <c r="F3" s="15"/>
      <c r="G3" s="15"/>
      <c r="H3" s="95"/>
      <c r="I3" s="17"/>
      <c r="J3" s="17"/>
      <c r="K3" s="44"/>
      <c r="L3" s="17"/>
      <c r="M3" s="17"/>
      <c r="N3" s="143" t="str">
        <f t="shared" ref="N3:N27" si="0">IF(OR(L3="",M3=""),"",
IF(OR(L3="Low",M3="Low"),"Low",
IF(OR(L3="Moderate",M3="Moderate"),"Moderate",
"High")))</f>
        <v/>
      </c>
      <c r="O3" s="44"/>
      <c r="P3" s="44"/>
      <c r="Q3" s="17"/>
      <c r="R3" s="44"/>
      <c r="S3" s="18"/>
      <c r="T3" s="44"/>
      <c r="U3" s="44"/>
    </row>
    <row r="4" spans="1:21" s="34" customFormat="1" ht="51" x14ac:dyDescent="0.25">
      <c r="A4" s="151"/>
      <c r="B4" s="20" t="s">
        <v>35</v>
      </c>
      <c r="C4" s="96" t="s">
        <v>15</v>
      </c>
      <c r="D4" s="96" t="s">
        <v>1537</v>
      </c>
      <c r="E4" s="14" t="s">
        <v>1534</v>
      </c>
      <c r="F4" s="14" t="s">
        <v>1535</v>
      </c>
      <c r="G4" s="15"/>
      <c r="H4" s="95"/>
      <c r="I4" s="17"/>
      <c r="J4" s="17"/>
      <c r="K4" s="44"/>
      <c r="L4" s="17"/>
      <c r="M4" s="17"/>
      <c r="N4" s="143" t="str">
        <f t="shared" si="0"/>
        <v/>
      </c>
      <c r="O4" s="44"/>
      <c r="P4" s="44"/>
      <c r="Q4" s="17"/>
      <c r="R4" s="44"/>
      <c r="S4" s="18"/>
      <c r="T4" s="44"/>
      <c r="U4" s="44"/>
    </row>
    <row r="5" spans="1:21" s="34" customFormat="1" ht="51" x14ac:dyDescent="0.25">
      <c r="A5" s="151"/>
      <c r="B5" s="20" t="s">
        <v>35</v>
      </c>
      <c r="C5" s="96" t="s">
        <v>16</v>
      </c>
      <c r="D5" s="96" t="s">
        <v>1538</v>
      </c>
      <c r="E5" s="14" t="s">
        <v>1534</v>
      </c>
      <c r="F5" s="15"/>
      <c r="G5" s="15"/>
      <c r="H5" s="95"/>
      <c r="I5" s="17"/>
      <c r="J5" s="17"/>
      <c r="K5" s="44"/>
      <c r="L5" s="17"/>
      <c r="M5" s="17"/>
      <c r="N5" s="143" t="str">
        <f t="shared" si="0"/>
        <v/>
      </c>
      <c r="O5" s="44"/>
      <c r="P5" s="44"/>
      <c r="Q5" s="17"/>
      <c r="R5" s="44"/>
      <c r="S5" s="18"/>
      <c r="T5" s="44"/>
      <c r="U5" s="44"/>
    </row>
    <row r="6" spans="1:21" s="34" customFormat="1" ht="38.25" x14ac:dyDescent="0.25">
      <c r="A6" s="151"/>
      <c r="B6" s="20" t="s">
        <v>35</v>
      </c>
      <c r="C6" s="96" t="s">
        <v>18</v>
      </c>
      <c r="D6" s="96" t="s">
        <v>501</v>
      </c>
      <c r="E6" s="14" t="s">
        <v>1534</v>
      </c>
      <c r="F6" s="15"/>
      <c r="G6" s="15"/>
      <c r="H6" s="95"/>
      <c r="I6" s="17"/>
      <c r="J6" s="17"/>
      <c r="K6" s="44"/>
      <c r="L6" s="17"/>
      <c r="M6" s="17"/>
      <c r="N6" s="143" t="str">
        <f t="shared" si="0"/>
        <v/>
      </c>
      <c r="O6" s="44"/>
      <c r="P6" s="44"/>
      <c r="Q6" s="17"/>
      <c r="R6" s="44"/>
      <c r="S6" s="18"/>
      <c r="T6" s="44"/>
      <c r="U6" s="44"/>
    </row>
    <row r="7" spans="1:21" s="34" customFormat="1" ht="51" x14ac:dyDescent="0.25">
      <c r="A7" s="151"/>
      <c r="B7" s="20" t="s">
        <v>35</v>
      </c>
      <c r="C7" s="96" t="s">
        <v>17</v>
      </c>
      <c r="D7" s="96" t="s">
        <v>503</v>
      </c>
      <c r="E7" s="14" t="s">
        <v>1534</v>
      </c>
      <c r="F7" s="14" t="s">
        <v>1535</v>
      </c>
      <c r="G7" s="15"/>
      <c r="H7" s="95"/>
      <c r="I7" s="17"/>
      <c r="J7" s="17"/>
      <c r="K7" s="44"/>
      <c r="L7" s="17"/>
      <c r="M7" s="17"/>
      <c r="N7" s="143" t="str">
        <f t="shared" si="0"/>
        <v/>
      </c>
      <c r="O7" s="44"/>
      <c r="P7" s="44"/>
      <c r="Q7" s="17"/>
      <c r="R7" s="44"/>
      <c r="S7" s="18"/>
      <c r="T7" s="44"/>
      <c r="U7" s="44"/>
    </row>
    <row r="8" spans="1:21" s="34" customFormat="1" ht="38.25" x14ac:dyDescent="0.25">
      <c r="A8" s="151"/>
      <c r="B8" s="20" t="s">
        <v>35</v>
      </c>
      <c r="C8" s="96" t="s">
        <v>19</v>
      </c>
      <c r="D8" s="96" t="s">
        <v>1539</v>
      </c>
      <c r="E8" s="14" t="s">
        <v>1534</v>
      </c>
      <c r="F8" s="15"/>
      <c r="G8" s="15"/>
      <c r="H8" s="95"/>
      <c r="I8" s="17"/>
      <c r="J8" s="17"/>
      <c r="K8" s="44"/>
      <c r="L8" s="17"/>
      <c r="M8" s="17"/>
      <c r="N8" s="143" t="str">
        <f t="shared" si="0"/>
        <v/>
      </c>
      <c r="O8" s="44"/>
      <c r="P8" s="44"/>
      <c r="Q8" s="17"/>
      <c r="R8" s="44"/>
      <c r="S8" s="18"/>
      <c r="T8" s="44"/>
      <c r="U8" s="44"/>
    </row>
    <row r="9" spans="1:21" s="34" customFormat="1" ht="38.25" x14ac:dyDescent="0.25">
      <c r="A9" s="151"/>
      <c r="B9" s="20" t="s">
        <v>35</v>
      </c>
      <c r="C9" s="96" t="s">
        <v>21</v>
      </c>
      <c r="D9" s="96" t="s">
        <v>1540</v>
      </c>
      <c r="E9" s="14" t="s">
        <v>1534</v>
      </c>
      <c r="F9" s="15"/>
      <c r="G9" s="15"/>
      <c r="H9" s="95"/>
      <c r="I9" s="17"/>
      <c r="J9" s="17"/>
      <c r="K9" s="17"/>
      <c r="L9" s="17"/>
      <c r="M9" s="17"/>
      <c r="N9" s="143" t="str">
        <f t="shared" si="0"/>
        <v/>
      </c>
      <c r="O9" s="44"/>
      <c r="P9" s="44"/>
      <c r="Q9" s="17"/>
      <c r="R9" s="44"/>
      <c r="S9" s="18"/>
      <c r="T9" s="44"/>
      <c r="U9" s="17"/>
    </row>
    <row r="10" spans="1:21" s="34" customFormat="1" ht="38.25" x14ac:dyDescent="0.25">
      <c r="A10" s="151"/>
      <c r="B10" s="20" t="s">
        <v>35</v>
      </c>
      <c r="C10" s="96" t="s">
        <v>20</v>
      </c>
      <c r="D10" s="96" t="s">
        <v>1541</v>
      </c>
      <c r="E10" s="14" t="s">
        <v>1534</v>
      </c>
      <c r="F10" s="15"/>
      <c r="G10" s="15"/>
      <c r="H10" s="95"/>
      <c r="I10" s="17"/>
      <c r="J10" s="17"/>
      <c r="K10" s="17"/>
      <c r="L10" s="17"/>
      <c r="M10" s="17"/>
      <c r="N10" s="143" t="str">
        <f t="shared" si="0"/>
        <v/>
      </c>
      <c r="O10" s="44"/>
      <c r="P10" s="44"/>
      <c r="Q10" s="17"/>
      <c r="R10" s="44"/>
      <c r="S10" s="18"/>
      <c r="T10" s="44"/>
      <c r="U10" s="17"/>
    </row>
    <row r="11" spans="1:21" s="34" customFormat="1" ht="38.25" x14ac:dyDescent="0.25">
      <c r="A11" s="152"/>
      <c r="B11" s="20" t="s">
        <v>35</v>
      </c>
      <c r="C11" s="96" t="s">
        <v>22</v>
      </c>
      <c r="D11" s="96" t="s">
        <v>1542</v>
      </c>
      <c r="E11" s="14" t="s">
        <v>1534</v>
      </c>
      <c r="F11" s="15"/>
      <c r="G11" s="15"/>
      <c r="H11" s="95"/>
      <c r="I11" s="17"/>
      <c r="J11" s="17"/>
      <c r="K11" s="17"/>
      <c r="L11" s="17"/>
      <c r="M11" s="17"/>
      <c r="N11" s="143" t="str">
        <f t="shared" si="0"/>
        <v/>
      </c>
      <c r="O11" s="44"/>
      <c r="P11" s="44"/>
      <c r="Q11" s="17"/>
      <c r="R11" s="44"/>
      <c r="S11" s="18"/>
      <c r="T11" s="44"/>
      <c r="U11" s="17"/>
    </row>
    <row r="12" spans="1:21" s="34" customFormat="1" ht="293.25" x14ac:dyDescent="0.25">
      <c r="A12" s="150" t="s">
        <v>37</v>
      </c>
      <c r="B12" s="20" t="s">
        <v>36</v>
      </c>
      <c r="C12" s="96" t="s">
        <v>1543</v>
      </c>
      <c r="D12" s="96" t="s">
        <v>1544</v>
      </c>
      <c r="E12" s="14" t="s">
        <v>1545</v>
      </c>
      <c r="F12" s="15"/>
      <c r="G12" s="15"/>
      <c r="H12" s="95"/>
      <c r="I12" s="17"/>
      <c r="J12" s="17"/>
      <c r="K12" s="17"/>
      <c r="L12" s="17"/>
      <c r="M12" s="17"/>
      <c r="N12" s="143" t="str">
        <f t="shared" si="0"/>
        <v/>
      </c>
      <c r="O12" s="44"/>
      <c r="P12" s="44"/>
      <c r="Q12" s="17"/>
      <c r="R12" s="44"/>
      <c r="S12" s="18"/>
      <c r="T12" s="44"/>
      <c r="U12" s="17"/>
    </row>
    <row r="13" spans="1:21" s="34" customFormat="1" ht="293.25" x14ac:dyDescent="0.25">
      <c r="A13" s="151"/>
      <c r="B13" s="20" t="s">
        <v>36</v>
      </c>
      <c r="C13" s="96" t="s">
        <v>1546</v>
      </c>
      <c r="D13" s="96" t="s">
        <v>1547</v>
      </c>
      <c r="E13" s="14" t="s">
        <v>1545</v>
      </c>
      <c r="F13" s="14" t="s">
        <v>1548</v>
      </c>
      <c r="G13" s="15"/>
      <c r="H13" s="95"/>
      <c r="I13" s="17"/>
      <c r="J13" s="17"/>
      <c r="K13" s="17"/>
      <c r="L13" s="17"/>
      <c r="M13" s="17"/>
      <c r="N13" s="143" t="str">
        <f t="shared" si="0"/>
        <v/>
      </c>
      <c r="O13" s="44"/>
      <c r="P13" s="44"/>
      <c r="Q13" s="17"/>
      <c r="R13" s="44"/>
      <c r="S13" s="18"/>
      <c r="T13" s="44"/>
      <c r="U13" s="17"/>
    </row>
    <row r="14" spans="1:21" s="34" customFormat="1" ht="293.25" x14ac:dyDescent="0.25">
      <c r="A14" s="151"/>
      <c r="B14" s="20" t="s">
        <v>36</v>
      </c>
      <c r="C14" s="96" t="s">
        <v>385</v>
      </c>
      <c r="D14" s="96" t="s">
        <v>1549</v>
      </c>
      <c r="E14" s="14" t="s">
        <v>1545</v>
      </c>
      <c r="F14" s="14" t="s">
        <v>1548</v>
      </c>
      <c r="G14" s="15"/>
      <c r="H14" s="95"/>
      <c r="I14" s="17"/>
      <c r="J14" s="17"/>
      <c r="K14" s="17"/>
      <c r="L14" s="17"/>
      <c r="M14" s="17"/>
      <c r="N14" s="143" t="str">
        <f t="shared" si="0"/>
        <v/>
      </c>
      <c r="O14" s="44"/>
      <c r="P14" s="44"/>
      <c r="Q14" s="17"/>
      <c r="R14" s="44"/>
      <c r="S14" s="18"/>
      <c r="T14" s="44"/>
      <c r="U14" s="17"/>
    </row>
    <row r="15" spans="1:21" s="34" customFormat="1" ht="293.25" x14ac:dyDescent="0.25">
      <c r="A15" s="151"/>
      <c r="B15" s="20" t="s">
        <v>36</v>
      </c>
      <c r="C15" s="96" t="s">
        <v>386</v>
      </c>
      <c r="D15" s="96" t="s">
        <v>1550</v>
      </c>
      <c r="E15" s="14" t="s">
        <v>1545</v>
      </c>
      <c r="F15" s="15"/>
      <c r="G15" s="15"/>
      <c r="H15" s="95"/>
      <c r="I15" s="17"/>
      <c r="J15" s="17"/>
      <c r="K15" s="17"/>
      <c r="L15" s="17"/>
      <c r="M15" s="17"/>
      <c r="N15" s="143" t="str">
        <f t="shared" si="0"/>
        <v/>
      </c>
      <c r="O15" s="44"/>
      <c r="P15" s="44"/>
      <c r="Q15" s="17"/>
      <c r="R15" s="44"/>
      <c r="S15" s="18"/>
      <c r="T15" s="44"/>
      <c r="U15" s="17"/>
    </row>
    <row r="16" spans="1:21" s="34" customFormat="1" ht="293.25" x14ac:dyDescent="0.25">
      <c r="A16" s="151"/>
      <c r="B16" s="20" t="s">
        <v>36</v>
      </c>
      <c r="C16" s="96" t="s">
        <v>387</v>
      </c>
      <c r="D16" s="96" t="s">
        <v>1615</v>
      </c>
      <c r="E16" s="14" t="s">
        <v>1545</v>
      </c>
      <c r="F16" s="15"/>
      <c r="G16" s="15"/>
      <c r="H16" s="95"/>
      <c r="I16" s="17"/>
      <c r="J16" s="17"/>
      <c r="K16" s="17"/>
      <c r="L16" s="17"/>
      <c r="M16" s="17"/>
      <c r="N16" s="143" t="str">
        <f t="shared" si="0"/>
        <v/>
      </c>
      <c r="O16" s="44"/>
      <c r="P16" s="44"/>
      <c r="Q16" s="17"/>
      <c r="R16" s="44"/>
      <c r="S16" s="18"/>
      <c r="T16" s="44"/>
      <c r="U16" s="17"/>
    </row>
    <row r="17" spans="1:21" s="34" customFormat="1" ht="293.25" x14ac:dyDescent="0.25">
      <c r="A17" s="151"/>
      <c r="B17" s="20" t="s">
        <v>36</v>
      </c>
      <c r="C17" s="96" t="s">
        <v>1551</v>
      </c>
      <c r="D17" s="96" t="s">
        <v>1552</v>
      </c>
      <c r="E17" s="14" t="s">
        <v>1545</v>
      </c>
      <c r="F17" s="15"/>
      <c r="G17" s="15"/>
      <c r="H17" s="95"/>
      <c r="I17" s="17"/>
      <c r="J17" s="17"/>
      <c r="K17" s="17"/>
      <c r="L17" s="17"/>
      <c r="M17" s="17"/>
      <c r="N17" s="143" t="str">
        <f t="shared" si="0"/>
        <v/>
      </c>
      <c r="O17" s="44"/>
      <c r="P17" s="44"/>
      <c r="Q17" s="17"/>
      <c r="R17" s="44"/>
      <c r="S17" s="18"/>
      <c r="T17" s="44"/>
      <c r="U17" s="17"/>
    </row>
    <row r="18" spans="1:21" s="34" customFormat="1" ht="76.5" x14ac:dyDescent="0.25">
      <c r="A18" s="151"/>
      <c r="B18" s="20" t="s">
        <v>36</v>
      </c>
      <c r="C18" s="96" t="s">
        <v>1553</v>
      </c>
      <c r="D18" s="96" t="s">
        <v>1554</v>
      </c>
      <c r="E18" s="15"/>
      <c r="F18" s="14" t="s">
        <v>1548</v>
      </c>
      <c r="G18" s="51" t="s">
        <v>1555</v>
      </c>
      <c r="H18" s="95"/>
      <c r="I18" s="17"/>
      <c r="J18" s="17"/>
      <c r="K18" s="17"/>
      <c r="L18" s="17"/>
      <c r="M18" s="17"/>
      <c r="N18" s="143" t="str">
        <f t="shared" si="0"/>
        <v/>
      </c>
      <c r="O18" s="44"/>
      <c r="P18" s="44"/>
      <c r="Q18" s="17"/>
      <c r="R18" s="44"/>
      <c r="S18" s="18"/>
      <c r="T18" s="44"/>
      <c r="U18" s="17"/>
    </row>
    <row r="19" spans="1:21" s="34" customFormat="1" ht="293.25" x14ac:dyDescent="0.25">
      <c r="A19" s="151"/>
      <c r="B19" s="20" t="s">
        <v>36</v>
      </c>
      <c r="C19" s="96" t="s">
        <v>1556</v>
      </c>
      <c r="D19" s="96" t="s">
        <v>1616</v>
      </c>
      <c r="E19" s="14" t="s">
        <v>1545</v>
      </c>
      <c r="F19" s="15"/>
      <c r="G19" s="15"/>
      <c r="H19" s="95"/>
      <c r="I19" s="17"/>
      <c r="J19" s="17"/>
      <c r="K19" s="17"/>
      <c r="L19" s="17"/>
      <c r="M19" s="17"/>
      <c r="N19" s="143" t="str">
        <f t="shared" si="0"/>
        <v/>
      </c>
      <c r="O19" s="44"/>
      <c r="P19" s="44"/>
      <c r="Q19" s="17"/>
      <c r="R19" s="44"/>
      <c r="S19" s="18"/>
      <c r="T19" s="44"/>
      <c r="U19" s="17"/>
    </row>
    <row r="20" spans="1:21" s="34" customFormat="1" ht="102" x14ac:dyDescent="0.25">
      <c r="A20" s="151"/>
      <c r="B20" s="20" t="s">
        <v>36</v>
      </c>
      <c r="C20" s="96" t="s">
        <v>1557</v>
      </c>
      <c r="D20" s="96" t="s">
        <v>1617</v>
      </c>
      <c r="E20" s="15"/>
      <c r="F20" s="14" t="s">
        <v>1548</v>
      </c>
      <c r="G20" s="51" t="s">
        <v>1555</v>
      </c>
      <c r="H20" s="95"/>
      <c r="I20" s="17"/>
      <c r="J20" s="17"/>
      <c r="K20" s="17"/>
      <c r="L20" s="17"/>
      <c r="M20" s="17"/>
      <c r="N20" s="143" t="str">
        <f t="shared" si="0"/>
        <v/>
      </c>
      <c r="O20" s="44"/>
      <c r="P20" s="44"/>
      <c r="Q20" s="17"/>
      <c r="R20" s="44"/>
      <c r="S20" s="18"/>
      <c r="T20" s="44"/>
      <c r="U20" s="17"/>
    </row>
    <row r="21" spans="1:21" s="34" customFormat="1" ht="76.5" x14ac:dyDescent="0.25">
      <c r="A21" s="151"/>
      <c r="B21" s="20" t="s">
        <v>36</v>
      </c>
      <c r="C21" s="96" t="s">
        <v>388</v>
      </c>
      <c r="D21" s="96" t="s">
        <v>1558</v>
      </c>
      <c r="E21" s="15"/>
      <c r="F21" s="14" t="s">
        <v>1548</v>
      </c>
      <c r="G21" s="51" t="s">
        <v>1555</v>
      </c>
      <c r="H21" s="95"/>
      <c r="I21" s="17"/>
      <c r="J21" s="17"/>
      <c r="K21" s="17"/>
      <c r="L21" s="17"/>
      <c r="M21" s="17"/>
      <c r="N21" s="143" t="str">
        <f t="shared" si="0"/>
        <v/>
      </c>
      <c r="O21" s="44"/>
      <c r="P21" s="44"/>
      <c r="Q21" s="17"/>
      <c r="R21" s="44"/>
      <c r="S21" s="18"/>
      <c r="T21" s="44"/>
      <c r="U21" s="17"/>
    </row>
    <row r="22" spans="1:21" s="34" customFormat="1" ht="76.5" x14ac:dyDescent="0.25">
      <c r="A22" s="151"/>
      <c r="B22" s="20" t="s">
        <v>36</v>
      </c>
      <c r="C22" s="96" t="s">
        <v>1559</v>
      </c>
      <c r="D22" s="96" t="s">
        <v>1618</v>
      </c>
      <c r="E22" s="15"/>
      <c r="F22" s="14" t="s">
        <v>1548</v>
      </c>
      <c r="G22" s="51" t="s">
        <v>1555</v>
      </c>
      <c r="H22" s="95"/>
      <c r="I22" s="17"/>
      <c r="J22" s="17"/>
      <c r="K22" s="17"/>
      <c r="L22" s="17"/>
      <c r="M22" s="17"/>
      <c r="N22" s="143" t="str">
        <f t="shared" si="0"/>
        <v/>
      </c>
      <c r="O22" s="44"/>
      <c r="P22" s="44"/>
      <c r="Q22" s="17"/>
      <c r="R22" s="44"/>
      <c r="S22" s="18"/>
      <c r="T22" s="44"/>
      <c r="U22" s="17"/>
    </row>
    <row r="23" spans="1:21" s="34" customFormat="1" ht="89.25" x14ac:dyDescent="0.25">
      <c r="A23" s="151"/>
      <c r="B23" s="20" t="s">
        <v>36</v>
      </c>
      <c r="C23" s="96" t="s">
        <v>1560</v>
      </c>
      <c r="D23" s="96" t="s">
        <v>1619</v>
      </c>
      <c r="E23" s="15"/>
      <c r="F23" s="14" t="s">
        <v>1548</v>
      </c>
      <c r="G23" s="51" t="s">
        <v>1555</v>
      </c>
      <c r="H23" s="95"/>
      <c r="I23" s="17"/>
      <c r="J23" s="17"/>
      <c r="K23" s="17"/>
      <c r="L23" s="17"/>
      <c r="M23" s="17"/>
      <c r="N23" s="143" t="str">
        <f t="shared" si="0"/>
        <v/>
      </c>
      <c r="O23" s="44"/>
      <c r="P23" s="44"/>
      <c r="Q23" s="17"/>
      <c r="R23" s="44"/>
      <c r="S23" s="18"/>
      <c r="T23" s="44"/>
      <c r="U23" s="17"/>
    </row>
    <row r="24" spans="1:21" s="34" customFormat="1" ht="293.25" x14ac:dyDescent="0.25">
      <c r="A24" s="151"/>
      <c r="B24" s="20" t="s">
        <v>36</v>
      </c>
      <c r="C24" s="96" t="s">
        <v>1561</v>
      </c>
      <c r="D24" s="96" t="s">
        <v>1562</v>
      </c>
      <c r="E24" s="14" t="s">
        <v>1545</v>
      </c>
      <c r="F24" s="15"/>
      <c r="G24" s="15"/>
      <c r="H24" s="95"/>
      <c r="I24" s="17"/>
      <c r="J24" s="17"/>
      <c r="K24" s="17"/>
      <c r="L24" s="17"/>
      <c r="M24" s="17"/>
      <c r="N24" s="143" t="str">
        <f t="shared" si="0"/>
        <v/>
      </c>
      <c r="O24" s="44"/>
      <c r="P24" s="44"/>
      <c r="Q24" s="17"/>
      <c r="R24" s="44"/>
      <c r="S24" s="18"/>
      <c r="T24" s="44"/>
      <c r="U24" s="17"/>
    </row>
    <row r="25" spans="1:21" s="34" customFormat="1" ht="76.5" x14ac:dyDescent="0.25">
      <c r="A25" s="151"/>
      <c r="B25" s="20" t="s">
        <v>36</v>
      </c>
      <c r="C25" s="96" t="s">
        <v>1563</v>
      </c>
      <c r="D25" s="96" t="s">
        <v>1564</v>
      </c>
      <c r="E25" s="15"/>
      <c r="F25" s="14" t="s">
        <v>1548</v>
      </c>
      <c r="G25" s="51" t="s">
        <v>1555</v>
      </c>
      <c r="H25" s="95"/>
      <c r="I25" s="17"/>
      <c r="J25" s="17"/>
      <c r="K25" s="17"/>
      <c r="L25" s="17"/>
      <c r="M25" s="17"/>
      <c r="N25" s="143" t="str">
        <f t="shared" si="0"/>
        <v/>
      </c>
      <c r="O25" s="44"/>
      <c r="P25" s="44"/>
      <c r="Q25" s="17"/>
      <c r="R25" s="44"/>
      <c r="S25" s="18"/>
      <c r="T25" s="44"/>
      <c r="U25" s="17"/>
    </row>
    <row r="26" spans="1:21" s="34" customFormat="1" ht="293.25" x14ac:dyDescent="0.25">
      <c r="A26" s="152"/>
      <c r="B26" s="20" t="s">
        <v>36</v>
      </c>
      <c r="C26" s="96" t="s">
        <v>389</v>
      </c>
      <c r="D26" s="96" t="s">
        <v>1565</v>
      </c>
      <c r="E26" s="14" t="s">
        <v>1545</v>
      </c>
      <c r="F26" s="15"/>
      <c r="G26" s="15"/>
      <c r="H26" s="95"/>
      <c r="I26" s="17"/>
      <c r="J26" s="17"/>
      <c r="K26" s="17"/>
      <c r="L26" s="17"/>
      <c r="M26" s="17"/>
      <c r="N26" s="143" t="str">
        <f t="shared" si="0"/>
        <v/>
      </c>
      <c r="O26" s="44"/>
      <c r="P26" s="44"/>
      <c r="Q26" s="17"/>
      <c r="R26" s="44"/>
      <c r="S26" s="18"/>
      <c r="T26" s="44"/>
      <c r="U26" s="17"/>
    </row>
    <row r="27" spans="1:21" s="34" customFormat="1" ht="127.5" x14ac:dyDescent="0.25">
      <c r="A27" s="44" t="s">
        <v>39</v>
      </c>
      <c r="B27" s="21" t="s">
        <v>38</v>
      </c>
      <c r="C27" s="44" t="s">
        <v>38</v>
      </c>
      <c r="D27" s="44" t="s">
        <v>1620</v>
      </c>
      <c r="E27" s="44" t="s">
        <v>1566</v>
      </c>
      <c r="F27" s="44" t="s">
        <v>1567</v>
      </c>
      <c r="G27" s="44" t="s">
        <v>390</v>
      </c>
      <c r="H27" s="95"/>
      <c r="I27" s="17"/>
      <c r="J27" s="17"/>
      <c r="K27" s="17"/>
      <c r="L27" s="17"/>
      <c r="M27" s="17"/>
      <c r="N27" s="143" t="str">
        <f t="shared" si="0"/>
        <v/>
      </c>
      <c r="O27" s="44"/>
      <c r="P27" s="44"/>
      <c r="Q27" s="17"/>
      <c r="R27" s="44"/>
      <c r="S27" s="18"/>
      <c r="T27" s="44"/>
      <c r="U27" s="17"/>
    </row>
    <row r="28" spans="1:21" s="34" customFormat="1" ht="114.75" x14ac:dyDescent="0.25">
      <c r="A28" s="147" t="s">
        <v>1569</v>
      </c>
      <c r="B28" s="21" t="s">
        <v>40</v>
      </c>
      <c r="C28" s="44" t="s">
        <v>1570</v>
      </c>
      <c r="D28" s="44" t="s">
        <v>1621</v>
      </c>
      <c r="E28" s="44" t="s">
        <v>1571</v>
      </c>
      <c r="F28" s="48"/>
      <c r="G28" s="48"/>
      <c r="H28" s="95"/>
      <c r="I28" s="17"/>
      <c r="J28" s="17"/>
      <c r="K28" s="17"/>
      <c r="L28" s="17"/>
      <c r="M28" s="17"/>
      <c r="N28" s="143" t="str">
        <f t="shared" ref="N28:N52" si="1">IF(OR(L28="",M28=""),"",
IF(OR(L28="Low",M28="Low"),"Low",
IF(OR(L28="Moderate",M28="Moderate"),"Moderate",
"High")))</f>
        <v/>
      </c>
      <c r="O28" s="44"/>
      <c r="P28" s="44"/>
      <c r="Q28" s="17"/>
      <c r="R28" s="44"/>
      <c r="S28" s="18"/>
      <c r="T28" s="44"/>
      <c r="U28" s="17"/>
    </row>
    <row r="29" spans="1:21" s="34" customFormat="1" ht="114.75" x14ac:dyDescent="0.25">
      <c r="A29" s="148"/>
      <c r="B29" s="21" t="s">
        <v>40</v>
      </c>
      <c r="C29" s="44" t="s">
        <v>1572</v>
      </c>
      <c r="D29" s="44" t="s">
        <v>1622</v>
      </c>
      <c r="E29" s="44" t="s">
        <v>1571</v>
      </c>
      <c r="F29" s="48"/>
      <c r="G29" s="48"/>
      <c r="H29" s="95"/>
      <c r="I29" s="17"/>
      <c r="J29" s="17"/>
      <c r="K29" s="17"/>
      <c r="L29" s="17"/>
      <c r="M29" s="17"/>
      <c r="N29" s="143" t="str">
        <f t="shared" si="1"/>
        <v/>
      </c>
      <c r="O29" s="44"/>
      <c r="P29" s="44"/>
      <c r="Q29" s="17"/>
      <c r="R29" s="44"/>
      <c r="S29" s="18"/>
      <c r="T29" s="44"/>
      <c r="U29" s="17"/>
    </row>
    <row r="30" spans="1:21" s="34" customFormat="1" ht="51" x14ac:dyDescent="0.25">
      <c r="A30" s="148"/>
      <c r="B30" s="21" t="s">
        <v>40</v>
      </c>
      <c r="C30" s="44" t="s">
        <v>1573</v>
      </c>
      <c r="D30" s="44" t="s">
        <v>1623</v>
      </c>
      <c r="E30" s="48"/>
      <c r="F30" s="44" t="s">
        <v>1574</v>
      </c>
      <c r="G30" s="44" t="s">
        <v>391</v>
      </c>
      <c r="H30" s="95"/>
      <c r="I30" s="17"/>
      <c r="J30" s="17"/>
      <c r="K30" s="17"/>
      <c r="L30" s="17"/>
      <c r="M30" s="17"/>
      <c r="N30" s="143" t="str">
        <f t="shared" si="1"/>
        <v/>
      </c>
      <c r="O30" s="44"/>
      <c r="P30" s="44"/>
      <c r="Q30" s="17"/>
      <c r="R30" s="44"/>
      <c r="S30" s="18"/>
      <c r="T30" s="44"/>
      <c r="U30" s="17"/>
    </row>
    <row r="31" spans="1:21" s="34" customFormat="1" ht="114.75" x14ac:dyDescent="0.25">
      <c r="A31" s="148"/>
      <c r="B31" s="21" t="s">
        <v>40</v>
      </c>
      <c r="C31" s="44" t="s">
        <v>1575</v>
      </c>
      <c r="D31" s="44" t="s">
        <v>1624</v>
      </c>
      <c r="E31" s="44" t="s">
        <v>1571</v>
      </c>
      <c r="F31" s="48"/>
      <c r="G31" s="48"/>
      <c r="H31" s="95"/>
      <c r="I31" s="17"/>
      <c r="J31" s="17"/>
      <c r="K31" s="17"/>
      <c r="L31" s="17"/>
      <c r="M31" s="17"/>
      <c r="N31" s="143" t="str">
        <f t="shared" si="1"/>
        <v/>
      </c>
      <c r="O31" s="44"/>
      <c r="P31" s="44"/>
      <c r="Q31" s="17"/>
      <c r="R31" s="44"/>
      <c r="S31" s="18"/>
      <c r="T31" s="44"/>
      <c r="U31" s="17"/>
    </row>
    <row r="32" spans="1:21" s="34" customFormat="1" ht="114.75" x14ac:dyDescent="0.25">
      <c r="A32" s="149"/>
      <c r="B32" s="21" t="s">
        <v>40</v>
      </c>
      <c r="C32" s="44" t="s">
        <v>1576</v>
      </c>
      <c r="D32" s="44" t="s">
        <v>1625</v>
      </c>
      <c r="E32" s="48"/>
      <c r="F32" s="44" t="s">
        <v>1574</v>
      </c>
      <c r="G32" s="44" t="s">
        <v>391</v>
      </c>
      <c r="H32" s="95"/>
      <c r="I32" s="17"/>
      <c r="J32" s="17"/>
      <c r="K32" s="17"/>
      <c r="L32" s="17"/>
      <c r="M32" s="17"/>
      <c r="N32" s="143" t="str">
        <f t="shared" si="1"/>
        <v/>
      </c>
      <c r="O32" s="44"/>
      <c r="P32" s="44"/>
      <c r="Q32" s="17"/>
      <c r="R32" s="44"/>
      <c r="S32" s="18"/>
      <c r="T32" s="44"/>
      <c r="U32" s="17"/>
    </row>
    <row r="33" spans="1:21" s="34" customFormat="1" ht="191.25" x14ac:dyDescent="0.25">
      <c r="A33" s="147" t="s">
        <v>43</v>
      </c>
      <c r="B33" s="21" t="s">
        <v>42</v>
      </c>
      <c r="C33" s="44" t="s">
        <v>393</v>
      </c>
      <c r="D33" s="44" t="s">
        <v>1626</v>
      </c>
      <c r="E33" s="44" t="s">
        <v>1577</v>
      </c>
      <c r="F33" s="48"/>
      <c r="G33" s="48"/>
      <c r="H33" s="95"/>
      <c r="I33" s="17"/>
      <c r="J33" s="17"/>
      <c r="K33" s="17"/>
      <c r="L33" s="17"/>
      <c r="M33" s="17"/>
      <c r="N33" s="143" t="str">
        <f t="shared" si="1"/>
        <v/>
      </c>
      <c r="O33" s="44"/>
      <c r="P33" s="44"/>
      <c r="Q33" s="17"/>
      <c r="R33" s="44"/>
      <c r="S33" s="18"/>
      <c r="T33" s="44"/>
      <c r="U33" s="17"/>
    </row>
    <row r="34" spans="1:21" s="34" customFormat="1" ht="216.75" x14ac:dyDescent="0.25">
      <c r="A34" s="148"/>
      <c r="B34" s="21" t="s">
        <v>42</v>
      </c>
      <c r="C34" s="44" t="s">
        <v>394</v>
      </c>
      <c r="D34" s="44" t="s">
        <v>1627</v>
      </c>
      <c r="E34" s="48"/>
      <c r="F34" s="44" t="s">
        <v>1578</v>
      </c>
      <c r="G34" s="44" t="s">
        <v>392</v>
      </c>
      <c r="H34" s="95"/>
      <c r="I34" s="17"/>
      <c r="J34" s="17"/>
      <c r="K34" s="17"/>
      <c r="L34" s="17"/>
      <c r="M34" s="17"/>
      <c r="N34" s="143" t="str">
        <f t="shared" si="1"/>
        <v/>
      </c>
      <c r="O34" s="44"/>
      <c r="P34" s="44"/>
      <c r="Q34" s="17"/>
      <c r="R34" s="44"/>
      <c r="S34" s="18"/>
      <c r="T34" s="44"/>
      <c r="U34" s="17"/>
    </row>
    <row r="35" spans="1:21" s="34" customFormat="1" ht="89.25" x14ac:dyDescent="0.25">
      <c r="A35" s="148"/>
      <c r="B35" s="21" t="s">
        <v>42</v>
      </c>
      <c r="C35" s="44" t="s">
        <v>395</v>
      </c>
      <c r="D35" s="44" t="s">
        <v>1628</v>
      </c>
      <c r="E35" s="48"/>
      <c r="F35" s="44" t="s">
        <v>1578</v>
      </c>
      <c r="G35" s="44" t="s">
        <v>392</v>
      </c>
      <c r="H35" s="95"/>
      <c r="I35" s="17"/>
      <c r="J35" s="17"/>
      <c r="K35" s="17"/>
      <c r="L35" s="17"/>
      <c r="M35" s="17"/>
      <c r="N35" s="143" t="str">
        <f t="shared" si="1"/>
        <v/>
      </c>
      <c r="O35" s="44"/>
      <c r="P35" s="44"/>
      <c r="Q35" s="17"/>
      <c r="R35" s="44"/>
      <c r="S35" s="18"/>
      <c r="T35" s="44"/>
      <c r="U35" s="17"/>
    </row>
    <row r="36" spans="1:21" s="34" customFormat="1" ht="191.25" x14ac:dyDescent="0.25">
      <c r="A36" s="148"/>
      <c r="B36" s="21" t="s">
        <v>42</v>
      </c>
      <c r="C36" s="44" t="s">
        <v>1579</v>
      </c>
      <c r="D36" s="44" t="s">
        <v>1629</v>
      </c>
      <c r="E36" s="44" t="s">
        <v>1577</v>
      </c>
      <c r="F36" s="48"/>
      <c r="G36" s="48"/>
      <c r="H36" s="95"/>
      <c r="I36" s="17"/>
      <c r="J36" s="17"/>
      <c r="K36" s="17"/>
      <c r="L36" s="17"/>
      <c r="M36" s="17"/>
      <c r="N36" s="143" t="str">
        <f t="shared" si="1"/>
        <v/>
      </c>
      <c r="O36" s="44"/>
      <c r="P36" s="44"/>
      <c r="Q36" s="17"/>
      <c r="R36" s="44"/>
      <c r="S36" s="18"/>
      <c r="T36" s="44"/>
      <c r="U36" s="17"/>
    </row>
    <row r="37" spans="1:21" s="34" customFormat="1" ht="89.25" x14ac:dyDescent="0.25">
      <c r="A37" s="148"/>
      <c r="B37" s="21" t="s">
        <v>42</v>
      </c>
      <c r="C37" s="44" t="s">
        <v>1580</v>
      </c>
      <c r="D37" s="44" t="s">
        <v>1630</v>
      </c>
      <c r="E37" s="48"/>
      <c r="F37" s="44" t="s">
        <v>1578</v>
      </c>
      <c r="G37" s="44" t="s">
        <v>392</v>
      </c>
      <c r="H37" s="95"/>
      <c r="I37" s="17"/>
      <c r="J37" s="17"/>
      <c r="K37" s="17"/>
      <c r="L37" s="17"/>
      <c r="M37" s="17"/>
      <c r="N37" s="143" t="str">
        <f t="shared" si="1"/>
        <v/>
      </c>
      <c r="O37" s="44"/>
      <c r="P37" s="44"/>
      <c r="Q37" s="17"/>
      <c r="R37" s="44"/>
      <c r="S37" s="18"/>
      <c r="T37" s="44"/>
      <c r="U37" s="17"/>
    </row>
    <row r="38" spans="1:21" s="34" customFormat="1" ht="89.25" x14ac:dyDescent="0.25">
      <c r="A38" s="148"/>
      <c r="B38" s="21" t="s">
        <v>42</v>
      </c>
      <c r="C38" s="44" t="s">
        <v>396</v>
      </c>
      <c r="D38" s="135" t="s">
        <v>2087</v>
      </c>
      <c r="E38" s="48"/>
      <c r="F38" s="44" t="s">
        <v>1578</v>
      </c>
      <c r="G38" s="44" t="s">
        <v>392</v>
      </c>
      <c r="H38" s="95"/>
      <c r="I38" s="17"/>
      <c r="J38" s="17"/>
      <c r="K38" s="17"/>
      <c r="L38" s="17"/>
      <c r="M38" s="17"/>
      <c r="N38" s="143" t="str">
        <f t="shared" si="1"/>
        <v/>
      </c>
      <c r="O38" s="44"/>
      <c r="P38" s="44"/>
      <c r="Q38" s="17"/>
      <c r="R38" s="44"/>
      <c r="S38" s="18"/>
      <c r="T38" s="44"/>
      <c r="U38" s="17"/>
    </row>
    <row r="39" spans="1:21" s="34" customFormat="1" ht="191.25" x14ac:dyDescent="0.25">
      <c r="A39" s="149"/>
      <c r="B39" s="21" t="s">
        <v>42</v>
      </c>
      <c r="C39" s="44" t="s">
        <v>397</v>
      </c>
      <c r="D39" s="135" t="s">
        <v>2088</v>
      </c>
      <c r="E39" s="44" t="s">
        <v>1577</v>
      </c>
      <c r="F39" s="48"/>
      <c r="G39" s="48"/>
      <c r="H39" s="95"/>
      <c r="I39" s="17"/>
      <c r="J39" s="17"/>
      <c r="K39" s="17"/>
      <c r="L39" s="17"/>
      <c r="M39" s="17"/>
      <c r="N39" s="143" t="str">
        <f t="shared" si="1"/>
        <v/>
      </c>
      <c r="O39" s="44"/>
      <c r="P39" s="44"/>
      <c r="Q39" s="17"/>
      <c r="R39" s="44"/>
      <c r="S39" s="18"/>
      <c r="T39" s="44"/>
      <c r="U39" s="17"/>
    </row>
    <row r="40" spans="1:21" s="34" customFormat="1" ht="140.25" x14ac:dyDescent="0.25">
      <c r="A40" s="147" t="s">
        <v>1581</v>
      </c>
      <c r="B40" s="21" t="s">
        <v>44</v>
      </c>
      <c r="C40" s="44" t="s">
        <v>1582</v>
      </c>
      <c r="D40" s="44" t="s">
        <v>1583</v>
      </c>
      <c r="E40" s="44" t="s">
        <v>1584</v>
      </c>
      <c r="F40" s="48"/>
      <c r="G40" s="48"/>
      <c r="H40" s="95"/>
      <c r="I40" s="17"/>
      <c r="J40" s="17"/>
      <c r="K40" s="17"/>
      <c r="L40" s="17"/>
      <c r="M40" s="17"/>
      <c r="N40" s="143" t="str">
        <f t="shared" si="1"/>
        <v/>
      </c>
      <c r="O40" s="44"/>
      <c r="P40" s="44"/>
      <c r="Q40" s="17"/>
      <c r="R40" s="44"/>
      <c r="S40" s="18"/>
      <c r="T40" s="44"/>
      <c r="U40" s="17"/>
    </row>
    <row r="41" spans="1:21" s="34" customFormat="1" ht="140.25" x14ac:dyDescent="0.25">
      <c r="A41" s="148"/>
      <c r="B41" s="21" t="s">
        <v>44</v>
      </c>
      <c r="C41" s="44" t="s">
        <v>1585</v>
      </c>
      <c r="D41" s="44" t="s">
        <v>1586</v>
      </c>
      <c r="E41" s="44" t="s">
        <v>1584</v>
      </c>
      <c r="F41" s="44" t="s">
        <v>1568</v>
      </c>
      <c r="G41" s="48"/>
      <c r="H41" s="95"/>
      <c r="I41" s="17"/>
      <c r="J41" s="17"/>
      <c r="K41" s="17"/>
      <c r="L41" s="17"/>
      <c r="M41" s="17"/>
      <c r="N41" s="143" t="str">
        <f t="shared" si="1"/>
        <v/>
      </c>
      <c r="O41" s="44"/>
      <c r="P41" s="44"/>
      <c r="Q41" s="17"/>
      <c r="R41" s="44"/>
      <c r="S41" s="18"/>
      <c r="T41" s="44"/>
      <c r="U41" s="17"/>
    </row>
    <row r="42" spans="1:21" s="34" customFormat="1" ht="140.25" x14ac:dyDescent="0.25">
      <c r="A42" s="149"/>
      <c r="B42" s="21" t="s">
        <v>44</v>
      </c>
      <c r="C42" s="44" t="s">
        <v>398</v>
      </c>
      <c r="D42" s="44" t="s">
        <v>1587</v>
      </c>
      <c r="E42" s="44" t="s">
        <v>1584</v>
      </c>
      <c r="F42" s="48"/>
      <c r="G42" s="48"/>
      <c r="H42" s="95"/>
      <c r="I42" s="17"/>
      <c r="J42" s="17"/>
      <c r="K42" s="17"/>
      <c r="L42" s="17"/>
      <c r="M42" s="17"/>
      <c r="N42" s="143" t="str">
        <f t="shared" si="1"/>
        <v/>
      </c>
      <c r="O42" s="44"/>
      <c r="P42" s="44"/>
      <c r="Q42" s="17"/>
      <c r="R42" s="44"/>
      <c r="S42" s="18"/>
      <c r="T42" s="44"/>
      <c r="U42" s="17"/>
    </row>
    <row r="43" spans="1:21" s="34" customFormat="1" ht="140.25" x14ac:dyDescent="0.25">
      <c r="A43" s="147" t="s">
        <v>47</v>
      </c>
      <c r="B43" s="21" t="s">
        <v>46</v>
      </c>
      <c r="C43" s="44" t="s">
        <v>1588</v>
      </c>
      <c r="D43" s="44" t="s">
        <v>1589</v>
      </c>
      <c r="E43" s="44" t="s">
        <v>1590</v>
      </c>
      <c r="F43" s="48"/>
      <c r="G43" s="48"/>
      <c r="H43" s="95"/>
      <c r="I43" s="17"/>
      <c r="J43" s="17"/>
      <c r="K43" s="17"/>
      <c r="L43" s="17"/>
      <c r="M43" s="17"/>
      <c r="N43" s="143" t="str">
        <f t="shared" si="1"/>
        <v/>
      </c>
      <c r="O43" s="44"/>
      <c r="P43" s="44"/>
      <c r="Q43" s="17"/>
      <c r="R43" s="44"/>
      <c r="S43" s="18"/>
      <c r="T43" s="44"/>
      <c r="U43" s="17"/>
    </row>
    <row r="44" spans="1:21" s="34" customFormat="1" ht="140.25" x14ac:dyDescent="0.25">
      <c r="A44" s="148"/>
      <c r="B44" s="21" t="s">
        <v>46</v>
      </c>
      <c r="C44" s="44" t="s">
        <v>1592</v>
      </c>
      <c r="D44" s="44" t="s">
        <v>1631</v>
      </c>
      <c r="E44" s="44" t="s">
        <v>1590</v>
      </c>
      <c r="F44" s="48"/>
      <c r="G44" s="48"/>
      <c r="H44" s="95"/>
      <c r="I44" s="17"/>
      <c r="J44" s="17"/>
      <c r="K44" s="17"/>
      <c r="L44" s="17"/>
      <c r="M44" s="17"/>
      <c r="N44" s="143" t="str">
        <f t="shared" si="1"/>
        <v/>
      </c>
      <c r="O44" s="44"/>
      <c r="P44" s="44"/>
      <c r="Q44" s="17"/>
      <c r="R44" s="44"/>
      <c r="S44" s="18"/>
      <c r="T44" s="44"/>
      <c r="U44" s="17"/>
    </row>
    <row r="45" spans="1:21" s="34" customFormat="1" ht="140.25" x14ac:dyDescent="0.25">
      <c r="A45" s="148"/>
      <c r="B45" s="21" t="s">
        <v>46</v>
      </c>
      <c r="C45" s="44" t="s">
        <v>1593</v>
      </c>
      <c r="D45" s="44" t="s">
        <v>1632</v>
      </c>
      <c r="E45" s="44" t="s">
        <v>1590</v>
      </c>
      <c r="F45" s="48"/>
      <c r="G45" s="48"/>
      <c r="H45" s="95"/>
      <c r="I45" s="17"/>
      <c r="J45" s="17"/>
      <c r="K45" s="17"/>
      <c r="L45" s="17"/>
      <c r="M45" s="17"/>
      <c r="N45" s="143" t="str">
        <f t="shared" si="1"/>
        <v/>
      </c>
      <c r="O45" s="44"/>
      <c r="P45" s="44"/>
      <c r="Q45" s="17"/>
      <c r="R45" s="44"/>
      <c r="S45" s="18"/>
      <c r="T45" s="44"/>
      <c r="U45" s="17"/>
    </row>
    <row r="46" spans="1:21" s="34" customFormat="1" ht="76.5" x14ac:dyDescent="0.25">
      <c r="A46" s="149"/>
      <c r="B46" s="21" t="s">
        <v>46</v>
      </c>
      <c r="C46" s="44" t="s">
        <v>400</v>
      </c>
      <c r="D46" s="44" t="s">
        <v>1594</v>
      </c>
      <c r="E46" s="48"/>
      <c r="F46" s="44" t="s">
        <v>1591</v>
      </c>
      <c r="G46" s="44" t="s">
        <v>399</v>
      </c>
      <c r="H46" s="95"/>
      <c r="I46" s="17"/>
      <c r="J46" s="17"/>
      <c r="K46" s="17"/>
      <c r="L46" s="17"/>
      <c r="M46" s="17"/>
      <c r="N46" s="143" t="str">
        <f t="shared" si="1"/>
        <v/>
      </c>
      <c r="O46" s="44"/>
      <c r="P46" s="44"/>
      <c r="Q46" s="17"/>
      <c r="R46" s="44"/>
      <c r="S46" s="18"/>
      <c r="T46" s="44"/>
      <c r="U46" s="17"/>
    </row>
    <row r="47" spans="1:21" s="34" customFormat="1" ht="153" x14ac:dyDescent="0.25">
      <c r="A47" s="147" t="s">
        <v>49</v>
      </c>
      <c r="B47" s="21" t="s">
        <v>48</v>
      </c>
      <c r="C47" s="44" t="s">
        <v>401</v>
      </c>
      <c r="D47" s="44" t="s">
        <v>1633</v>
      </c>
      <c r="E47" s="44" t="s">
        <v>1595</v>
      </c>
      <c r="F47" s="48"/>
      <c r="G47" s="48"/>
      <c r="H47" s="95"/>
      <c r="I47" s="17"/>
      <c r="J47" s="17"/>
      <c r="K47" s="17"/>
      <c r="L47" s="17"/>
      <c r="M47" s="17"/>
      <c r="N47" s="143" t="str">
        <f t="shared" si="1"/>
        <v/>
      </c>
      <c r="O47" s="44"/>
      <c r="P47" s="44"/>
      <c r="Q47" s="17"/>
      <c r="R47" s="44"/>
      <c r="S47" s="18"/>
      <c r="T47" s="44"/>
      <c r="U47" s="17"/>
    </row>
    <row r="48" spans="1:21" s="34" customFormat="1" ht="63.75" x14ac:dyDescent="0.25">
      <c r="A48" s="149"/>
      <c r="B48" s="21" t="s">
        <v>48</v>
      </c>
      <c r="C48" s="44" t="s">
        <v>403</v>
      </c>
      <c r="D48" s="44" t="s">
        <v>1597</v>
      </c>
      <c r="E48" s="48"/>
      <c r="F48" s="44" t="s">
        <v>1596</v>
      </c>
      <c r="G48" s="44" t="s">
        <v>402</v>
      </c>
      <c r="H48" s="95"/>
      <c r="I48" s="17"/>
      <c r="J48" s="17"/>
      <c r="K48" s="17"/>
      <c r="L48" s="17"/>
      <c r="M48" s="17"/>
      <c r="N48" s="143" t="str">
        <f t="shared" si="1"/>
        <v/>
      </c>
      <c r="O48" s="44"/>
      <c r="P48" s="44"/>
      <c r="Q48" s="17"/>
      <c r="R48" s="44"/>
      <c r="S48" s="18"/>
      <c r="T48" s="44"/>
      <c r="U48" s="17"/>
    </row>
    <row r="49" spans="1:21" s="34" customFormat="1" ht="178.5" x14ac:dyDescent="0.25">
      <c r="A49" s="147" t="s">
        <v>1598</v>
      </c>
      <c r="B49" s="21" t="s">
        <v>50</v>
      </c>
      <c r="C49" s="44" t="s">
        <v>404</v>
      </c>
      <c r="D49" s="44" t="s">
        <v>1634</v>
      </c>
      <c r="E49" s="44" t="s">
        <v>1599</v>
      </c>
      <c r="F49" s="48"/>
      <c r="G49" s="48"/>
      <c r="H49" s="95"/>
      <c r="I49" s="17"/>
      <c r="J49" s="17"/>
      <c r="K49" s="17"/>
      <c r="L49" s="17"/>
      <c r="M49" s="17"/>
      <c r="N49" s="143" t="str">
        <f t="shared" si="1"/>
        <v/>
      </c>
      <c r="O49" s="44"/>
      <c r="P49" s="44"/>
      <c r="Q49" s="17"/>
      <c r="R49" s="44"/>
      <c r="S49" s="18"/>
      <c r="T49" s="44"/>
      <c r="U49" s="17"/>
    </row>
    <row r="50" spans="1:21" s="34" customFormat="1" ht="76.5" x14ac:dyDescent="0.25">
      <c r="A50" s="149"/>
      <c r="B50" s="21" t="s">
        <v>50</v>
      </c>
      <c r="C50" s="44" t="s">
        <v>406</v>
      </c>
      <c r="D50" s="44" t="s">
        <v>1601</v>
      </c>
      <c r="E50" s="48"/>
      <c r="F50" s="44" t="s">
        <v>1600</v>
      </c>
      <c r="G50" s="44" t="s">
        <v>405</v>
      </c>
      <c r="H50" s="95"/>
      <c r="I50" s="17"/>
      <c r="J50" s="17"/>
      <c r="K50" s="17"/>
      <c r="L50" s="17"/>
      <c r="M50" s="17"/>
      <c r="N50" s="143" t="str">
        <f t="shared" si="1"/>
        <v/>
      </c>
      <c r="O50" s="44"/>
      <c r="P50" s="44"/>
      <c r="Q50" s="17"/>
      <c r="R50" s="44"/>
      <c r="S50" s="18"/>
      <c r="T50" s="44"/>
      <c r="U50" s="17"/>
    </row>
    <row r="51" spans="1:21" s="34" customFormat="1" ht="178.5" x14ac:dyDescent="0.25">
      <c r="A51" s="147" t="s">
        <v>53</v>
      </c>
      <c r="B51" s="21" t="s">
        <v>52</v>
      </c>
      <c r="C51" s="44" t="s">
        <v>407</v>
      </c>
      <c r="D51" s="44" t="s">
        <v>1635</v>
      </c>
      <c r="E51" s="44" t="s">
        <v>1602</v>
      </c>
      <c r="F51" s="44" t="s">
        <v>1603</v>
      </c>
      <c r="G51" s="44" t="s">
        <v>408</v>
      </c>
      <c r="H51" s="95"/>
      <c r="I51" s="17"/>
      <c r="J51" s="17"/>
      <c r="K51" s="17"/>
      <c r="L51" s="17"/>
      <c r="M51" s="17"/>
      <c r="N51" s="143" t="str">
        <f t="shared" si="1"/>
        <v/>
      </c>
      <c r="O51" s="44"/>
      <c r="P51" s="44"/>
      <c r="Q51" s="17"/>
      <c r="R51" s="44"/>
      <c r="S51" s="18"/>
      <c r="T51" s="44"/>
      <c r="U51" s="17"/>
    </row>
    <row r="52" spans="1:21" s="34" customFormat="1" ht="178.5" x14ac:dyDescent="0.25">
      <c r="A52" s="149"/>
      <c r="B52" s="21" t="s">
        <v>52</v>
      </c>
      <c r="C52" s="44" t="s">
        <v>409</v>
      </c>
      <c r="D52" s="44" t="s">
        <v>1636</v>
      </c>
      <c r="E52" s="44" t="s">
        <v>1602</v>
      </c>
      <c r="F52" s="44" t="s">
        <v>1603</v>
      </c>
      <c r="G52" s="44" t="s">
        <v>408</v>
      </c>
      <c r="H52" s="95"/>
      <c r="I52" s="17"/>
      <c r="J52" s="17"/>
      <c r="K52" s="17"/>
      <c r="L52" s="17"/>
      <c r="M52" s="17"/>
      <c r="N52" s="143" t="str">
        <f t="shared" si="1"/>
        <v/>
      </c>
      <c r="O52" s="44"/>
      <c r="P52" s="44"/>
      <c r="Q52" s="17"/>
      <c r="R52" s="44"/>
      <c r="S52" s="18"/>
      <c r="T52" s="44"/>
      <c r="U52" s="17"/>
    </row>
    <row r="53" spans="1:21" s="34" customFormat="1" ht="165.75" x14ac:dyDescent="0.25">
      <c r="A53" s="147" t="s">
        <v>55</v>
      </c>
      <c r="B53" s="21" t="s">
        <v>54</v>
      </c>
      <c r="C53" s="44" t="s">
        <v>410</v>
      </c>
      <c r="D53" s="44" t="s">
        <v>1604</v>
      </c>
      <c r="E53" s="44" t="s">
        <v>1605</v>
      </c>
      <c r="F53" s="48"/>
      <c r="G53" s="48"/>
      <c r="H53" s="95"/>
      <c r="I53" s="17"/>
      <c r="J53" s="17"/>
      <c r="K53" s="17"/>
      <c r="L53" s="17"/>
      <c r="M53" s="17"/>
      <c r="N53" s="143" t="str">
        <f t="shared" ref="N53:N57" si="2">IF(OR(L53="",M53=""),"",
IF(OR(L53="Low",M53="Low"),"Low",
IF(OR(L53="Moderate",M53="Moderate"),"Moderate",
"High")))</f>
        <v/>
      </c>
      <c r="O53" s="44"/>
      <c r="P53" s="44"/>
      <c r="Q53" s="17"/>
      <c r="R53" s="44"/>
      <c r="S53" s="18"/>
      <c r="T53" s="44"/>
      <c r="U53" s="17"/>
    </row>
    <row r="54" spans="1:21" s="34" customFormat="1" ht="89.25" x14ac:dyDescent="0.25">
      <c r="A54" s="148"/>
      <c r="B54" s="21" t="s">
        <v>54</v>
      </c>
      <c r="C54" s="44" t="s">
        <v>412</v>
      </c>
      <c r="D54" s="44" t="s">
        <v>1607</v>
      </c>
      <c r="E54" s="48"/>
      <c r="F54" s="44" t="s">
        <v>1606</v>
      </c>
      <c r="G54" s="44" t="s">
        <v>411</v>
      </c>
      <c r="H54" s="95"/>
      <c r="I54" s="17"/>
      <c r="J54" s="17"/>
      <c r="K54" s="17"/>
      <c r="L54" s="17"/>
      <c r="M54" s="17"/>
      <c r="N54" s="143" t="str">
        <f t="shared" si="2"/>
        <v/>
      </c>
      <c r="O54" s="44"/>
      <c r="P54" s="44"/>
      <c r="Q54" s="17"/>
      <c r="R54" s="44"/>
      <c r="S54" s="18"/>
      <c r="T54" s="44"/>
      <c r="U54" s="17"/>
    </row>
    <row r="55" spans="1:21" s="34" customFormat="1" ht="89.25" x14ac:dyDescent="0.25">
      <c r="A55" s="148"/>
      <c r="B55" s="21" t="s">
        <v>54</v>
      </c>
      <c r="C55" s="44" t="s">
        <v>413</v>
      </c>
      <c r="D55" s="44" t="s">
        <v>1608</v>
      </c>
      <c r="E55" s="48"/>
      <c r="F55" s="44" t="s">
        <v>1606</v>
      </c>
      <c r="G55" s="44" t="s">
        <v>411</v>
      </c>
      <c r="H55" s="95"/>
      <c r="I55" s="17"/>
      <c r="J55" s="17"/>
      <c r="K55" s="17"/>
      <c r="L55" s="17"/>
      <c r="M55" s="17"/>
      <c r="N55" s="143" t="str">
        <f t="shared" si="2"/>
        <v/>
      </c>
      <c r="O55" s="44"/>
      <c r="P55" s="44"/>
      <c r="Q55" s="17"/>
      <c r="R55" s="44"/>
      <c r="S55" s="18"/>
      <c r="T55" s="44"/>
      <c r="U55" s="17"/>
    </row>
    <row r="56" spans="1:21" s="34" customFormat="1" ht="165.75" x14ac:dyDescent="0.25">
      <c r="A56" s="148"/>
      <c r="B56" s="21" t="s">
        <v>54</v>
      </c>
      <c r="C56" s="44" t="s">
        <v>1609</v>
      </c>
      <c r="D56" s="44" t="s">
        <v>1610</v>
      </c>
      <c r="E56" s="44" t="s">
        <v>1605</v>
      </c>
      <c r="F56" s="48"/>
      <c r="G56" s="48"/>
      <c r="H56" s="95"/>
      <c r="I56" s="17"/>
      <c r="J56" s="17"/>
      <c r="K56" s="17"/>
      <c r="L56" s="17"/>
      <c r="M56" s="17"/>
      <c r="N56" s="143" t="str">
        <f t="shared" si="2"/>
        <v/>
      </c>
      <c r="O56" s="44"/>
      <c r="P56" s="44"/>
      <c r="Q56" s="17"/>
      <c r="R56" s="44"/>
      <c r="S56" s="18"/>
      <c r="T56" s="44"/>
      <c r="U56" s="17"/>
    </row>
    <row r="57" spans="1:21" s="34" customFormat="1" ht="89.25" x14ac:dyDescent="0.25">
      <c r="A57" s="148"/>
      <c r="B57" s="21" t="s">
        <v>54</v>
      </c>
      <c r="C57" s="44" t="s">
        <v>1611</v>
      </c>
      <c r="D57" s="44" t="s">
        <v>1612</v>
      </c>
      <c r="E57" s="48"/>
      <c r="F57" s="44" t="s">
        <v>1606</v>
      </c>
      <c r="G57" s="44" t="s">
        <v>411</v>
      </c>
      <c r="H57" s="95"/>
      <c r="I57" s="17"/>
      <c r="J57" s="17"/>
      <c r="K57" s="17"/>
      <c r="L57" s="17"/>
      <c r="M57" s="17"/>
      <c r="N57" s="143" t="str">
        <f t="shared" si="2"/>
        <v/>
      </c>
      <c r="O57" s="44"/>
      <c r="P57" s="44"/>
      <c r="Q57" s="17"/>
      <c r="R57" s="44"/>
      <c r="S57" s="18"/>
      <c r="T57" s="44"/>
      <c r="U57" s="17"/>
    </row>
    <row r="58" spans="1:21" s="34" customFormat="1" ht="89.25" x14ac:dyDescent="0.25">
      <c r="A58" s="149"/>
      <c r="B58" s="21" t="s">
        <v>54</v>
      </c>
      <c r="C58" s="44" t="s">
        <v>1613</v>
      </c>
      <c r="D58" s="44" t="s">
        <v>1614</v>
      </c>
      <c r="E58" s="48"/>
      <c r="F58" s="44" t="s">
        <v>1606</v>
      </c>
      <c r="G58" s="44" t="s">
        <v>411</v>
      </c>
      <c r="H58" s="44"/>
      <c r="I58" s="17"/>
      <c r="J58" s="17"/>
      <c r="K58" s="17"/>
      <c r="L58" s="17"/>
      <c r="M58" s="17"/>
      <c r="N58" s="143" t="str">
        <f>IF(OR(L58="",M58=""),"",
IF(OR(L58="Low",M58="Low"),"Low",
IF(OR(L58="Moderate",M58="Moderate"),"Moderate",
"High")))</f>
        <v/>
      </c>
      <c r="O58" s="44"/>
      <c r="P58" s="44"/>
      <c r="Q58" s="17"/>
      <c r="R58" s="44"/>
      <c r="S58" s="18"/>
      <c r="T58" s="44"/>
      <c r="U58" s="44"/>
    </row>
  </sheetData>
  <sheetProtection sort="0" autoFilter="0"/>
  <autoFilter ref="A1:U1"/>
  <mergeCells count="10">
    <mergeCell ref="A43:A46"/>
    <mergeCell ref="A51:A52"/>
    <mergeCell ref="A53:A58"/>
    <mergeCell ref="A47:A48"/>
    <mergeCell ref="A49:A50"/>
    <mergeCell ref="A33:A39"/>
    <mergeCell ref="A28:A32"/>
    <mergeCell ref="A2:A11"/>
    <mergeCell ref="A12:A26"/>
    <mergeCell ref="A40:A42"/>
  </mergeCells>
  <conditionalFormatting sqref="N2:N58">
    <cfRule type="expression" dxfId="16" priority="4">
      <formula>OR(AND(L2&lt;&gt;"",M2=""),AND(L2="",M2&lt;&gt;""))</formula>
    </cfRule>
  </conditionalFormatting>
  <dataValidations xWindow="1054" yWindow="286" count="24">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U2:U1048576 L2:M1048576">
      <formula1>"High,Moderate,Low"</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43"/>
  <sheetViews>
    <sheetView zoomScale="80" zoomScaleNormal="80" zoomScaleSheetLayoutView="87" zoomScalePageLayoutView="90" workbookViewId="0">
      <pane xSplit="4" ySplit="1" topLeftCell="E2" activePane="bottomRight" state="frozen"/>
      <selection activeCell="Q1" sqref="Q1"/>
      <selection pane="topRight" activeCell="Q1" sqref="Q1"/>
      <selection pane="bottomLeft" activeCell="Q1" sqref="Q1"/>
      <selection pane="bottomRight" activeCell="B2" sqref="B2"/>
    </sheetView>
  </sheetViews>
  <sheetFormatPr defaultColWidth="9" defaultRowHeight="15" x14ac:dyDescent="0.25"/>
  <cols>
    <col min="1" max="1" width="23.85546875" style="38" customWidth="1"/>
    <col min="2" max="2" width="8.85546875" style="39" customWidth="1"/>
    <col min="3" max="3" width="16.85546875" style="38" customWidth="1"/>
    <col min="4" max="4" width="43.42578125" style="38" customWidth="1"/>
    <col min="5" max="7" width="30.85546875" style="38" customWidth="1"/>
    <col min="8" max="8" width="55.85546875" style="38" customWidth="1"/>
    <col min="9" max="10" width="19.7109375" style="40" customWidth="1"/>
    <col min="11" max="11" width="26.5703125" style="40" customWidth="1"/>
    <col min="12" max="13" width="15.85546875" style="40" customWidth="1"/>
    <col min="14" max="14" width="15.85546875" style="41" customWidth="1"/>
    <col min="15" max="16" width="26.5703125" style="38" customWidth="1"/>
    <col min="17" max="17" width="18.5703125" style="40" customWidth="1"/>
    <col min="18" max="18" width="21" style="38" customWidth="1"/>
    <col min="19" max="19" width="5.42578125" style="42" customWidth="1"/>
    <col min="20" max="20" width="19.42578125" style="38" customWidth="1"/>
    <col min="21" max="21" width="14.42578125" style="38" customWidth="1"/>
    <col min="22" max="24" width="9" style="38"/>
    <col min="25" max="25" width="7.85546875" style="38" customWidth="1"/>
    <col min="26" max="16384" width="9" style="38"/>
  </cols>
  <sheetData>
    <row r="1" spans="1:21" s="43" customFormat="1" ht="38.25" x14ac:dyDescent="0.25">
      <c r="A1" s="13" t="s">
        <v>299</v>
      </c>
      <c r="B1" s="19" t="s">
        <v>320</v>
      </c>
      <c r="C1" s="13" t="s">
        <v>0</v>
      </c>
      <c r="D1" s="13" t="s">
        <v>1</v>
      </c>
      <c r="E1" s="13" t="s">
        <v>10</v>
      </c>
      <c r="F1" s="13" t="s">
        <v>11</v>
      </c>
      <c r="G1" s="13" t="s">
        <v>12</v>
      </c>
      <c r="H1" s="13" t="s">
        <v>2</v>
      </c>
      <c r="I1" s="13" t="s">
        <v>3</v>
      </c>
      <c r="J1" s="13" t="s">
        <v>23</v>
      </c>
      <c r="K1" s="13" t="s">
        <v>28</v>
      </c>
      <c r="L1" s="13" t="s">
        <v>24</v>
      </c>
      <c r="M1" s="13" t="s">
        <v>25</v>
      </c>
      <c r="N1" s="22" t="s">
        <v>26</v>
      </c>
      <c r="O1" s="13" t="s">
        <v>27</v>
      </c>
      <c r="P1" s="13" t="s">
        <v>4</v>
      </c>
      <c r="Q1" s="13" t="s">
        <v>2111</v>
      </c>
      <c r="R1" s="13" t="s">
        <v>5</v>
      </c>
      <c r="S1" s="13"/>
      <c r="T1" s="13" t="s">
        <v>30</v>
      </c>
      <c r="U1" s="13" t="s">
        <v>29</v>
      </c>
    </row>
    <row r="2" spans="1:21" s="34" customFormat="1" ht="140.25" x14ac:dyDescent="0.25">
      <c r="A2" s="150" t="s">
        <v>58</v>
      </c>
      <c r="B2" s="20" t="s">
        <v>57</v>
      </c>
      <c r="C2" s="33" t="s">
        <v>342</v>
      </c>
      <c r="D2" s="33" t="s">
        <v>1068</v>
      </c>
      <c r="E2" s="14" t="s">
        <v>343</v>
      </c>
      <c r="F2" s="15"/>
      <c r="G2" s="15"/>
      <c r="H2" s="49"/>
      <c r="I2" s="17"/>
      <c r="J2" s="17"/>
      <c r="K2" s="44"/>
      <c r="L2" s="17"/>
      <c r="M2" s="17"/>
      <c r="N2" s="23" t="str">
        <f>IF(OR(L2="",M2=""),"",
IF(OR(L2="Low",M2="Low"),"Low",
IF(OR(L2="Moderate",M2="Moderate"),"Moderate",
"High")))</f>
        <v/>
      </c>
      <c r="O2" s="44"/>
      <c r="P2" s="44"/>
      <c r="Q2" s="17"/>
      <c r="R2" s="44"/>
      <c r="S2" s="18"/>
      <c r="T2" s="44"/>
      <c r="U2" s="44"/>
    </row>
    <row r="3" spans="1:21" s="34" customFormat="1" ht="51" x14ac:dyDescent="0.25">
      <c r="A3" s="151"/>
      <c r="B3" s="20" t="s">
        <v>57</v>
      </c>
      <c r="C3" s="33" t="s">
        <v>345</v>
      </c>
      <c r="D3" s="33" t="s">
        <v>1511</v>
      </c>
      <c r="E3" s="14" t="s">
        <v>343</v>
      </c>
      <c r="F3" s="15"/>
      <c r="G3" s="15"/>
      <c r="H3" s="49"/>
      <c r="I3" s="17"/>
      <c r="J3" s="17"/>
      <c r="K3" s="44"/>
      <c r="L3" s="17"/>
      <c r="M3" s="17"/>
      <c r="N3" s="23" t="str">
        <f t="shared" ref="N3:N23" si="0">IF(OR(L3="",M3=""),"",
IF(OR(L3="Low",M3="Low"),"Low",
IF(OR(L3="Moderate",M3="Moderate"),"Moderate",
"High")))</f>
        <v/>
      </c>
      <c r="O3" s="44"/>
      <c r="P3" s="44"/>
      <c r="Q3" s="17"/>
      <c r="R3" s="44"/>
      <c r="S3" s="18"/>
      <c r="T3" s="44"/>
      <c r="U3" s="44"/>
    </row>
    <row r="4" spans="1:21" s="34" customFormat="1" ht="63.75" x14ac:dyDescent="0.25">
      <c r="A4" s="151"/>
      <c r="B4" s="20" t="s">
        <v>57</v>
      </c>
      <c r="C4" s="33" t="s">
        <v>346</v>
      </c>
      <c r="D4" s="33" t="s">
        <v>1069</v>
      </c>
      <c r="E4" s="14" t="s">
        <v>343</v>
      </c>
      <c r="F4" s="14" t="s">
        <v>344</v>
      </c>
      <c r="G4" s="15"/>
      <c r="H4" s="49"/>
      <c r="I4" s="17"/>
      <c r="J4" s="17"/>
      <c r="K4" s="44"/>
      <c r="L4" s="17"/>
      <c r="M4" s="17"/>
      <c r="N4" s="23" t="str">
        <f t="shared" si="0"/>
        <v/>
      </c>
      <c r="O4" s="44"/>
      <c r="P4" s="44"/>
      <c r="Q4" s="17"/>
      <c r="R4" s="44"/>
      <c r="S4" s="18"/>
      <c r="T4" s="44"/>
      <c r="U4" s="44"/>
    </row>
    <row r="5" spans="1:21" s="34" customFormat="1" ht="63.75" x14ac:dyDescent="0.25">
      <c r="A5" s="151"/>
      <c r="B5" s="20" t="s">
        <v>57</v>
      </c>
      <c r="C5" s="33" t="s">
        <v>347</v>
      </c>
      <c r="D5" s="33" t="s">
        <v>1070</v>
      </c>
      <c r="E5" s="14" t="s">
        <v>343</v>
      </c>
      <c r="F5" s="15"/>
      <c r="G5" s="15"/>
      <c r="H5" s="49"/>
      <c r="I5" s="17"/>
      <c r="J5" s="17"/>
      <c r="K5" s="44"/>
      <c r="L5" s="17"/>
      <c r="M5" s="17"/>
      <c r="N5" s="23" t="str">
        <f t="shared" si="0"/>
        <v/>
      </c>
      <c r="O5" s="44"/>
      <c r="P5" s="44"/>
      <c r="Q5" s="17"/>
      <c r="R5" s="44"/>
      <c r="S5" s="18"/>
      <c r="T5" s="44"/>
      <c r="U5" s="44"/>
    </row>
    <row r="6" spans="1:21" s="34" customFormat="1" ht="38.25" x14ac:dyDescent="0.25">
      <c r="A6" s="151"/>
      <c r="B6" s="20" t="s">
        <v>57</v>
      </c>
      <c r="C6" s="33" t="s">
        <v>348</v>
      </c>
      <c r="D6" s="33" t="s">
        <v>501</v>
      </c>
      <c r="E6" s="14" t="s">
        <v>343</v>
      </c>
      <c r="F6" s="15"/>
      <c r="G6" s="15"/>
      <c r="H6" s="49"/>
      <c r="I6" s="17"/>
      <c r="J6" s="17"/>
      <c r="K6" s="44"/>
      <c r="L6" s="17"/>
      <c r="M6" s="17"/>
      <c r="N6" s="23" t="str">
        <f t="shared" si="0"/>
        <v/>
      </c>
      <c r="O6" s="44"/>
      <c r="P6" s="44"/>
      <c r="Q6" s="17"/>
      <c r="R6" s="44"/>
      <c r="S6" s="18"/>
      <c r="T6" s="44"/>
      <c r="U6" s="44"/>
    </row>
    <row r="7" spans="1:21" s="34" customFormat="1" ht="63.75" x14ac:dyDescent="0.25">
      <c r="A7" s="151"/>
      <c r="B7" s="20" t="s">
        <v>57</v>
      </c>
      <c r="C7" s="33" t="s">
        <v>349</v>
      </c>
      <c r="D7" s="33" t="s">
        <v>503</v>
      </c>
      <c r="E7" s="14" t="s">
        <v>343</v>
      </c>
      <c r="F7" s="14" t="s">
        <v>344</v>
      </c>
      <c r="G7" s="15"/>
      <c r="H7" s="49"/>
      <c r="I7" s="17"/>
      <c r="J7" s="17"/>
      <c r="K7" s="44"/>
      <c r="L7" s="17"/>
      <c r="M7" s="17"/>
      <c r="N7" s="23" t="str">
        <f t="shared" si="0"/>
        <v/>
      </c>
      <c r="O7" s="44"/>
      <c r="P7" s="44"/>
      <c r="Q7" s="17"/>
      <c r="R7" s="44"/>
      <c r="S7" s="18"/>
      <c r="T7" s="44"/>
      <c r="U7" s="44"/>
    </row>
    <row r="8" spans="1:21" s="34" customFormat="1" ht="38.25" x14ac:dyDescent="0.25">
      <c r="A8" s="151"/>
      <c r="B8" s="20" t="s">
        <v>57</v>
      </c>
      <c r="C8" s="33" t="s">
        <v>350</v>
      </c>
      <c r="D8" s="33" t="s">
        <v>1071</v>
      </c>
      <c r="E8" s="14" t="s">
        <v>343</v>
      </c>
      <c r="F8" s="15"/>
      <c r="G8" s="15"/>
      <c r="H8" s="49"/>
      <c r="I8" s="17"/>
      <c r="J8" s="17"/>
      <c r="K8" s="44"/>
      <c r="L8" s="17"/>
      <c r="M8" s="17"/>
      <c r="N8" s="23" t="str">
        <f t="shared" si="0"/>
        <v/>
      </c>
      <c r="O8" s="44"/>
      <c r="P8" s="44"/>
      <c r="Q8" s="17"/>
      <c r="R8" s="44"/>
      <c r="S8" s="18"/>
      <c r="T8" s="44"/>
      <c r="U8" s="44"/>
    </row>
    <row r="9" spans="1:21" s="34" customFormat="1" ht="51" x14ac:dyDescent="0.25">
      <c r="A9" s="151"/>
      <c r="B9" s="20" t="s">
        <v>57</v>
      </c>
      <c r="C9" s="33" t="s">
        <v>351</v>
      </c>
      <c r="D9" s="33" t="s">
        <v>1072</v>
      </c>
      <c r="E9" s="14" t="s">
        <v>343</v>
      </c>
      <c r="F9" s="15"/>
      <c r="G9" s="15"/>
      <c r="H9" s="49"/>
      <c r="I9" s="17"/>
      <c r="J9" s="17"/>
      <c r="K9" s="17"/>
      <c r="L9" s="17"/>
      <c r="M9" s="17"/>
      <c r="N9" s="23" t="str">
        <f t="shared" si="0"/>
        <v/>
      </c>
      <c r="O9" s="44"/>
      <c r="P9" s="44"/>
      <c r="Q9" s="17"/>
      <c r="R9" s="44"/>
      <c r="S9" s="18"/>
      <c r="T9" s="44"/>
      <c r="U9" s="17"/>
    </row>
    <row r="10" spans="1:21" s="34" customFormat="1" ht="38.25" x14ac:dyDescent="0.25">
      <c r="A10" s="151"/>
      <c r="B10" s="20" t="s">
        <v>57</v>
      </c>
      <c r="C10" s="33" t="s">
        <v>352</v>
      </c>
      <c r="D10" s="33" t="s">
        <v>1073</v>
      </c>
      <c r="E10" s="14" t="s">
        <v>343</v>
      </c>
      <c r="F10" s="15"/>
      <c r="G10" s="15"/>
      <c r="H10" s="49"/>
      <c r="I10" s="17"/>
      <c r="J10" s="17"/>
      <c r="K10" s="17"/>
      <c r="L10" s="17"/>
      <c r="M10" s="17"/>
      <c r="N10" s="23" t="str">
        <f t="shared" si="0"/>
        <v/>
      </c>
      <c r="O10" s="44"/>
      <c r="P10" s="44"/>
      <c r="Q10" s="17"/>
      <c r="R10" s="44"/>
      <c r="S10" s="18"/>
      <c r="T10" s="44"/>
      <c r="U10" s="17"/>
    </row>
    <row r="11" spans="1:21" s="34" customFormat="1" ht="51" x14ac:dyDescent="0.25">
      <c r="A11" s="152"/>
      <c r="B11" s="20" t="s">
        <v>57</v>
      </c>
      <c r="C11" s="33" t="s">
        <v>353</v>
      </c>
      <c r="D11" s="33" t="s">
        <v>1074</v>
      </c>
      <c r="E11" s="14" t="s">
        <v>343</v>
      </c>
      <c r="F11" s="15"/>
      <c r="G11" s="15"/>
      <c r="H11" s="49"/>
      <c r="I11" s="17"/>
      <c r="J11" s="17"/>
      <c r="K11" s="17"/>
      <c r="L11" s="17"/>
      <c r="M11" s="17"/>
      <c r="N11" s="23" t="str">
        <f t="shared" si="0"/>
        <v/>
      </c>
      <c r="O11" s="44"/>
      <c r="P11" s="44"/>
      <c r="Q11" s="17"/>
      <c r="R11" s="44"/>
      <c r="S11" s="18"/>
      <c r="T11" s="44"/>
      <c r="U11" s="17"/>
    </row>
    <row r="12" spans="1:21" s="34" customFormat="1" ht="127.5" x14ac:dyDescent="0.25">
      <c r="A12" s="147" t="s">
        <v>60</v>
      </c>
      <c r="B12" s="21" t="s">
        <v>59</v>
      </c>
      <c r="C12" s="44" t="s">
        <v>354</v>
      </c>
      <c r="D12" s="44" t="s">
        <v>1075</v>
      </c>
      <c r="E12" s="44" t="s">
        <v>358</v>
      </c>
      <c r="F12" s="44" t="s">
        <v>359</v>
      </c>
      <c r="G12" s="15"/>
      <c r="H12" s="44"/>
      <c r="I12" s="17"/>
      <c r="J12" s="17"/>
      <c r="K12" s="17"/>
      <c r="L12" s="17"/>
      <c r="M12" s="17"/>
      <c r="N12" s="23" t="str">
        <f t="shared" si="0"/>
        <v/>
      </c>
      <c r="O12" s="44"/>
      <c r="P12" s="44"/>
      <c r="Q12" s="17"/>
      <c r="R12" s="44"/>
      <c r="S12" s="18"/>
      <c r="T12" s="44"/>
      <c r="U12" s="44"/>
    </row>
    <row r="13" spans="1:21" s="34" customFormat="1" ht="127.5" x14ac:dyDescent="0.25">
      <c r="A13" s="148"/>
      <c r="B13" s="21" t="s">
        <v>59</v>
      </c>
      <c r="C13" s="44" t="s">
        <v>355</v>
      </c>
      <c r="D13" s="44" t="s">
        <v>1076</v>
      </c>
      <c r="E13" s="44" t="s">
        <v>358</v>
      </c>
      <c r="F13" s="44" t="s">
        <v>359</v>
      </c>
      <c r="G13" s="15"/>
      <c r="H13" s="44"/>
      <c r="I13" s="17"/>
      <c r="J13" s="17"/>
      <c r="K13" s="17"/>
      <c r="L13" s="17"/>
      <c r="M13" s="17"/>
      <c r="N13" s="23" t="str">
        <f t="shared" si="0"/>
        <v/>
      </c>
      <c r="O13" s="44"/>
      <c r="P13" s="44"/>
      <c r="Q13" s="17"/>
      <c r="R13" s="44"/>
      <c r="S13" s="18"/>
      <c r="T13" s="44"/>
      <c r="U13" s="44"/>
    </row>
    <row r="14" spans="1:21" s="34" customFormat="1" ht="127.5" x14ac:dyDescent="0.25">
      <c r="A14" s="148"/>
      <c r="B14" s="21" t="s">
        <v>59</v>
      </c>
      <c r="C14" s="44" t="s">
        <v>356</v>
      </c>
      <c r="D14" s="44" t="s">
        <v>1077</v>
      </c>
      <c r="E14" s="44" t="s">
        <v>358</v>
      </c>
      <c r="F14" s="15"/>
      <c r="G14" s="15"/>
      <c r="H14" s="44"/>
      <c r="I14" s="17"/>
      <c r="J14" s="17"/>
      <c r="K14" s="17"/>
      <c r="L14" s="17"/>
      <c r="M14" s="17"/>
      <c r="N14" s="23" t="str">
        <f t="shared" si="0"/>
        <v/>
      </c>
      <c r="O14" s="44"/>
      <c r="P14" s="44"/>
      <c r="Q14" s="17"/>
      <c r="R14" s="44"/>
      <c r="S14" s="18"/>
      <c r="T14" s="44"/>
      <c r="U14" s="44"/>
    </row>
    <row r="15" spans="1:21" s="34" customFormat="1" ht="89.25" x14ac:dyDescent="0.25">
      <c r="A15" s="149"/>
      <c r="B15" s="21" t="s">
        <v>59</v>
      </c>
      <c r="C15" s="44" t="s">
        <v>357</v>
      </c>
      <c r="D15" s="44" t="s">
        <v>1078</v>
      </c>
      <c r="E15" s="15"/>
      <c r="F15" s="44" t="s">
        <v>359</v>
      </c>
      <c r="G15" s="44" t="s">
        <v>360</v>
      </c>
      <c r="H15" s="44"/>
      <c r="I15" s="17"/>
      <c r="J15" s="17"/>
      <c r="K15" s="17"/>
      <c r="L15" s="17"/>
      <c r="M15" s="17"/>
      <c r="N15" s="23" t="str">
        <f t="shared" si="0"/>
        <v/>
      </c>
      <c r="O15" s="44"/>
      <c r="P15" s="44"/>
      <c r="Q15" s="17"/>
      <c r="R15" s="44"/>
      <c r="S15" s="18"/>
      <c r="T15" s="44"/>
      <c r="U15" s="44"/>
    </row>
    <row r="16" spans="1:21" s="34" customFormat="1" ht="102" x14ac:dyDescent="0.25">
      <c r="A16" s="147" t="s">
        <v>62</v>
      </c>
      <c r="B16" s="21" t="s">
        <v>61</v>
      </c>
      <c r="C16" s="44" t="s">
        <v>361</v>
      </c>
      <c r="D16" s="44" t="s">
        <v>1079</v>
      </c>
      <c r="E16" s="44" t="s">
        <v>365</v>
      </c>
      <c r="F16" s="44" t="s">
        <v>366</v>
      </c>
      <c r="G16" s="15"/>
      <c r="H16" s="44"/>
      <c r="I16" s="17"/>
      <c r="J16" s="17"/>
      <c r="K16" s="17"/>
      <c r="L16" s="17"/>
      <c r="M16" s="17"/>
      <c r="N16" s="23" t="str">
        <f t="shared" si="0"/>
        <v/>
      </c>
      <c r="O16" s="44"/>
      <c r="P16" s="44"/>
      <c r="Q16" s="17"/>
      <c r="R16" s="44"/>
      <c r="S16" s="18"/>
      <c r="T16" s="44"/>
      <c r="U16" s="44"/>
    </row>
    <row r="17" spans="1:21" s="34" customFormat="1" ht="102" x14ac:dyDescent="0.25">
      <c r="A17" s="148"/>
      <c r="B17" s="21" t="s">
        <v>61</v>
      </c>
      <c r="C17" s="44" t="s">
        <v>362</v>
      </c>
      <c r="D17" s="44" t="s">
        <v>1080</v>
      </c>
      <c r="E17" s="44" t="s">
        <v>365</v>
      </c>
      <c r="F17" s="44" t="s">
        <v>366</v>
      </c>
      <c r="G17" s="15"/>
      <c r="H17" s="44"/>
      <c r="I17" s="17"/>
      <c r="J17" s="17"/>
      <c r="K17" s="17"/>
      <c r="L17" s="17"/>
      <c r="M17" s="17"/>
      <c r="N17" s="23" t="str">
        <f t="shared" si="0"/>
        <v/>
      </c>
      <c r="O17" s="44"/>
      <c r="P17" s="44"/>
      <c r="Q17" s="17"/>
      <c r="R17" s="44"/>
      <c r="S17" s="18"/>
      <c r="T17" s="44"/>
      <c r="U17" s="44"/>
    </row>
    <row r="18" spans="1:21" s="34" customFormat="1" ht="102" x14ac:dyDescent="0.25">
      <c r="A18" s="148"/>
      <c r="B18" s="21" t="s">
        <v>61</v>
      </c>
      <c r="C18" s="44" t="s">
        <v>363</v>
      </c>
      <c r="D18" s="44" t="s">
        <v>1081</v>
      </c>
      <c r="E18" s="44" t="s">
        <v>365</v>
      </c>
      <c r="F18" s="15"/>
      <c r="G18" s="15"/>
      <c r="H18" s="44"/>
      <c r="I18" s="17"/>
      <c r="J18" s="17"/>
      <c r="K18" s="17"/>
      <c r="L18" s="17"/>
      <c r="M18" s="17"/>
      <c r="N18" s="23" t="str">
        <f t="shared" si="0"/>
        <v/>
      </c>
      <c r="O18" s="44"/>
      <c r="P18" s="44"/>
      <c r="Q18" s="17"/>
      <c r="R18" s="44"/>
      <c r="S18" s="18"/>
      <c r="T18" s="44"/>
      <c r="U18" s="44"/>
    </row>
    <row r="19" spans="1:21" s="34" customFormat="1" ht="76.5" x14ac:dyDescent="0.25">
      <c r="A19" s="149"/>
      <c r="B19" s="21" t="s">
        <v>61</v>
      </c>
      <c r="C19" s="44" t="s">
        <v>364</v>
      </c>
      <c r="D19" s="44" t="s">
        <v>1082</v>
      </c>
      <c r="E19" s="15"/>
      <c r="F19" s="44" t="s">
        <v>366</v>
      </c>
      <c r="G19" s="44" t="s">
        <v>367</v>
      </c>
      <c r="H19" s="44"/>
      <c r="I19" s="17"/>
      <c r="J19" s="17"/>
      <c r="K19" s="17"/>
      <c r="L19" s="17"/>
      <c r="M19" s="17"/>
      <c r="N19" s="23" t="str">
        <f t="shared" si="0"/>
        <v/>
      </c>
      <c r="O19" s="44"/>
      <c r="P19" s="44"/>
      <c r="Q19" s="17"/>
      <c r="R19" s="44"/>
      <c r="S19" s="18"/>
      <c r="T19" s="44"/>
      <c r="U19" s="44"/>
    </row>
    <row r="20" spans="1:21" s="34" customFormat="1" ht="76.5" x14ac:dyDescent="0.25">
      <c r="A20" s="147" t="s">
        <v>64</v>
      </c>
      <c r="B20" s="21" t="s">
        <v>63</v>
      </c>
      <c r="C20" s="44" t="s">
        <v>368</v>
      </c>
      <c r="D20" s="44" t="s">
        <v>1083</v>
      </c>
      <c r="E20" s="44" t="s">
        <v>372</v>
      </c>
      <c r="F20" s="15"/>
      <c r="G20" s="15"/>
      <c r="H20" s="44"/>
      <c r="I20" s="17"/>
      <c r="J20" s="17"/>
      <c r="K20" s="17"/>
      <c r="L20" s="17"/>
      <c r="M20" s="17"/>
      <c r="N20" s="23" t="str">
        <f t="shared" si="0"/>
        <v/>
      </c>
      <c r="O20" s="44"/>
      <c r="P20" s="44"/>
      <c r="Q20" s="17"/>
      <c r="R20" s="44"/>
      <c r="S20" s="18"/>
      <c r="T20" s="44"/>
      <c r="U20" s="44"/>
    </row>
    <row r="21" spans="1:21" s="34" customFormat="1" ht="76.5" x14ac:dyDescent="0.25">
      <c r="A21" s="148"/>
      <c r="B21" s="21" t="s">
        <v>63</v>
      </c>
      <c r="C21" s="44" t="s">
        <v>369</v>
      </c>
      <c r="D21" s="44" t="s">
        <v>1084</v>
      </c>
      <c r="E21" s="15"/>
      <c r="F21" s="44" t="s">
        <v>373</v>
      </c>
      <c r="G21" s="44" t="s">
        <v>374</v>
      </c>
      <c r="H21" s="44"/>
      <c r="I21" s="17"/>
      <c r="J21" s="17"/>
      <c r="K21" s="17"/>
      <c r="L21" s="17"/>
      <c r="M21" s="17"/>
      <c r="N21" s="23" t="str">
        <f t="shared" si="0"/>
        <v/>
      </c>
      <c r="O21" s="44"/>
      <c r="P21" s="44"/>
      <c r="Q21" s="17"/>
      <c r="R21" s="44"/>
      <c r="S21" s="18"/>
      <c r="T21" s="44"/>
      <c r="U21" s="44"/>
    </row>
    <row r="22" spans="1:21" s="34" customFormat="1" ht="76.5" x14ac:dyDescent="0.25">
      <c r="A22" s="148"/>
      <c r="B22" s="21" t="s">
        <v>63</v>
      </c>
      <c r="C22" s="44" t="s">
        <v>370</v>
      </c>
      <c r="D22" s="44" t="s">
        <v>1085</v>
      </c>
      <c r="E22" s="44" t="s">
        <v>372</v>
      </c>
      <c r="F22" s="15"/>
      <c r="G22" s="15"/>
      <c r="H22" s="44"/>
      <c r="I22" s="17"/>
      <c r="J22" s="17"/>
      <c r="K22" s="17"/>
      <c r="L22" s="17"/>
      <c r="M22" s="17"/>
      <c r="N22" s="23" t="str">
        <f t="shared" si="0"/>
        <v/>
      </c>
      <c r="O22" s="44"/>
      <c r="P22" s="44"/>
      <c r="Q22" s="17"/>
      <c r="R22" s="44"/>
      <c r="S22" s="18"/>
      <c r="T22" s="44"/>
      <c r="U22" s="44"/>
    </row>
    <row r="23" spans="1:21" s="34" customFormat="1" ht="38.25" x14ac:dyDescent="0.25">
      <c r="A23" s="149"/>
      <c r="B23" s="21" t="s">
        <v>63</v>
      </c>
      <c r="C23" s="44" t="s">
        <v>371</v>
      </c>
      <c r="D23" s="44" t="s">
        <v>1086</v>
      </c>
      <c r="E23" s="15"/>
      <c r="F23" s="44" t="s">
        <v>373</v>
      </c>
      <c r="G23" s="44" t="s">
        <v>374</v>
      </c>
      <c r="H23" s="44"/>
      <c r="I23" s="17"/>
      <c r="J23" s="17"/>
      <c r="K23" s="17"/>
      <c r="L23" s="17"/>
      <c r="M23" s="17"/>
      <c r="N23" s="23" t="str">
        <f t="shared" si="0"/>
        <v/>
      </c>
      <c r="O23" s="44"/>
      <c r="P23" s="44"/>
      <c r="Q23" s="17"/>
      <c r="R23" s="44"/>
      <c r="S23" s="18"/>
      <c r="T23" s="44"/>
      <c r="U23" s="44"/>
    </row>
    <row r="24" spans="1:21" s="34" customFormat="1" ht="12.75" x14ac:dyDescent="0.25">
      <c r="B24" s="35"/>
      <c r="I24" s="36"/>
      <c r="J24" s="36"/>
      <c r="K24" s="36"/>
      <c r="L24" s="36"/>
      <c r="M24" s="36"/>
      <c r="N24" s="37"/>
      <c r="Q24" s="36"/>
    </row>
    <row r="25" spans="1:21" s="34" customFormat="1" ht="12.75" x14ac:dyDescent="0.25">
      <c r="B25" s="35"/>
      <c r="I25" s="36"/>
      <c r="J25" s="36"/>
      <c r="K25" s="36"/>
      <c r="L25" s="36"/>
      <c r="M25" s="36"/>
      <c r="N25" s="37"/>
      <c r="Q25" s="36"/>
    </row>
    <row r="26" spans="1:21" s="34" customFormat="1" ht="12.75" x14ac:dyDescent="0.25">
      <c r="B26" s="35"/>
      <c r="I26" s="36"/>
      <c r="J26" s="36"/>
      <c r="K26" s="36"/>
      <c r="L26" s="36"/>
      <c r="M26" s="36"/>
      <c r="N26" s="37"/>
      <c r="Q26" s="36"/>
    </row>
    <row r="27" spans="1:21" s="34" customFormat="1" ht="12.75" x14ac:dyDescent="0.25">
      <c r="B27" s="35"/>
      <c r="I27" s="36"/>
      <c r="J27" s="36"/>
      <c r="K27" s="36"/>
      <c r="L27" s="36"/>
      <c r="M27" s="36"/>
      <c r="N27" s="37"/>
      <c r="Q27" s="36"/>
    </row>
    <row r="28" spans="1:21" s="34" customFormat="1" ht="12.75" x14ac:dyDescent="0.25">
      <c r="B28" s="35"/>
      <c r="I28" s="36"/>
      <c r="J28" s="36"/>
      <c r="K28" s="36"/>
      <c r="L28" s="36"/>
      <c r="M28" s="36"/>
      <c r="N28" s="37"/>
      <c r="Q28" s="36"/>
    </row>
    <row r="29" spans="1:21" s="34" customFormat="1" ht="12.75" x14ac:dyDescent="0.25">
      <c r="B29" s="35"/>
      <c r="I29" s="36"/>
      <c r="J29" s="36"/>
      <c r="K29" s="36"/>
      <c r="L29" s="36"/>
      <c r="M29" s="36"/>
      <c r="N29" s="37"/>
      <c r="Q29" s="36"/>
    </row>
    <row r="30" spans="1:21" s="34" customFormat="1" ht="12.75" x14ac:dyDescent="0.25">
      <c r="B30" s="35"/>
      <c r="I30" s="36"/>
      <c r="J30" s="36"/>
      <c r="K30" s="36"/>
      <c r="L30" s="36"/>
      <c r="M30" s="36"/>
      <c r="N30" s="37"/>
      <c r="Q30" s="36"/>
    </row>
    <row r="31" spans="1:21" s="34" customFormat="1" ht="12.75" x14ac:dyDescent="0.25">
      <c r="B31" s="35"/>
      <c r="I31" s="36"/>
      <c r="J31" s="36"/>
      <c r="K31" s="36"/>
      <c r="L31" s="36"/>
      <c r="M31" s="36"/>
      <c r="N31" s="37"/>
      <c r="Q31" s="36"/>
    </row>
    <row r="32" spans="1:21" s="34" customFormat="1" ht="12.75" x14ac:dyDescent="0.25">
      <c r="B32" s="35"/>
      <c r="I32" s="36"/>
      <c r="J32" s="36"/>
      <c r="K32" s="36"/>
      <c r="L32" s="36"/>
      <c r="M32" s="36"/>
      <c r="N32" s="37"/>
      <c r="Q32" s="36"/>
    </row>
    <row r="33" spans="2:17" s="34" customFormat="1" ht="12.75" x14ac:dyDescent="0.25">
      <c r="B33" s="35"/>
      <c r="I33" s="36"/>
      <c r="J33" s="36"/>
      <c r="K33" s="36"/>
      <c r="L33" s="36"/>
      <c r="M33" s="36"/>
      <c r="N33" s="37"/>
      <c r="Q33" s="36"/>
    </row>
    <row r="34" spans="2:17" s="34" customFormat="1" ht="12.75" x14ac:dyDescent="0.25">
      <c r="B34" s="35"/>
      <c r="I34" s="36"/>
      <c r="J34" s="36"/>
      <c r="K34" s="36"/>
      <c r="L34" s="36"/>
      <c r="M34" s="36"/>
      <c r="N34" s="37"/>
      <c r="Q34" s="36"/>
    </row>
    <row r="35" spans="2:17" s="34" customFormat="1" ht="12.75" x14ac:dyDescent="0.25">
      <c r="B35" s="35"/>
      <c r="I35" s="36"/>
      <c r="J35" s="36"/>
      <c r="K35" s="36"/>
      <c r="L35" s="36"/>
      <c r="M35" s="36"/>
      <c r="N35" s="37"/>
      <c r="Q35" s="36"/>
    </row>
    <row r="36" spans="2:17" s="34" customFormat="1" ht="12.75" x14ac:dyDescent="0.25">
      <c r="B36" s="35"/>
      <c r="I36" s="36"/>
      <c r="J36" s="36"/>
      <c r="K36" s="36"/>
      <c r="L36" s="36"/>
      <c r="M36" s="36"/>
      <c r="N36" s="37"/>
      <c r="Q36" s="36"/>
    </row>
    <row r="37" spans="2:17" s="34" customFormat="1" ht="12.75" x14ac:dyDescent="0.25">
      <c r="B37" s="35"/>
      <c r="I37" s="36"/>
      <c r="J37" s="36"/>
      <c r="K37" s="36"/>
      <c r="L37" s="36"/>
      <c r="M37" s="36"/>
      <c r="N37" s="37"/>
      <c r="Q37" s="36"/>
    </row>
    <row r="38" spans="2:17" s="34" customFormat="1" ht="12.75" x14ac:dyDescent="0.25">
      <c r="B38" s="35"/>
      <c r="I38" s="36"/>
      <c r="J38" s="36"/>
      <c r="K38" s="36"/>
      <c r="L38" s="36"/>
      <c r="M38" s="36"/>
      <c r="N38" s="37"/>
      <c r="Q38" s="36"/>
    </row>
    <row r="39" spans="2:17" s="34" customFormat="1" ht="12.75" x14ac:dyDescent="0.25">
      <c r="B39" s="35"/>
      <c r="I39" s="36"/>
      <c r="J39" s="36"/>
      <c r="K39" s="36"/>
      <c r="L39" s="36"/>
      <c r="M39" s="36"/>
      <c r="N39" s="37"/>
      <c r="Q39" s="36"/>
    </row>
    <row r="40" spans="2:17" s="34" customFormat="1" ht="12.75" x14ac:dyDescent="0.25">
      <c r="B40" s="35"/>
      <c r="I40" s="36"/>
      <c r="J40" s="36"/>
      <c r="K40" s="36"/>
      <c r="L40" s="36"/>
      <c r="M40" s="36"/>
      <c r="N40" s="37"/>
      <c r="Q40" s="36"/>
    </row>
    <row r="41" spans="2:17" s="34" customFormat="1" ht="12.75" x14ac:dyDescent="0.25">
      <c r="B41" s="35"/>
      <c r="I41" s="36"/>
      <c r="J41" s="36"/>
      <c r="K41" s="36"/>
      <c r="L41" s="36"/>
      <c r="M41" s="36"/>
      <c r="N41" s="37"/>
      <c r="Q41" s="36"/>
    </row>
    <row r="42" spans="2:17" s="34" customFormat="1" ht="12.75" x14ac:dyDescent="0.25">
      <c r="B42" s="35"/>
      <c r="I42" s="36"/>
      <c r="J42" s="36"/>
      <c r="K42" s="36"/>
      <c r="L42" s="36"/>
      <c r="M42" s="36"/>
      <c r="N42" s="37"/>
      <c r="Q42" s="36"/>
    </row>
    <row r="43" spans="2:17" s="34" customFormat="1" ht="12.75" x14ac:dyDescent="0.25">
      <c r="B43" s="35"/>
      <c r="I43" s="36"/>
      <c r="J43" s="36"/>
      <c r="K43" s="36"/>
      <c r="L43" s="36"/>
      <c r="M43" s="36"/>
      <c r="N43" s="37"/>
      <c r="Q43" s="36"/>
    </row>
  </sheetData>
  <sheetProtection sort="0" autoFilter="0"/>
  <autoFilter ref="A1:U1"/>
  <mergeCells count="4">
    <mergeCell ref="A20:A23"/>
    <mergeCell ref="A2:A11"/>
    <mergeCell ref="A12:A15"/>
    <mergeCell ref="A16:A19"/>
  </mergeCells>
  <conditionalFormatting sqref="N2:N23">
    <cfRule type="expression" dxfId="15" priority="1">
      <formula>OR(AND(L2&lt;&gt;"",M2=""),AND(L2="",M2&lt;&gt;""))</formula>
    </cfRule>
  </conditionalFormatting>
  <dataValidations xWindow="137" yWindow="322"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L2:M1048576 U2:U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43"/>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2.75" x14ac:dyDescent="0.2"/>
  <cols>
    <col min="1" max="1" width="23.85546875" style="60" customWidth="1"/>
    <col min="2" max="2" width="8.85546875" style="61" customWidth="1"/>
    <col min="3" max="3" width="16.85546875" style="60" customWidth="1"/>
    <col min="4" max="4" width="43.42578125" style="60" customWidth="1"/>
    <col min="5" max="7" width="30.85546875" style="60" customWidth="1"/>
    <col min="8" max="8" width="55.85546875" style="60" customWidth="1"/>
    <col min="9" max="10" width="19.7109375" style="62" customWidth="1"/>
    <col min="11" max="11" width="26.5703125" style="62" customWidth="1"/>
    <col min="12" max="13" width="15.85546875" style="62" customWidth="1"/>
    <col min="14" max="14" width="15.85546875" style="63" customWidth="1"/>
    <col min="15" max="16" width="26.5703125" style="60" customWidth="1"/>
    <col min="17" max="17" width="18.5703125" style="62" customWidth="1"/>
    <col min="18" max="18" width="21" style="60" customWidth="1"/>
    <col min="19" max="19" width="5.42578125" style="64" customWidth="1"/>
    <col min="20" max="20" width="19.42578125" style="60" customWidth="1"/>
    <col min="21" max="21" width="14.42578125" style="60" customWidth="1"/>
    <col min="22" max="24" width="9" style="60"/>
    <col min="25" max="25" width="7.85546875" style="60" customWidth="1"/>
    <col min="26" max="16384" width="9" style="60"/>
  </cols>
  <sheetData>
    <row r="1" spans="1:21" s="58" customFormat="1" ht="38.25" x14ac:dyDescent="0.25">
      <c r="A1" s="55" t="s">
        <v>299</v>
      </c>
      <c r="B1" s="56" t="s">
        <v>320</v>
      </c>
      <c r="C1" s="55" t="s">
        <v>0</v>
      </c>
      <c r="D1" s="55" t="s">
        <v>1</v>
      </c>
      <c r="E1" s="55" t="s">
        <v>10</v>
      </c>
      <c r="F1" s="55" t="s">
        <v>11</v>
      </c>
      <c r="G1" s="55" t="s">
        <v>12</v>
      </c>
      <c r="H1" s="55" t="s">
        <v>2</v>
      </c>
      <c r="I1" s="55" t="s">
        <v>3</v>
      </c>
      <c r="J1" s="55" t="s">
        <v>23</v>
      </c>
      <c r="K1" s="55" t="s">
        <v>28</v>
      </c>
      <c r="L1" s="55" t="s">
        <v>24</v>
      </c>
      <c r="M1" s="55" t="s">
        <v>25</v>
      </c>
      <c r="N1" s="57" t="s">
        <v>26</v>
      </c>
      <c r="O1" s="55" t="s">
        <v>27</v>
      </c>
      <c r="P1" s="55" t="s">
        <v>4</v>
      </c>
      <c r="Q1" s="13" t="s">
        <v>2111</v>
      </c>
      <c r="R1" s="55" t="s">
        <v>5</v>
      </c>
      <c r="S1" s="55"/>
      <c r="T1" s="55" t="s">
        <v>30</v>
      </c>
      <c r="U1" s="55" t="s">
        <v>29</v>
      </c>
    </row>
    <row r="2" spans="1:21" s="34" customFormat="1" ht="140.25" x14ac:dyDescent="0.25">
      <c r="A2" s="150" t="s">
        <v>67</v>
      </c>
      <c r="B2" s="20" t="s">
        <v>66</v>
      </c>
      <c r="C2" s="96" t="s">
        <v>1637</v>
      </c>
      <c r="D2" s="96" t="s">
        <v>1638</v>
      </c>
      <c r="E2" s="14" t="s">
        <v>1639</v>
      </c>
      <c r="F2" s="15"/>
      <c r="G2" s="15"/>
      <c r="H2" s="95"/>
      <c r="I2" s="17"/>
      <c r="J2" s="17"/>
      <c r="K2" s="44"/>
      <c r="L2" s="17"/>
      <c r="M2" s="17"/>
      <c r="N2" s="23" t="str">
        <f>IF(OR(L2="",M2=""),"",
IF(OR(L2="Low",M2="Low"),"Low",
IF(OR(L2="Moderate",M2="Moderate"),"Moderate",
"High")))</f>
        <v/>
      </c>
      <c r="O2" s="44"/>
      <c r="P2" s="44"/>
      <c r="Q2" s="17"/>
      <c r="R2" s="44"/>
      <c r="S2" s="18"/>
      <c r="T2" s="44"/>
      <c r="U2" s="44"/>
    </row>
    <row r="3" spans="1:21" s="34" customFormat="1" ht="38.25" x14ac:dyDescent="0.25">
      <c r="A3" s="151"/>
      <c r="B3" s="20" t="s">
        <v>66</v>
      </c>
      <c r="C3" s="96" t="s">
        <v>912</v>
      </c>
      <c r="D3" s="96" t="s">
        <v>1641</v>
      </c>
      <c r="E3" s="14" t="s">
        <v>1639</v>
      </c>
      <c r="F3" s="15"/>
      <c r="G3" s="15"/>
      <c r="H3" s="95"/>
      <c r="I3" s="17"/>
      <c r="J3" s="17"/>
      <c r="K3" s="44"/>
      <c r="L3" s="17"/>
      <c r="M3" s="17"/>
      <c r="N3" s="23" t="str">
        <f t="shared" ref="N3:N34" si="0">IF(OR(L3="",M3=""),"",
IF(OR(L3="Low",M3="Low"),"Low",
IF(OR(L3="Moderate",M3="Moderate"),"Moderate",
"High")))</f>
        <v/>
      </c>
      <c r="O3" s="44"/>
      <c r="P3" s="44"/>
      <c r="Q3" s="17"/>
      <c r="R3" s="44"/>
      <c r="S3" s="18"/>
      <c r="T3" s="44"/>
      <c r="U3" s="44"/>
    </row>
    <row r="4" spans="1:21" s="34" customFormat="1" ht="51" x14ac:dyDescent="0.25">
      <c r="A4" s="151"/>
      <c r="B4" s="20" t="s">
        <v>66</v>
      </c>
      <c r="C4" s="96" t="s">
        <v>1642</v>
      </c>
      <c r="D4" s="96" t="s">
        <v>989</v>
      </c>
      <c r="E4" s="14" t="s">
        <v>1639</v>
      </c>
      <c r="F4" s="14" t="s">
        <v>1640</v>
      </c>
      <c r="G4" s="15"/>
      <c r="H4" s="95"/>
      <c r="I4" s="17"/>
      <c r="J4" s="17"/>
      <c r="K4" s="44"/>
      <c r="L4" s="17"/>
      <c r="M4" s="17"/>
      <c r="N4" s="23" t="str">
        <f t="shared" si="0"/>
        <v/>
      </c>
      <c r="O4" s="44"/>
      <c r="P4" s="44"/>
      <c r="Q4" s="17"/>
      <c r="R4" s="44"/>
      <c r="S4" s="18"/>
      <c r="T4" s="44"/>
      <c r="U4" s="44"/>
    </row>
    <row r="5" spans="1:21" s="34" customFormat="1" ht="63.75" x14ac:dyDescent="0.25">
      <c r="A5" s="151"/>
      <c r="B5" s="20" t="s">
        <v>66</v>
      </c>
      <c r="C5" s="96" t="s">
        <v>913</v>
      </c>
      <c r="D5" s="96" t="s">
        <v>992</v>
      </c>
      <c r="E5" s="14" t="s">
        <v>1639</v>
      </c>
      <c r="F5" s="15"/>
      <c r="G5" s="15"/>
      <c r="H5" s="95"/>
      <c r="I5" s="17"/>
      <c r="J5" s="17"/>
      <c r="K5" s="44"/>
      <c r="L5" s="17"/>
      <c r="M5" s="17"/>
      <c r="N5" s="23" t="str">
        <f t="shared" si="0"/>
        <v/>
      </c>
      <c r="O5" s="44"/>
      <c r="P5" s="44"/>
      <c r="Q5" s="17"/>
      <c r="R5" s="44"/>
      <c r="S5" s="18"/>
      <c r="T5" s="44"/>
      <c r="U5" s="44"/>
    </row>
    <row r="6" spans="1:21" s="34" customFormat="1" ht="38.25" x14ac:dyDescent="0.25">
      <c r="A6" s="151"/>
      <c r="B6" s="20" t="s">
        <v>66</v>
      </c>
      <c r="C6" s="96" t="s">
        <v>1643</v>
      </c>
      <c r="D6" s="96" t="s">
        <v>1644</v>
      </c>
      <c r="E6" s="14" t="s">
        <v>1639</v>
      </c>
      <c r="F6" s="15"/>
      <c r="G6" s="15"/>
      <c r="H6" s="95"/>
      <c r="I6" s="17"/>
      <c r="J6" s="17"/>
      <c r="K6" s="44"/>
      <c r="L6" s="17"/>
      <c r="M6" s="17"/>
      <c r="N6" s="23" t="str">
        <f t="shared" si="0"/>
        <v/>
      </c>
      <c r="O6" s="44"/>
      <c r="P6" s="44"/>
      <c r="Q6" s="17"/>
      <c r="R6" s="44"/>
      <c r="S6" s="18"/>
      <c r="T6" s="44"/>
      <c r="U6" s="44"/>
    </row>
    <row r="7" spans="1:21" s="34" customFormat="1" ht="51" x14ac:dyDescent="0.25">
      <c r="A7" s="151"/>
      <c r="B7" s="20" t="s">
        <v>66</v>
      </c>
      <c r="C7" s="96" t="s">
        <v>1645</v>
      </c>
      <c r="D7" s="96" t="s">
        <v>503</v>
      </c>
      <c r="E7" s="14" t="s">
        <v>1639</v>
      </c>
      <c r="F7" s="14" t="s">
        <v>1640</v>
      </c>
      <c r="G7" s="15"/>
      <c r="H7" s="95"/>
      <c r="I7" s="17"/>
      <c r="J7" s="17"/>
      <c r="K7" s="44"/>
      <c r="L7" s="17"/>
      <c r="M7" s="17"/>
      <c r="N7" s="23" t="str">
        <f t="shared" si="0"/>
        <v/>
      </c>
      <c r="O7" s="44"/>
      <c r="P7" s="44"/>
      <c r="Q7" s="17"/>
      <c r="R7" s="44"/>
      <c r="S7" s="18"/>
      <c r="T7" s="44"/>
      <c r="U7" s="44"/>
    </row>
    <row r="8" spans="1:21" s="34" customFormat="1" ht="38.25" x14ac:dyDescent="0.25">
      <c r="A8" s="151"/>
      <c r="B8" s="20" t="s">
        <v>66</v>
      </c>
      <c r="C8" s="96" t="s">
        <v>914</v>
      </c>
      <c r="D8" s="96" t="s">
        <v>1646</v>
      </c>
      <c r="E8" s="14" t="s">
        <v>1639</v>
      </c>
      <c r="F8" s="15"/>
      <c r="G8" s="15"/>
      <c r="H8" s="95"/>
      <c r="I8" s="17"/>
      <c r="J8" s="17"/>
      <c r="K8" s="44"/>
      <c r="L8" s="17"/>
      <c r="M8" s="17"/>
      <c r="N8" s="23" t="str">
        <f t="shared" si="0"/>
        <v/>
      </c>
      <c r="O8" s="44"/>
      <c r="P8" s="44"/>
      <c r="Q8" s="17"/>
      <c r="R8" s="44"/>
      <c r="S8" s="18"/>
      <c r="T8" s="44"/>
      <c r="U8" s="44"/>
    </row>
    <row r="9" spans="1:21" s="34" customFormat="1" ht="51" x14ac:dyDescent="0.25">
      <c r="A9" s="151"/>
      <c r="B9" s="20" t="s">
        <v>66</v>
      </c>
      <c r="C9" s="96" t="s">
        <v>1647</v>
      </c>
      <c r="D9" s="96" t="s">
        <v>1648</v>
      </c>
      <c r="E9" s="14" t="s">
        <v>1639</v>
      </c>
      <c r="F9" s="15"/>
      <c r="G9" s="15"/>
      <c r="H9" s="95"/>
      <c r="I9" s="17"/>
      <c r="J9" s="17"/>
      <c r="K9" s="17"/>
      <c r="L9" s="17"/>
      <c r="M9" s="17"/>
      <c r="N9" s="23" t="str">
        <f t="shared" si="0"/>
        <v/>
      </c>
      <c r="O9" s="44"/>
      <c r="P9" s="44"/>
      <c r="Q9" s="17"/>
      <c r="R9" s="44"/>
      <c r="S9" s="18"/>
      <c r="T9" s="44"/>
      <c r="U9" s="17"/>
    </row>
    <row r="10" spans="1:21" s="34" customFormat="1" ht="38.25" x14ac:dyDescent="0.25">
      <c r="A10" s="151"/>
      <c r="B10" s="20" t="s">
        <v>66</v>
      </c>
      <c r="C10" s="96" t="s">
        <v>915</v>
      </c>
      <c r="D10" s="96" t="s">
        <v>1649</v>
      </c>
      <c r="E10" s="14" t="s">
        <v>1639</v>
      </c>
      <c r="F10" s="15"/>
      <c r="G10" s="15"/>
      <c r="H10" s="95"/>
      <c r="I10" s="17"/>
      <c r="J10" s="17"/>
      <c r="K10" s="17"/>
      <c r="L10" s="17"/>
      <c r="M10" s="17"/>
      <c r="N10" s="23" t="str">
        <f t="shared" si="0"/>
        <v/>
      </c>
      <c r="O10" s="44"/>
      <c r="P10" s="44"/>
      <c r="Q10" s="17"/>
      <c r="R10" s="44"/>
      <c r="S10" s="18"/>
      <c r="T10" s="44"/>
      <c r="U10" s="17"/>
    </row>
    <row r="11" spans="1:21" s="34" customFormat="1" ht="51" x14ac:dyDescent="0.25">
      <c r="A11" s="152"/>
      <c r="B11" s="20" t="s">
        <v>66</v>
      </c>
      <c r="C11" s="96" t="s">
        <v>1650</v>
      </c>
      <c r="D11" s="96" t="s">
        <v>1651</v>
      </c>
      <c r="E11" s="14" t="s">
        <v>1639</v>
      </c>
      <c r="F11" s="15"/>
      <c r="G11" s="15"/>
      <c r="H11" s="95"/>
      <c r="I11" s="17"/>
      <c r="J11" s="17"/>
      <c r="K11" s="17"/>
      <c r="L11" s="17"/>
      <c r="M11" s="17"/>
      <c r="N11" s="23" t="str">
        <f t="shared" si="0"/>
        <v/>
      </c>
      <c r="O11" s="44"/>
      <c r="P11" s="44"/>
      <c r="Q11" s="17"/>
      <c r="R11" s="44"/>
      <c r="S11" s="18"/>
      <c r="T11" s="44"/>
      <c r="U11" s="17"/>
    </row>
    <row r="12" spans="1:21" s="34" customFormat="1" ht="127.5" x14ac:dyDescent="0.25">
      <c r="A12" s="150" t="s">
        <v>69</v>
      </c>
      <c r="B12" s="20" t="s">
        <v>68</v>
      </c>
      <c r="C12" s="96" t="s">
        <v>916</v>
      </c>
      <c r="D12" s="96" t="s">
        <v>1652</v>
      </c>
      <c r="E12" s="14" t="s">
        <v>1653</v>
      </c>
      <c r="F12" s="15"/>
      <c r="G12" s="15"/>
      <c r="H12" s="95"/>
      <c r="I12" s="17"/>
      <c r="J12" s="17"/>
      <c r="K12" s="17"/>
      <c r="L12" s="17"/>
      <c r="M12" s="17"/>
      <c r="N12" s="23" t="str">
        <f t="shared" si="0"/>
        <v/>
      </c>
      <c r="O12" s="44"/>
      <c r="P12" s="44"/>
      <c r="Q12" s="17"/>
      <c r="R12" s="44"/>
      <c r="S12" s="18"/>
      <c r="T12" s="44"/>
      <c r="U12" s="17"/>
    </row>
    <row r="13" spans="1:21" s="34" customFormat="1" ht="76.5" x14ac:dyDescent="0.25">
      <c r="A13" s="151"/>
      <c r="B13" s="20" t="s">
        <v>68</v>
      </c>
      <c r="C13" s="96" t="s">
        <v>918</v>
      </c>
      <c r="D13" s="96" t="s">
        <v>1654</v>
      </c>
      <c r="E13" s="15"/>
      <c r="F13" s="14" t="s">
        <v>1655</v>
      </c>
      <c r="G13" s="51" t="s">
        <v>917</v>
      </c>
      <c r="H13" s="95"/>
      <c r="I13" s="17"/>
      <c r="J13" s="17"/>
      <c r="K13" s="17"/>
      <c r="L13" s="17"/>
      <c r="M13" s="17"/>
      <c r="N13" s="23" t="str">
        <f t="shared" si="0"/>
        <v/>
      </c>
      <c r="O13" s="44"/>
      <c r="P13" s="44"/>
      <c r="Q13" s="17"/>
      <c r="R13" s="44"/>
      <c r="S13" s="18"/>
      <c r="T13" s="44"/>
      <c r="U13" s="17"/>
    </row>
    <row r="14" spans="1:21" s="34" customFormat="1" ht="127.5" x14ac:dyDescent="0.25">
      <c r="A14" s="151"/>
      <c r="B14" s="20" t="s">
        <v>68</v>
      </c>
      <c r="C14" s="96" t="s">
        <v>1656</v>
      </c>
      <c r="D14" s="96" t="s">
        <v>1657</v>
      </c>
      <c r="E14" s="14" t="s">
        <v>1653</v>
      </c>
      <c r="F14" s="14" t="s">
        <v>1655</v>
      </c>
      <c r="G14" s="15"/>
      <c r="H14" s="95"/>
      <c r="I14" s="17"/>
      <c r="J14" s="17"/>
      <c r="K14" s="17"/>
      <c r="L14" s="17"/>
      <c r="M14" s="17"/>
      <c r="N14" s="23" t="str">
        <f t="shared" si="0"/>
        <v/>
      </c>
      <c r="O14" s="44"/>
      <c r="P14" s="44"/>
      <c r="Q14" s="17"/>
      <c r="R14" s="44"/>
      <c r="S14" s="18"/>
      <c r="T14" s="44"/>
      <c r="U14" s="17"/>
    </row>
    <row r="15" spans="1:21" s="34" customFormat="1" ht="127.5" x14ac:dyDescent="0.25">
      <c r="A15" s="151"/>
      <c r="B15" s="20" t="s">
        <v>68</v>
      </c>
      <c r="C15" s="96" t="s">
        <v>1658</v>
      </c>
      <c r="D15" s="96" t="s">
        <v>1659</v>
      </c>
      <c r="E15" s="14" t="s">
        <v>1653</v>
      </c>
      <c r="F15" s="15"/>
      <c r="G15" s="15"/>
      <c r="H15" s="95"/>
      <c r="I15" s="17"/>
      <c r="J15" s="17"/>
      <c r="K15" s="17"/>
      <c r="L15" s="17"/>
      <c r="M15" s="17"/>
      <c r="N15" s="23" t="str">
        <f t="shared" si="0"/>
        <v/>
      </c>
      <c r="O15" s="44"/>
      <c r="P15" s="44"/>
      <c r="Q15" s="17"/>
      <c r="R15" s="44"/>
      <c r="S15" s="18"/>
      <c r="T15" s="44"/>
      <c r="U15" s="17"/>
    </row>
    <row r="16" spans="1:21" s="34" customFormat="1" ht="127.5" x14ac:dyDescent="0.25">
      <c r="A16" s="151"/>
      <c r="B16" s="20" t="s">
        <v>68</v>
      </c>
      <c r="C16" s="96" t="s">
        <v>1660</v>
      </c>
      <c r="D16" s="96" t="s">
        <v>1661</v>
      </c>
      <c r="E16" s="14" t="s">
        <v>1653</v>
      </c>
      <c r="F16" s="15"/>
      <c r="G16" s="15"/>
      <c r="H16" s="95"/>
      <c r="I16" s="17"/>
      <c r="J16" s="17"/>
      <c r="K16" s="17"/>
      <c r="L16" s="17"/>
      <c r="M16" s="17"/>
      <c r="N16" s="23" t="str">
        <f t="shared" si="0"/>
        <v/>
      </c>
      <c r="O16" s="44"/>
      <c r="P16" s="44"/>
      <c r="Q16" s="17"/>
      <c r="R16" s="44"/>
      <c r="S16" s="18"/>
      <c r="T16" s="44"/>
      <c r="U16" s="17"/>
    </row>
    <row r="17" spans="1:21" s="34" customFormat="1" ht="127.5" x14ac:dyDescent="0.25">
      <c r="A17" s="151"/>
      <c r="B17" s="20" t="s">
        <v>68</v>
      </c>
      <c r="C17" s="96" t="s">
        <v>1662</v>
      </c>
      <c r="D17" s="96" t="s">
        <v>1663</v>
      </c>
      <c r="E17" s="14" t="s">
        <v>1653</v>
      </c>
      <c r="F17" s="14" t="s">
        <v>1655</v>
      </c>
      <c r="G17" s="15"/>
      <c r="H17" s="95"/>
      <c r="I17" s="17"/>
      <c r="J17" s="17"/>
      <c r="K17" s="17"/>
      <c r="L17" s="17"/>
      <c r="M17" s="17"/>
      <c r="N17" s="23" t="str">
        <f t="shared" si="0"/>
        <v/>
      </c>
      <c r="O17" s="44"/>
      <c r="P17" s="44"/>
      <c r="Q17" s="17"/>
      <c r="R17" s="44"/>
      <c r="S17" s="18"/>
      <c r="T17" s="44"/>
      <c r="U17" s="17"/>
    </row>
    <row r="18" spans="1:21" s="34" customFormat="1" ht="127.5" x14ac:dyDescent="0.25">
      <c r="A18" s="152"/>
      <c r="B18" s="20" t="s">
        <v>68</v>
      </c>
      <c r="C18" s="96" t="s">
        <v>1664</v>
      </c>
      <c r="D18" s="96" t="s">
        <v>1665</v>
      </c>
      <c r="E18" s="14" t="s">
        <v>1653</v>
      </c>
      <c r="F18" s="14" t="s">
        <v>1655</v>
      </c>
      <c r="G18" s="15"/>
      <c r="H18" s="95"/>
      <c r="I18" s="17"/>
      <c r="J18" s="17"/>
      <c r="K18" s="17"/>
      <c r="L18" s="17"/>
      <c r="M18" s="17"/>
      <c r="N18" s="23" t="str">
        <f t="shared" si="0"/>
        <v/>
      </c>
      <c r="O18" s="44"/>
      <c r="P18" s="44"/>
      <c r="Q18" s="17"/>
      <c r="R18" s="44"/>
      <c r="S18" s="18"/>
      <c r="T18" s="44"/>
      <c r="U18" s="17"/>
    </row>
    <row r="19" spans="1:21" s="34" customFormat="1" ht="140.25" x14ac:dyDescent="0.25">
      <c r="A19" s="94" t="s">
        <v>71</v>
      </c>
      <c r="B19" s="20" t="s">
        <v>70</v>
      </c>
      <c r="C19" s="96" t="s">
        <v>70</v>
      </c>
      <c r="D19" s="96" t="s">
        <v>1695</v>
      </c>
      <c r="E19" s="14" t="s">
        <v>1666</v>
      </c>
      <c r="F19" s="14" t="s">
        <v>1655</v>
      </c>
      <c r="G19" s="14" t="s">
        <v>919</v>
      </c>
      <c r="H19" s="95"/>
      <c r="I19" s="17"/>
      <c r="J19" s="17"/>
      <c r="K19" s="17"/>
      <c r="L19" s="17"/>
      <c r="M19" s="17"/>
      <c r="N19" s="23" t="str">
        <f t="shared" si="0"/>
        <v/>
      </c>
      <c r="O19" s="44"/>
      <c r="P19" s="44"/>
      <c r="Q19" s="17"/>
      <c r="R19" s="44"/>
      <c r="S19" s="18"/>
      <c r="T19" s="44"/>
      <c r="U19" s="17"/>
    </row>
    <row r="20" spans="1:21" s="34" customFormat="1" ht="140.25" x14ac:dyDescent="0.25">
      <c r="A20" s="150" t="s">
        <v>73</v>
      </c>
      <c r="B20" s="20" t="s">
        <v>72</v>
      </c>
      <c r="C20" s="96" t="s">
        <v>920</v>
      </c>
      <c r="D20" s="96" t="s">
        <v>1668</v>
      </c>
      <c r="E20" s="14" t="s">
        <v>1669</v>
      </c>
      <c r="F20" s="15"/>
      <c r="G20" s="15"/>
      <c r="H20" s="95"/>
      <c r="I20" s="17"/>
      <c r="J20" s="17"/>
      <c r="K20" s="17"/>
      <c r="L20" s="17"/>
      <c r="M20" s="17"/>
      <c r="N20" s="23" t="str">
        <f t="shared" si="0"/>
        <v/>
      </c>
      <c r="O20" s="44"/>
      <c r="P20" s="44"/>
      <c r="Q20" s="17"/>
      <c r="R20" s="44"/>
      <c r="S20" s="18"/>
      <c r="T20" s="44"/>
      <c r="U20" s="17"/>
    </row>
    <row r="21" spans="1:21" s="34" customFormat="1" ht="76.5" x14ac:dyDescent="0.25">
      <c r="A21" s="152"/>
      <c r="B21" s="20" t="s">
        <v>72</v>
      </c>
      <c r="C21" s="96" t="s">
        <v>922</v>
      </c>
      <c r="D21" s="96" t="s">
        <v>1670</v>
      </c>
      <c r="E21" s="15"/>
      <c r="F21" s="14" t="s">
        <v>1667</v>
      </c>
      <c r="G21" s="14" t="s">
        <v>921</v>
      </c>
      <c r="H21" s="95"/>
      <c r="I21" s="17"/>
      <c r="J21" s="17"/>
      <c r="K21" s="17"/>
      <c r="L21" s="17"/>
      <c r="M21" s="17"/>
      <c r="N21" s="23" t="str">
        <f t="shared" si="0"/>
        <v/>
      </c>
      <c r="O21" s="44"/>
      <c r="P21" s="44"/>
      <c r="Q21" s="17"/>
      <c r="R21" s="44"/>
      <c r="S21" s="18"/>
      <c r="T21" s="44"/>
      <c r="U21" s="17"/>
    </row>
    <row r="22" spans="1:21" s="34" customFormat="1" ht="153" x14ac:dyDescent="0.25">
      <c r="A22" s="150" t="s">
        <v>75</v>
      </c>
      <c r="B22" s="20" t="s">
        <v>74</v>
      </c>
      <c r="C22" s="96" t="s">
        <v>923</v>
      </c>
      <c r="D22" s="96" t="s">
        <v>1696</v>
      </c>
      <c r="E22" s="14" t="s">
        <v>1671</v>
      </c>
      <c r="F22" s="15"/>
      <c r="G22" s="15"/>
      <c r="H22" s="95"/>
      <c r="I22" s="17"/>
      <c r="J22" s="17"/>
      <c r="K22" s="17"/>
      <c r="L22" s="17"/>
      <c r="M22" s="17"/>
      <c r="N22" s="23" t="str">
        <f t="shared" si="0"/>
        <v/>
      </c>
      <c r="O22" s="44"/>
      <c r="P22" s="44"/>
      <c r="Q22" s="17"/>
      <c r="R22" s="44"/>
      <c r="S22" s="18"/>
      <c r="T22" s="44"/>
      <c r="U22" s="17"/>
    </row>
    <row r="23" spans="1:21" s="34" customFormat="1" ht="76.5" x14ac:dyDescent="0.25">
      <c r="A23" s="151"/>
      <c r="B23" s="20" t="s">
        <v>74</v>
      </c>
      <c r="C23" s="96" t="s">
        <v>925</v>
      </c>
      <c r="D23" s="96" t="s">
        <v>1697</v>
      </c>
      <c r="E23" s="15"/>
      <c r="F23" s="14" t="s">
        <v>1667</v>
      </c>
      <c r="G23" s="14" t="s">
        <v>924</v>
      </c>
      <c r="H23" s="95"/>
      <c r="I23" s="17"/>
      <c r="J23" s="17"/>
      <c r="K23" s="17"/>
      <c r="L23" s="17"/>
      <c r="M23" s="17"/>
      <c r="N23" s="23" t="str">
        <f t="shared" si="0"/>
        <v/>
      </c>
      <c r="O23" s="44"/>
      <c r="P23" s="44"/>
      <c r="Q23" s="17"/>
      <c r="R23" s="44"/>
      <c r="S23" s="18"/>
      <c r="T23" s="44"/>
      <c r="U23" s="17"/>
    </row>
    <row r="24" spans="1:21" s="34" customFormat="1" ht="153" x14ac:dyDescent="0.25">
      <c r="A24" s="151"/>
      <c r="B24" s="20" t="s">
        <v>74</v>
      </c>
      <c r="C24" s="96" t="s">
        <v>1672</v>
      </c>
      <c r="D24" s="96" t="s">
        <v>1698</v>
      </c>
      <c r="E24" s="14" t="s">
        <v>1671</v>
      </c>
      <c r="F24" s="15"/>
      <c r="G24" s="15"/>
      <c r="H24" s="95"/>
      <c r="I24" s="17"/>
      <c r="J24" s="17"/>
      <c r="K24" s="17"/>
      <c r="L24" s="17"/>
      <c r="M24" s="17"/>
      <c r="N24" s="23" t="str">
        <f t="shared" si="0"/>
        <v/>
      </c>
      <c r="O24" s="44"/>
      <c r="P24" s="44"/>
      <c r="Q24" s="17"/>
      <c r="R24" s="44"/>
      <c r="S24" s="18"/>
      <c r="T24" s="44"/>
      <c r="U24" s="17"/>
    </row>
    <row r="25" spans="1:21" s="34" customFormat="1" ht="76.5" x14ac:dyDescent="0.25">
      <c r="A25" s="152"/>
      <c r="B25" s="20" t="s">
        <v>74</v>
      </c>
      <c r="C25" s="96" t="s">
        <v>1673</v>
      </c>
      <c r="D25" s="96" t="s">
        <v>1699</v>
      </c>
      <c r="E25" s="15"/>
      <c r="F25" s="14" t="s">
        <v>1667</v>
      </c>
      <c r="G25" s="14" t="s">
        <v>924</v>
      </c>
      <c r="H25" s="95"/>
      <c r="I25" s="17"/>
      <c r="J25" s="17"/>
      <c r="K25" s="17"/>
      <c r="L25" s="17"/>
      <c r="M25" s="17"/>
      <c r="N25" s="23" t="str">
        <f t="shared" si="0"/>
        <v/>
      </c>
      <c r="O25" s="44"/>
      <c r="P25" s="44"/>
      <c r="Q25" s="17"/>
      <c r="R25" s="44"/>
      <c r="S25" s="18"/>
      <c r="T25" s="44"/>
      <c r="U25" s="17"/>
    </row>
    <row r="26" spans="1:21" s="34" customFormat="1" ht="89.25" x14ac:dyDescent="0.25">
      <c r="A26" s="147" t="s">
        <v>77</v>
      </c>
      <c r="B26" s="20" t="s">
        <v>76</v>
      </c>
      <c r="C26" s="96" t="s">
        <v>926</v>
      </c>
      <c r="D26" s="96" t="s">
        <v>1674</v>
      </c>
      <c r="E26" s="14" t="s">
        <v>1675</v>
      </c>
      <c r="F26" s="15"/>
      <c r="G26" s="15"/>
      <c r="H26" s="95"/>
      <c r="I26" s="17"/>
      <c r="J26" s="17"/>
      <c r="K26" s="17"/>
      <c r="L26" s="17"/>
      <c r="M26" s="17"/>
      <c r="N26" s="23" t="str">
        <f t="shared" si="0"/>
        <v/>
      </c>
      <c r="O26" s="44"/>
      <c r="P26" s="44"/>
      <c r="Q26" s="17"/>
      <c r="R26" s="44"/>
      <c r="S26" s="18"/>
      <c r="T26" s="44"/>
      <c r="U26" s="17"/>
    </row>
    <row r="27" spans="1:21" s="34" customFormat="1" ht="89.25" x14ac:dyDescent="0.25">
      <c r="A27" s="148"/>
      <c r="B27" s="20" t="s">
        <v>76</v>
      </c>
      <c r="C27" s="96" t="s">
        <v>927</v>
      </c>
      <c r="D27" s="96" t="s">
        <v>1676</v>
      </c>
      <c r="E27" s="14" t="s">
        <v>1675</v>
      </c>
      <c r="F27" s="15"/>
      <c r="G27" s="15"/>
      <c r="H27" s="95"/>
      <c r="I27" s="17"/>
      <c r="J27" s="17"/>
      <c r="K27" s="17"/>
      <c r="L27" s="17"/>
      <c r="M27" s="17"/>
      <c r="N27" s="23" t="str">
        <f t="shared" si="0"/>
        <v/>
      </c>
      <c r="O27" s="44"/>
      <c r="P27" s="44"/>
      <c r="Q27" s="17"/>
      <c r="R27" s="44"/>
      <c r="S27" s="18"/>
      <c r="T27" s="44"/>
      <c r="U27" s="17"/>
    </row>
    <row r="28" spans="1:21" s="34" customFormat="1" ht="89.25" x14ac:dyDescent="0.25">
      <c r="A28" s="148"/>
      <c r="B28" s="20" t="s">
        <v>76</v>
      </c>
      <c r="C28" s="96" t="s">
        <v>1677</v>
      </c>
      <c r="D28" s="96" t="s">
        <v>1678</v>
      </c>
      <c r="E28" s="14" t="s">
        <v>1675</v>
      </c>
      <c r="F28" s="14" t="s">
        <v>1679</v>
      </c>
      <c r="G28" s="15"/>
      <c r="H28" s="95"/>
      <c r="I28" s="17"/>
      <c r="J28" s="17"/>
      <c r="K28" s="17"/>
      <c r="L28" s="17"/>
      <c r="M28" s="17"/>
      <c r="N28" s="23" t="str">
        <f t="shared" si="0"/>
        <v/>
      </c>
      <c r="O28" s="44"/>
      <c r="P28" s="44"/>
      <c r="Q28" s="17"/>
      <c r="R28" s="44"/>
      <c r="S28" s="18"/>
      <c r="T28" s="44"/>
      <c r="U28" s="17"/>
    </row>
    <row r="29" spans="1:21" s="34" customFormat="1" ht="89.25" x14ac:dyDescent="0.25">
      <c r="A29" s="148"/>
      <c r="B29" s="20" t="s">
        <v>76</v>
      </c>
      <c r="C29" s="96" t="s">
        <v>928</v>
      </c>
      <c r="D29" s="96" t="s">
        <v>1680</v>
      </c>
      <c r="E29" s="14" t="s">
        <v>1675</v>
      </c>
      <c r="F29" s="15"/>
      <c r="G29" s="15"/>
      <c r="H29" s="95"/>
      <c r="I29" s="17"/>
      <c r="J29" s="17"/>
      <c r="K29" s="17"/>
      <c r="L29" s="17"/>
      <c r="M29" s="17"/>
      <c r="N29" s="23" t="str">
        <f t="shared" si="0"/>
        <v/>
      </c>
      <c r="O29" s="44"/>
      <c r="P29" s="44"/>
      <c r="Q29" s="17"/>
      <c r="R29" s="44"/>
      <c r="S29" s="18"/>
      <c r="T29" s="44"/>
      <c r="U29" s="17"/>
    </row>
    <row r="30" spans="1:21" s="34" customFormat="1" ht="89.25" x14ac:dyDescent="0.25">
      <c r="A30" s="149"/>
      <c r="B30" s="20" t="s">
        <v>76</v>
      </c>
      <c r="C30" s="96" t="s">
        <v>929</v>
      </c>
      <c r="D30" s="96" t="s">
        <v>1681</v>
      </c>
      <c r="E30" s="14" t="s">
        <v>1675</v>
      </c>
      <c r="F30" s="14" t="s">
        <v>1679</v>
      </c>
      <c r="G30" s="15"/>
      <c r="H30" s="95"/>
      <c r="I30" s="17"/>
      <c r="J30" s="17"/>
      <c r="K30" s="17"/>
      <c r="L30" s="17"/>
      <c r="M30" s="17"/>
      <c r="N30" s="23" t="str">
        <f t="shared" si="0"/>
        <v/>
      </c>
      <c r="O30" s="44"/>
      <c r="P30" s="44"/>
      <c r="Q30" s="17"/>
      <c r="R30" s="44"/>
      <c r="S30" s="18"/>
      <c r="T30" s="44"/>
      <c r="U30" s="17"/>
    </row>
    <row r="31" spans="1:21" s="34" customFormat="1" ht="51" x14ac:dyDescent="0.25">
      <c r="A31" s="147" t="s">
        <v>79</v>
      </c>
      <c r="B31" s="20" t="s">
        <v>78</v>
      </c>
      <c r="C31" s="96" t="s">
        <v>1682</v>
      </c>
      <c r="D31" s="96" t="s">
        <v>1700</v>
      </c>
      <c r="E31" s="15"/>
      <c r="F31" s="14" t="s">
        <v>1045</v>
      </c>
      <c r="G31" s="14" t="s">
        <v>930</v>
      </c>
      <c r="H31" s="95"/>
      <c r="I31" s="17"/>
      <c r="J31" s="17"/>
      <c r="K31" s="17"/>
      <c r="L31" s="17"/>
      <c r="M31" s="17"/>
      <c r="N31" s="23" t="str">
        <f t="shared" si="0"/>
        <v/>
      </c>
      <c r="O31" s="44"/>
      <c r="P31" s="44"/>
      <c r="Q31" s="17"/>
      <c r="R31" s="44"/>
      <c r="S31" s="18"/>
      <c r="T31" s="44"/>
      <c r="U31" s="17"/>
    </row>
    <row r="32" spans="1:21" s="34" customFormat="1" ht="51" x14ac:dyDescent="0.25">
      <c r="A32" s="148"/>
      <c r="B32" s="20" t="s">
        <v>78</v>
      </c>
      <c r="C32" s="96" t="s">
        <v>931</v>
      </c>
      <c r="D32" s="96" t="s">
        <v>1701</v>
      </c>
      <c r="E32" s="15"/>
      <c r="F32" s="14" t="s">
        <v>1045</v>
      </c>
      <c r="G32" s="14" t="s">
        <v>930</v>
      </c>
      <c r="H32" s="95"/>
      <c r="I32" s="17"/>
      <c r="J32" s="17"/>
      <c r="K32" s="17"/>
      <c r="L32" s="17"/>
      <c r="M32" s="17"/>
      <c r="N32" s="23" t="str">
        <f t="shared" si="0"/>
        <v/>
      </c>
      <c r="O32" s="44"/>
      <c r="P32" s="44"/>
      <c r="Q32" s="17"/>
      <c r="R32" s="44"/>
      <c r="S32" s="18"/>
      <c r="T32" s="44"/>
      <c r="U32" s="17"/>
    </row>
    <row r="33" spans="1:21" s="34" customFormat="1" ht="102" x14ac:dyDescent="0.25">
      <c r="A33" s="148"/>
      <c r="B33" s="20" t="s">
        <v>78</v>
      </c>
      <c r="C33" s="96" t="s">
        <v>932</v>
      </c>
      <c r="D33" s="96" t="s">
        <v>1702</v>
      </c>
      <c r="E33" s="14" t="s">
        <v>1683</v>
      </c>
      <c r="F33" s="15"/>
      <c r="G33" s="15"/>
      <c r="H33" s="95"/>
      <c r="I33" s="17"/>
      <c r="J33" s="17"/>
      <c r="K33" s="17"/>
      <c r="L33" s="17"/>
      <c r="M33" s="17"/>
      <c r="N33" s="23" t="str">
        <f t="shared" si="0"/>
        <v/>
      </c>
      <c r="O33" s="44"/>
      <c r="P33" s="44"/>
      <c r="Q33" s="17"/>
      <c r="R33" s="44"/>
      <c r="S33" s="18"/>
      <c r="T33" s="44"/>
      <c r="U33" s="17"/>
    </row>
    <row r="34" spans="1:21" s="34" customFormat="1" ht="51" x14ac:dyDescent="0.25">
      <c r="A34" s="149"/>
      <c r="B34" s="20" t="s">
        <v>78</v>
      </c>
      <c r="C34" s="96" t="s">
        <v>933</v>
      </c>
      <c r="D34" s="96" t="s">
        <v>1703</v>
      </c>
      <c r="E34" s="15"/>
      <c r="F34" s="14" t="s">
        <v>1045</v>
      </c>
      <c r="G34" s="14" t="s">
        <v>930</v>
      </c>
      <c r="H34" s="95"/>
      <c r="I34" s="17"/>
      <c r="J34" s="17"/>
      <c r="K34" s="17"/>
      <c r="L34" s="17"/>
      <c r="M34" s="17"/>
      <c r="N34" s="23" t="str">
        <f t="shared" si="0"/>
        <v/>
      </c>
      <c r="O34" s="44"/>
      <c r="P34" s="44"/>
      <c r="Q34" s="17"/>
      <c r="R34" s="44"/>
      <c r="S34" s="18"/>
      <c r="T34" s="44"/>
      <c r="U34" s="17"/>
    </row>
    <row r="35" spans="1:21" s="34" customFormat="1" ht="140.25" x14ac:dyDescent="0.25">
      <c r="A35" s="147" t="s">
        <v>81</v>
      </c>
      <c r="B35" s="20" t="s">
        <v>80</v>
      </c>
      <c r="C35" s="96" t="s">
        <v>1684</v>
      </c>
      <c r="D35" s="96" t="s">
        <v>1704</v>
      </c>
      <c r="E35" s="14" t="s">
        <v>1685</v>
      </c>
      <c r="F35" s="14" t="s">
        <v>1667</v>
      </c>
      <c r="G35" s="14" t="s">
        <v>934</v>
      </c>
      <c r="H35" s="95"/>
      <c r="I35" s="17"/>
      <c r="J35" s="17"/>
      <c r="K35" s="17"/>
      <c r="L35" s="17"/>
      <c r="M35" s="17"/>
      <c r="N35" s="23" t="str">
        <f t="shared" ref="N35:N43" si="1">IF(OR(L35="",M35=""),"",
IF(OR(L35="Low",M35="Low"),"Low",
IF(OR(L35="Moderate",M35="Moderate"),"Moderate",
"High")))</f>
        <v/>
      </c>
      <c r="O35" s="44"/>
      <c r="P35" s="44"/>
      <c r="Q35" s="17"/>
      <c r="R35" s="44"/>
      <c r="S35" s="18"/>
      <c r="T35" s="44"/>
      <c r="U35" s="17"/>
    </row>
    <row r="36" spans="1:21" s="34" customFormat="1" ht="140.25" x14ac:dyDescent="0.25">
      <c r="A36" s="149"/>
      <c r="B36" s="20" t="s">
        <v>80</v>
      </c>
      <c r="C36" s="96" t="s">
        <v>1686</v>
      </c>
      <c r="D36" s="96" t="s">
        <v>1705</v>
      </c>
      <c r="E36" s="14" t="s">
        <v>1685</v>
      </c>
      <c r="F36" s="14" t="s">
        <v>1667</v>
      </c>
      <c r="G36" s="14" t="s">
        <v>934</v>
      </c>
      <c r="H36" s="95"/>
      <c r="I36" s="17"/>
      <c r="J36" s="17"/>
      <c r="K36" s="17"/>
      <c r="L36" s="17"/>
      <c r="M36" s="17"/>
      <c r="N36" s="23" t="str">
        <f t="shared" si="1"/>
        <v/>
      </c>
      <c r="O36" s="44"/>
      <c r="P36" s="44"/>
      <c r="Q36" s="17"/>
      <c r="R36" s="44"/>
      <c r="S36" s="18"/>
      <c r="T36" s="44"/>
      <c r="U36" s="17"/>
    </row>
    <row r="37" spans="1:21" s="34" customFormat="1" ht="102" x14ac:dyDescent="0.25">
      <c r="A37" s="147" t="s">
        <v>83</v>
      </c>
      <c r="B37" s="20" t="s">
        <v>82</v>
      </c>
      <c r="C37" s="96" t="s">
        <v>1687</v>
      </c>
      <c r="D37" s="96" t="s">
        <v>1688</v>
      </c>
      <c r="E37" s="14" t="s">
        <v>1689</v>
      </c>
      <c r="F37" s="15"/>
      <c r="G37" s="15"/>
      <c r="H37" s="95"/>
      <c r="I37" s="17"/>
      <c r="J37" s="17"/>
      <c r="K37" s="17"/>
      <c r="L37" s="17"/>
      <c r="M37" s="17"/>
      <c r="N37" s="23" t="str">
        <f t="shared" si="1"/>
        <v/>
      </c>
      <c r="O37" s="44"/>
      <c r="P37" s="44"/>
      <c r="Q37" s="17"/>
      <c r="R37" s="44"/>
      <c r="S37" s="18"/>
      <c r="T37" s="44"/>
      <c r="U37" s="17"/>
    </row>
    <row r="38" spans="1:21" s="34" customFormat="1" ht="102" x14ac:dyDescent="0.25">
      <c r="A38" s="149"/>
      <c r="B38" s="20" t="s">
        <v>82</v>
      </c>
      <c r="C38" s="96" t="s">
        <v>1690</v>
      </c>
      <c r="D38" s="96" t="s">
        <v>1706</v>
      </c>
      <c r="E38" s="14" t="s">
        <v>1689</v>
      </c>
      <c r="F38" s="14" t="s">
        <v>1691</v>
      </c>
      <c r="G38" s="15"/>
      <c r="H38" s="95"/>
      <c r="I38" s="17"/>
      <c r="J38" s="17"/>
      <c r="K38" s="17"/>
      <c r="L38" s="17"/>
      <c r="M38" s="17"/>
      <c r="N38" s="23" t="str">
        <f t="shared" si="1"/>
        <v/>
      </c>
      <c r="O38" s="44"/>
      <c r="P38" s="44"/>
      <c r="Q38" s="17"/>
      <c r="R38" s="44"/>
      <c r="S38" s="18"/>
      <c r="T38" s="44"/>
      <c r="U38" s="17"/>
    </row>
    <row r="39" spans="1:21" s="34" customFormat="1" ht="127.5" x14ac:dyDescent="0.25">
      <c r="A39" s="147" t="s">
        <v>85</v>
      </c>
      <c r="B39" s="20" t="s">
        <v>84</v>
      </c>
      <c r="C39" s="96" t="s">
        <v>935</v>
      </c>
      <c r="D39" s="96" t="s">
        <v>1707</v>
      </c>
      <c r="E39" s="14" t="s">
        <v>1692</v>
      </c>
      <c r="F39" s="15"/>
      <c r="G39" s="15"/>
      <c r="H39" s="95"/>
      <c r="I39" s="17"/>
      <c r="J39" s="17"/>
      <c r="K39" s="17"/>
      <c r="L39" s="17"/>
      <c r="M39" s="17"/>
      <c r="N39" s="23" t="str">
        <f t="shared" si="1"/>
        <v/>
      </c>
      <c r="O39" s="44"/>
      <c r="P39" s="44"/>
      <c r="Q39" s="17"/>
      <c r="R39" s="44"/>
      <c r="S39" s="18"/>
      <c r="T39" s="44"/>
      <c r="U39" s="17"/>
    </row>
    <row r="40" spans="1:21" s="34" customFormat="1" ht="76.5" x14ac:dyDescent="0.25">
      <c r="A40" s="148"/>
      <c r="B40" s="20" t="s">
        <v>84</v>
      </c>
      <c r="C40" s="96" t="s">
        <v>937</v>
      </c>
      <c r="D40" s="96" t="s">
        <v>1708</v>
      </c>
      <c r="E40" s="15"/>
      <c r="F40" s="14" t="s">
        <v>1693</v>
      </c>
      <c r="G40" s="14" t="s">
        <v>936</v>
      </c>
      <c r="H40" s="95"/>
      <c r="I40" s="17"/>
      <c r="J40" s="17"/>
      <c r="K40" s="17"/>
      <c r="L40" s="17"/>
      <c r="M40" s="17"/>
      <c r="N40" s="23" t="str">
        <f t="shared" si="1"/>
        <v/>
      </c>
      <c r="O40" s="44"/>
      <c r="P40" s="44"/>
      <c r="Q40" s="17"/>
      <c r="R40" s="44"/>
      <c r="S40" s="18"/>
      <c r="T40" s="44"/>
      <c r="U40" s="17"/>
    </row>
    <row r="41" spans="1:21" s="34" customFormat="1" ht="127.5" x14ac:dyDescent="0.25">
      <c r="A41" s="148"/>
      <c r="B41" s="20" t="s">
        <v>84</v>
      </c>
      <c r="C41" s="96" t="s">
        <v>938</v>
      </c>
      <c r="D41" s="96" t="s">
        <v>1709</v>
      </c>
      <c r="E41" s="14" t="s">
        <v>1692</v>
      </c>
      <c r="F41" s="15"/>
      <c r="G41" s="15"/>
      <c r="H41" s="95"/>
      <c r="I41" s="17"/>
      <c r="J41" s="17"/>
      <c r="K41" s="17"/>
      <c r="L41" s="17"/>
      <c r="M41" s="17"/>
      <c r="N41" s="23" t="str">
        <f t="shared" si="1"/>
        <v/>
      </c>
      <c r="O41" s="44"/>
      <c r="P41" s="44"/>
      <c r="Q41" s="17"/>
      <c r="R41" s="44"/>
      <c r="S41" s="18"/>
      <c r="T41" s="44"/>
      <c r="U41" s="17"/>
    </row>
    <row r="42" spans="1:21" s="34" customFormat="1" ht="76.5" x14ac:dyDescent="0.25">
      <c r="A42" s="148"/>
      <c r="B42" s="20" t="s">
        <v>84</v>
      </c>
      <c r="C42" s="96" t="s">
        <v>939</v>
      </c>
      <c r="D42" s="96" t="s">
        <v>1710</v>
      </c>
      <c r="E42" s="15"/>
      <c r="F42" s="14" t="s">
        <v>1693</v>
      </c>
      <c r="G42" s="14" t="s">
        <v>936</v>
      </c>
      <c r="H42" s="95"/>
      <c r="I42" s="17"/>
      <c r="J42" s="17"/>
      <c r="K42" s="17"/>
      <c r="L42" s="17"/>
      <c r="M42" s="17"/>
      <c r="N42" s="23" t="str">
        <f t="shared" si="1"/>
        <v/>
      </c>
      <c r="O42" s="44"/>
      <c r="P42" s="44"/>
      <c r="Q42" s="17"/>
      <c r="R42" s="44"/>
      <c r="S42" s="18"/>
      <c r="T42" s="44"/>
      <c r="U42" s="17"/>
    </row>
    <row r="43" spans="1:21" s="34" customFormat="1" ht="38.25" x14ac:dyDescent="0.25">
      <c r="A43" s="149"/>
      <c r="B43" s="20" t="s">
        <v>84</v>
      </c>
      <c r="C43" s="96" t="s">
        <v>1694</v>
      </c>
      <c r="D43" s="96" t="s">
        <v>1711</v>
      </c>
      <c r="E43" s="15"/>
      <c r="F43" s="15"/>
      <c r="G43" s="14" t="s">
        <v>936</v>
      </c>
      <c r="H43" s="95"/>
      <c r="I43" s="17"/>
      <c r="J43" s="17"/>
      <c r="K43" s="17"/>
      <c r="L43" s="17"/>
      <c r="M43" s="17"/>
      <c r="N43" s="23" t="str">
        <f t="shared" si="1"/>
        <v/>
      </c>
      <c r="O43" s="44"/>
      <c r="P43" s="44"/>
      <c r="Q43" s="17"/>
      <c r="R43" s="44"/>
      <c r="S43" s="18"/>
      <c r="T43" s="44"/>
      <c r="U43" s="17"/>
    </row>
  </sheetData>
  <sheetProtection sort="0" autoFilter="0"/>
  <autoFilter ref="A1:U1"/>
  <mergeCells count="9">
    <mergeCell ref="A37:A38"/>
    <mergeCell ref="A39:A43"/>
    <mergeCell ref="A35:A36"/>
    <mergeCell ref="A2:A11"/>
    <mergeCell ref="A12:A18"/>
    <mergeCell ref="A20:A21"/>
    <mergeCell ref="A31:A34"/>
    <mergeCell ref="A22:A25"/>
    <mergeCell ref="A26:A30"/>
  </mergeCells>
  <conditionalFormatting sqref="N2:N43">
    <cfRule type="expression" dxfId="14" priority="1">
      <formula>OR(AND(L2&lt;&gt;"",M2=""),AND(L2="",M2&lt;&gt;""))</formula>
    </cfRule>
  </conditionalFormatting>
  <dataValidations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U2:U1048576 L2:M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52"/>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38" customWidth="1"/>
    <col min="2" max="2" width="8.85546875" style="39" customWidth="1"/>
    <col min="3" max="3" width="16.85546875" style="38" customWidth="1"/>
    <col min="4" max="4" width="43.42578125" style="38" customWidth="1"/>
    <col min="5" max="7" width="30.85546875" style="38" customWidth="1"/>
    <col min="8" max="8" width="55.85546875" style="38" customWidth="1"/>
    <col min="9" max="10" width="19.7109375" style="40" customWidth="1"/>
    <col min="11" max="11" width="26.5703125" style="40" customWidth="1"/>
    <col min="12" max="13" width="15.85546875" style="40" customWidth="1"/>
    <col min="14" max="14" width="15.85546875" style="41" customWidth="1"/>
    <col min="15" max="16" width="26.5703125" style="38" customWidth="1"/>
    <col min="17" max="17" width="18.5703125" style="40" customWidth="1"/>
    <col min="18" max="18" width="21" style="38" customWidth="1"/>
    <col min="19" max="19" width="5.42578125" style="42" customWidth="1"/>
    <col min="20" max="20" width="19.42578125" style="38" customWidth="1"/>
    <col min="21" max="21" width="14.42578125" style="38" customWidth="1"/>
    <col min="22" max="24" width="9" style="38"/>
    <col min="25" max="25" width="7.85546875" style="38" customWidth="1"/>
    <col min="26" max="16384" width="9" style="38"/>
  </cols>
  <sheetData>
    <row r="1" spans="1:21" s="43" customFormat="1" ht="38.25" x14ac:dyDescent="0.25">
      <c r="A1" s="13" t="s">
        <v>299</v>
      </c>
      <c r="B1" s="19" t="s">
        <v>320</v>
      </c>
      <c r="C1" s="13" t="s">
        <v>0</v>
      </c>
      <c r="D1" s="13" t="s">
        <v>1</v>
      </c>
      <c r="E1" s="13" t="s">
        <v>10</v>
      </c>
      <c r="F1" s="13" t="s">
        <v>11</v>
      </c>
      <c r="G1" s="13" t="s">
        <v>12</v>
      </c>
      <c r="H1" s="13" t="s">
        <v>2</v>
      </c>
      <c r="I1" s="13" t="s">
        <v>3</v>
      </c>
      <c r="J1" s="13" t="s">
        <v>23</v>
      </c>
      <c r="K1" s="13" t="s">
        <v>28</v>
      </c>
      <c r="L1" s="13" t="s">
        <v>24</v>
      </c>
      <c r="M1" s="13" t="s">
        <v>25</v>
      </c>
      <c r="N1" s="22" t="s">
        <v>26</v>
      </c>
      <c r="O1" s="13" t="s">
        <v>27</v>
      </c>
      <c r="P1" s="13" t="s">
        <v>4</v>
      </c>
      <c r="Q1" s="13" t="s">
        <v>2111</v>
      </c>
      <c r="R1" s="13" t="s">
        <v>5</v>
      </c>
      <c r="S1" s="13"/>
      <c r="T1" s="13" t="s">
        <v>30</v>
      </c>
      <c r="U1" s="13" t="s">
        <v>29</v>
      </c>
    </row>
    <row r="2" spans="1:21" s="34" customFormat="1" ht="140.25" x14ac:dyDescent="0.25">
      <c r="A2" s="150" t="s">
        <v>1243</v>
      </c>
      <c r="B2" s="20" t="s">
        <v>87</v>
      </c>
      <c r="C2" s="33" t="s">
        <v>1244</v>
      </c>
      <c r="D2" s="33" t="s">
        <v>1245</v>
      </c>
      <c r="E2" s="14" t="s">
        <v>1246</v>
      </c>
      <c r="F2" s="15"/>
      <c r="G2" s="15"/>
      <c r="H2" s="49"/>
      <c r="I2" s="17"/>
      <c r="J2" s="17"/>
      <c r="K2" s="44"/>
      <c r="L2" s="17"/>
      <c r="M2" s="17"/>
      <c r="N2" s="23" t="str">
        <f>IF(OR(L2="",M2=""),"",
IF(OR(L2="Low",M2="Low"),"Low",
IF(OR(L2="Moderate",M2="Moderate"),"Moderate",
"High")))</f>
        <v/>
      </c>
      <c r="O2" s="44"/>
      <c r="P2" s="44"/>
      <c r="Q2" s="17"/>
      <c r="R2" s="44"/>
      <c r="S2" s="18"/>
      <c r="T2" s="44"/>
      <c r="U2" s="44"/>
    </row>
    <row r="3" spans="1:21" s="34" customFormat="1" ht="51" x14ac:dyDescent="0.25">
      <c r="A3" s="151"/>
      <c r="B3" s="20" t="s">
        <v>87</v>
      </c>
      <c r="C3" s="33" t="s">
        <v>1248</v>
      </c>
      <c r="D3" s="33" t="s">
        <v>1510</v>
      </c>
      <c r="E3" s="14" t="s">
        <v>1246</v>
      </c>
      <c r="F3" s="15"/>
      <c r="G3" s="15"/>
      <c r="H3" s="49"/>
      <c r="I3" s="17"/>
      <c r="J3" s="17"/>
      <c r="K3" s="44"/>
      <c r="L3" s="17"/>
      <c r="M3" s="17"/>
      <c r="N3" s="23" t="str">
        <f t="shared" ref="N3:N49" si="0">IF(OR(L3="",M3=""),"",
IF(OR(L3="Low",M3="Low"),"Low",
IF(OR(L3="Moderate",M3="Moderate"),"Moderate",
"High")))</f>
        <v/>
      </c>
      <c r="O3" s="44"/>
      <c r="P3" s="44"/>
      <c r="Q3" s="17"/>
      <c r="R3" s="44"/>
      <c r="S3" s="18"/>
      <c r="T3" s="44"/>
      <c r="U3" s="44"/>
    </row>
    <row r="4" spans="1:21" s="34" customFormat="1" ht="63.75" x14ac:dyDescent="0.25">
      <c r="A4" s="151"/>
      <c r="B4" s="20" t="s">
        <v>87</v>
      </c>
      <c r="C4" s="33" t="s">
        <v>1249</v>
      </c>
      <c r="D4" s="33" t="s">
        <v>1250</v>
      </c>
      <c r="E4" s="14" t="s">
        <v>1246</v>
      </c>
      <c r="F4" s="14" t="s">
        <v>1247</v>
      </c>
      <c r="G4" s="15"/>
      <c r="H4" s="49"/>
      <c r="I4" s="17"/>
      <c r="J4" s="17"/>
      <c r="K4" s="44"/>
      <c r="L4" s="17"/>
      <c r="M4" s="17"/>
      <c r="N4" s="23" t="str">
        <f t="shared" si="0"/>
        <v/>
      </c>
      <c r="O4" s="44"/>
      <c r="P4" s="44"/>
      <c r="Q4" s="17"/>
      <c r="R4" s="44"/>
      <c r="S4" s="18"/>
      <c r="T4" s="44"/>
      <c r="U4" s="44"/>
    </row>
    <row r="5" spans="1:21" s="34" customFormat="1" ht="63.75" x14ac:dyDescent="0.25">
      <c r="A5" s="151"/>
      <c r="B5" s="20" t="s">
        <v>87</v>
      </c>
      <c r="C5" s="33" t="s">
        <v>1251</v>
      </c>
      <c r="D5" s="33" t="s">
        <v>1252</v>
      </c>
      <c r="E5" s="14" t="s">
        <v>1246</v>
      </c>
      <c r="F5" s="15"/>
      <c r="G5" s="15"/>
      <c r="H5" s="49"/>
      <c r="I5" s="17"/>
      <c r="J5" s="17"/>
      <c r="K5" s="44"/>
      <c r="L5" s="17"/>
      <c r="M5" s="17"/>
      <c r="N5" s="23" t="str">
        <f t="shared" si="0"/>
        <v/>
      </c>
      <c r="O5" s="44"/>
      <c r="P5" s="44"/>
      <c r="Q5" s="17"/>
      <c r="R5" s="44"/>
      <c r="S5" s="18"/>
      <c r="T5" s="44"/>
      <c r="U5" s="44"/>
    </row>
    <row r="6" spans="1:21" s="34" customFormat="1" ht="38.25" x14ac:dyDescent="0.25">
      <c r="A6" s="151"/>
      <c r="B6" s="20" t="s">
        <v>87</v>
      </c>
      <c r="C6" s="33" t="s">
        <v>1253</v>
      </c>
      <c r="D6" s="33" t="s">
        <v>501</v>
      </c>
      <c r="E6" s="14" t="s">
        <v>1246</v>
      </c>
      <c r="F6" s="15"/>
      <c r="G6" s="15"/>
      <c r="H6" s="49"/>
      <c r="I6" s="17"/>
      <c r="J6" s="17"/>
      <c r="K6" s="44"/>
      <c r="L6" s="17"/>
      <c r="M6" s="17"/>
      <c r="N6" s="23" t="str">
        <f t="shared" si="0"/>
        <v/>
      </c>
      <c r="O6" s="44"/>
      <c r="P6" s="44"/>
      <c r="Q6" s="17"/>
      <c r="R6" s="44"/>
      <c r="S6" s="18"/>
      <c r="T6" s="44"/>
      <c r="U6" s="44"/>
    </row>
    <row r="7" spans="1:21" s="34" customFormat="1" ht="63.75" x14ac:dyDescent="0.25">
      <c r="A7" s="151"/>
      <c r="B7" s="20" t="s">
        <v>87</v>
      </c>
      <c r="C7" s="33" t="s">
        <v>1254</v>
      </c>
      <c r="D7" s="33" t="s">
        <v>414</v>
      </c>
      <c r="E7" s="14" t="s">
        <v>1246</v>
      </c>
      <c r="F7" s="14" t="s">
        <v>1247</v>
      </c>
      <c r="G7" s="15"/>
      <c r="H7" s="49"/>
      <c r="I7" s="17"/>
      <c r="J7" s="17"/>
      <c r="K7" s="44"/>
      <c r="L7" s="17"/>
      <c r="M7" s="17"/>
      <c r="N7" s="23" t="str">
        <f t="shared" si="0"/>
        <v/>
      </c>
      <c r="O7" s="44"/>
      <c r="P7" s="44"/>
      <c r="Q7" s="17"/>
      <c r="R7" s="44"/>
      <c r="S7" s="18"/>
      <c r="T7" s="44"/>
      <c r="U7" s="44"/>
    </row>
    <row r="8" spans="1:21" s="34" customFormat="1" ht="51" x14ac:dyDescent="0.25">
      <c r="A8" s="151"/>
      <c r="B8" s="20" t="s">
        <v>87</v>
      </c>
      <c r="C8" s="33" t="s">
        <v>1255</v>
      </c>
      <c r="D8" s="33" t="s">
        <v>1256</v>
      </c>
      <c r="E8" s="14" t="s">
        <v>1246</v>
      </c>
      <c r="F8" s="15"/>
      <c r="G8" s="15"/>
      <c r="H8" s="49"/>
      <c r="I8" s="17"/>
      <c r="J8" s="17"/>
      <c r="K8" s="44"/>
      <c r="L8" s="17"/>
      <c r="M8" s="17"/>
      <c r="N8" s="23" t="str">
        <f t="shared" si="0"/>
        <v/>
      </c>
      <c r="O8" s="44"/>
      <c r="P8" s="44"/>
      <c r="Q8" s="17"/>
      <c r="R8" s="44"/>
      <c r="S8" s="18"/>
      <c r="T8" s="44"/>
      <c r="U8" s="44"/>
    </row>
    <row r="9" spans="1:21" s="34" customFormat="1" ht="51" x14ac:dyDescent="0.25">
      <c r="A9" s="151"/>
      <c r="B9" s="20" t="s">
        <v>87</v>
      </c>
      <c r="C9" s="33" t="s">
        <v>1257</v>
      </c>
      <c r="D9" s="33" t="s">
        <v>1258</v>
      </c>
      <c r="E9" s="14" t="s">
        <v>1246</v>
      </c>
      <c r="F9" s="15"/>
      <c r="G9" s="15"/>
      <c r="H9" s="49"/>
      <c r="I9" s="17"/>
      <c r="J9" s="17"/>
      <c r="K9" s="17"/>
      <c r="L9" s="17"/>
      <c r="M9" s="17"/>
      <c r="N9" s="23" t="str">
        <f t="shared" si="0"/>
        <v/>
      </c>
      <c r="O9" s="44"/>
      <c r="P9" s="44"/>
      <c r="Q9" s="17"/>
      <c r="R9" s="44"/>
      <c r="S9" s="18"/>
      <c r="T9" s="44"/>
      <c r="U9" s="17"/>
    </row>
    <row r="10" spans="1:21" s="34" customFormat="1" ht="51" x14ac:dyDescent="0.25">
      <c r="A10" s="151"/>
      <c r="B10" s="20" t="s">
        <v>87</v>
      </c>
      <c r="C10" s="33" t="s">
        <v>1259</v>
      </c>
      <c r="D10" s="33" t="s">
        <v>1260</v>
      </c>
      <c r="E10" s="14" t="s">
        <v>1246</v>
      </c>
      <c r="F10" s="15"/>
      <c r="G10" s="15"/>
      <c r="H10" s="49"/>
      <c r="I10" s="17"/>
      <c r="J10" s="17"/>
      <c r="K10" s="17"/>
      <c r="L10" s="17"/>
      <c r="M10" s="17"/>
      <c r="N10" s="23" t="str">
        <f t="shared" si="0"/>
        <v/>
      </c>
      <c r="O10" s="44"/>
      <c r="P10" s="44"/>
      <c r="Q10" s="17"/>
      <c r="R10" s="44"/>
      <c r="S10" s="18"/>
      <c r="T10" s="44"/>
      <c r="U10" s="17"/>
    </row>
    <row r="11" spans="1:21" s="34" customFormat="1" ht="51" x14ac:dyDescent="0.25">
      <c r="A11" s="152"/>
      <c r="B11" s="20" t="s">
        <v>87</v>
      </c>
      <c r="C11" s="33" t="s">
        <v>1261</v>
      </c>
      <c r="D11" s="33" t="s">
        <v>1262</v>
      </c>
      <c r="E11" s="14" t="s">
        <v>1246</v>
      </c>
      <c r="F11" s="15"/>
      <c r="G11" s="15"/>
      <c r="H11" s="49"/>
      <c r="I11" s="17"/>
      <c r="J11" s="17"/>
      <c r="K11" s="17"/>
      <c r="L11" s="17"/>
      <c r="M11" s="17"/>
      <c r="N11" s="23" t="str">
        <f t="shared" si="0"/>
        <v/>
      </c>
      <c r="O11" s="44"/>
      <c r="P11" s="44"/>
      <c r="Q11" s="17"/>
      <c r="R11" s="44"/>
      <c r="S11" s="18"/>
      <c r="T11" s="44"/>
      <c r="U11" s="17"/>
    </row>
    <row r="12" spans="1:21" s="34" customFormat="1" ht="127.5" x14ac:dyDescent="0.25">
      <c r="A12" s="150" t="s">
        <v>90</v>
      </c>
      <c r="B12" s="20" t="s">
        <v>89</v>
      </c>
      <c r="C12" s="33" t="s">
        <v>1263</v>
      </c>
      <c r="D12" s="33" t="s">
        <v>1415</v>
      </c>
      <c r="E12" s="14" t="s">
        <v>1264</v>
      </c>
      <c r="F12" s="15"/>
      <c r="G12" s="15"/>
      <c r="H12" s="49"/>
      <c r="I12" s="17"/>
      <c r="J12" s="17"/>
      <c r="K12" s="17"/>
      <c r="L12" s="17"/>
      <c r="M12" s="17"/>
      <c r="N12" s="23" t="str">
        <f t="shared" si="0"/>
        <v/>
      </c>
      <c r="O12" s="44"/>
      <c r="P12" s="44"/>
      <c r="Q12" s="17"/>
      <c r="R12" s="44"/>
      <c r="S12" s="18"/>
      <c r="T12" s="44"/>
      <c r="U12" s="17"/>
    </row>
    <row r="13" spans="1:21" s="34" customFormat="1" ht="89.25" x14ac:dyDescent="0.25">
      <c r="A13" s="151"/>
      <c r="B13" s="20" t="s">
        <v>89</v>
      </c>
      <c r="C13" s="33" t="s">
        <v>1266</v>
      </c>
      <c r="D13" s="33" t="s">
        <v>1267</v>
      </c>
      <c r="E13" s="14" t="s">
        <v>1264</v>
      </c>
      <c r="F13" s="15"/>
      <c r="G13" s="15"/>
      <c r="H13" s="49"/>
      <c r="I13" s="17"/>
      <c r="J13" s="17"/>
      <c r="K13" s="17"/>
      <c r="L13" s="17"/>
      <c r="M13" s="17"/>
      <c r="N13" s="23" t="str">
        <f t="shared" si="0"/>
        <v/>
      </c>
      <c r="O13" s="44"/>
      <c r="P13" s="44"/>
      <c r="Q13" s="17"/>
      <c r="R13" s="44"/>
      <c r="S13" s="18"/>
      <c r="T13" s="44"/>
      <c r="U13" s="17"/>
    </row>
    <row r="14" spans="1:21" s="34" customFormat="1" ht="89.25" x14ac:dyDescent="0.25">
      <c r="A14" s="151"/>
      <c r="B14" s="20" t="s">
        <v>89</v>
      </c>
      <c r="C14" s="33" t="s">
        <v>1268</v>
      </c>
      <c r="D14" s="33" t="s">
        <v>1269</v>
      </c>
      <c r="E14" s="15"/>
      <c r="F14" s="14" t="s">
        <v>1265</v>
      </c>
      <c r="G14" s="51" t="s">
        <v>902</v>
      </c>
      <c r="H14" s="49"/>
      <c r="I14" s="17"/>
      <c r="J14" s="17"/>
      <c r="K14" s="17"/>
      <c r="L14" s="17"/>
      <c r="M14" s="17"/>
      <c r="N14" s="23" t="str">
        <f t="shared" si="0"/>
        <v/>
      </c>
      <c r="O14" s="44"/>
      <c r="P14" s="44"/>
      <c r="Q14" s="17"/>
      <c r="R14" s="44"/>
      <c r="S14" s="18"/>
      <c r="T14" s="44"/>
      <c r="U14" s="17"/>
    </row>
    <row r="15" spans="1:21" s="34" customFormat="1" ht="63.75" x14ac:dyDescent="0.25">
      <c r="A15" s="151"/>
      <c r="B15" s="20" t="s">
        <v>89</v>
      </c>
      <c r="C15" s="33" t="s">
        <v>903</v>
      </c>
      <c r="D15" s="33" t="s">
        <v>1270</v>
      </c>
      <c r="E15" s="15"/>
      <c r="F15" s="15"/>
      <c r="G15" s="51" t="s">
        <v>902</v>
      </c>
      <c r="H15" s="49"/>
      <c r="I15" s="17"/>
      <c r="J15" s="17"/>
      <c r="K15" s="17"/>
      <c r="L15" s="17"/>
      <c r="M15" s="17"/>
      <c r="N15" s="23" t="str">
        <f t="shared" si="0"/>
        <v/>
      </c>
      <c r="O15" s="44"/>
      <c r="P15" s="44"/>
      <c r="Q15" s="17"/>
      <c r="R15" s="44"/>
      <c r="S15" s="18"/>
      <c r="T15" s="44"/>
      <c r="U15" s="17"/>
    </row>
    <row r="16" spans="1:21" s="34" customFormat="1" ht="89.25" x14ac:dyDescent="0.25">
      <c r="A16" s="151"/>
      <c r="B16" s="20" t="s">
        <v>89</v>
      </c>
      <c r="C16" s="33" t="s">
        <v>1271</v>
      </c>
      <c r="D16" s="33" t="s">
        <v>1272</v>
      </c>
      <c r="E16" s="14" t="s">
        <v>1264</v>
      </c>
      <c r="F16" s="15"/>
      <c r="G16" s="15"/>
      <c r="H16" s="49"/>
      <c r="I16" s="17"/>
      <c r="J16" s="17"/>
      <c r="K16" s="17"/>
      <c r="L16" s="17"/>
      <c r="M16" s="17"/>
      <c r="N16" s="23" t="str">
        <f t="shared" si="0"/>
        <v/>
      </c>
      <c r="O16" s="44"/>
      <c r="P16" s="44"/>
      <c r="Q16" s="17"/>
      <c r="R16" s="44"/>
      <c r="S16" s="18"/>
      <c r="T16" s="44"/>
      <c r="U16" s="17"/>
    </row>
    <row r="17" spans="1:21" s="34" customFormat="1" ht="63.75" x14ac:dyDescent="0.25">
      <c r="A17" s="152"/>
      <c r="B17" s="20" t="s">
        <v>89</v>
      </c>
      <c r="C17" s="33" t="s">
        <v>1273</v>
      </c>
      <c r="D17" s="33" t="s">
        <v>1274</v>
      </c>
      <c r="E17" s="15"/>
      <c r="F17" s="14" t="s">
        <v>1265</v>
      </c>
      <c r="G17" s="51" t="s">
        <v>902</v>
      </c>
      <c r="H17" s="49"/>
      <c r="I17" s="17"/>
      <c r="J17" s="17"/>
      <c r="K17" s="17"/>
      <c r="L17" s="17"/>
      <c r="M17" s="17"/>
      <c r="N17" s="23" t="str">
        <f t="shared" si="0"/>
        <v/>
      </c>
      <c r="O17" s="44"/>
      <c r="P17" s="44"/>
      <c r="Q17" s="17"/>
      <c r="R17" s="44"/>
      <c r="S17" s="18"/>
      <c r="T17" s="44"/>
      <c r="U17" s="17"/>
    </row>
    <row r="18" spans="1:21" s="34" customFormat="1" ht="127.5" x14ac:dyDescent="0.25">
      <c r="A18" s="150" t="s">
        <v>91</v>
      </c>
      <c r="B18" s="20" t="s">
        <v>375</v>
      </c>
      <c r="C18" s="33" t="s">
        <v>1275</v>
      </c>
      <c r="D18" s="33" t="s">
        <v>1276</v>
      </c>
      <c r="E18" s="14" t="s">
        <v>1277</v>
      </c>
      <c r="F18" s="15"/>
      <c r="G18" s="15"/>
      <c r="H18" s="49"/>
      <c r="I18" s="17"/>
      <c r="J18" s="17"/>
      <c r="K18" s="17"/>
      <c r="L18" s="17"/>
      <c r="M18" s="17"/>
      <c r="N18" s="23" t="str">
        <f t="shared" si="0"/>
        <v/>
      </c>
      <c r="O18" s="44"/>
      <c r="P18" s="44"/>
      <c r="Q18" s="17"/>
      <c r="R18" s="44"/>
      <c r="S18" s="18"/>
      <c r="T18" s="44"/>
      <c r="U18" s="17"/>
    </row>
    <row r="19" spans="1:21" s="34" customFormat="1" ht="127.5" x14ac:dyDescent="0.25">
      <c r="A19" s="152"/>
      <c r="B19" s="20" t="s">
        <v>375</v>
      </c>
      <c r="C19" s="33" t="s">
        <v>1278</v>
      </c>
      <c r="D19" s="33" t="s">
        <v>1279</v>
      </c>
      <c r="E19" s="14" t="s">
        <v>1277</v>
      </c>
      <c r="F19" s="14" t="s">
        <v>1265</v>
      </c>
      <c r="G19" s="15"/>
      <c r="H19" s="49"/>
      <c r="I19" s="17"/>
      <c r="J19" s="17"/>
      <c r="K19" s="17"/>
      <c r="L19" s="17"/>
      <c r="M19" s="17"/>
      <c r="N19" s="23" t="str">
        <f t="shared" si="0"/>
        <v/>
      </c>
      <c r="O19" s="44"/>
      <c r="P19" s="44"/>
      <c r="Q19" s="17"/>
      <c r="R19" s="44"/>
      <c r="S19" s="18"/>
      <c r="T19" s="44"/>
      <c r="U19" s="17"/>
    </row>
    <row r="20" spans="1:21" s="34" customFormat="1" ht="140.25" x14ac:dyDescent="0.25">
      <c r="A20" s="150" t="s">
        <v>93</v>
      </c>
      <c r="B20" s="20" t="s">
        <v>92</v>
      </c>
      <c r="C20" s="33" t="s">
        <v>904</v>
      </c>
      <c r="D20" s="33" t="s">
        <v>1280</v>
      </c>
      <c r="E20" s="14" t="s">
        <v>1281</v>
      </c>
      <c r="F20" s="14" t="s">
        <v>1282</v>
      </c>
      <c r="G20" s="15"/>
      <c r="H20" s="49"/>
      <c r="I20" s="17"/>
      <c r="J20" s="17"/>
      <c r="K20" s="17"/>
      <c r="L20" s="17"/>
      <c r="M20" s="17"/>
      <c r="N20" s="23" t="str">
        <f t="shared" si="0"/>
        <v/>
      </c>
      <c r="O20" s="44"/>
      <c r="P20" s="44"/>
      <c r="Q20" s="17"/>
      <c r="R20" s="44"/>
      <c r="S20" s="18"/>
      <c r="T20" s="44"/>
      <c r="U20" s="17"/>
    </row>
    <row r="21" spans="1:21" s="34" customFormat="1" ht="140.25" x14ac:dyDescent="0.25">
      <c r="A21" s="151"/>
      <c r="B21" s="20" t="s">
        <v>92</v>
      </c>
      <c r="C21" s="33" t="s">
        <v>1283</v>
      </c>
      <c r="D21" s="33" t="s">
        <v>1416</v>
      </c>
      <c r="E21" s="14" t="s">
        <v>1281</v>
      </c>
      <c r="F21" s="15"/>
      <c r="G21" s="15"/>
      <c r="H21" s="49"/>
      <c r="I21" s="17"/>
      <c r="J21" s="17"/>
      <c r="K21" s="17"/>
      <c r="L21" s="17"/>
      <c r="M21" s="17"/>
      <c r="N21" s="23" t="str">
        <f t="shared" si="0"/>
        <v/>
      </c>
      <c r="O21" s="44"/>
      <c r="P21" s="44"/>
      <c r="Q21" s="17"/>
      <c r="R21" s="44"/>
      <c r="S21" s="18"/>
      <c r="T21" s="44"/>
      <c r="U21" s="17"/>
    </row>
    <row r="22" spans="1:21" s="34" customFormat="1" ht="140.25" x14ac:dyDescent="0.25">
      <c r="A22" s="151"/>
      <c r="B22" s="20" t="s">
        <v>92</v>
      </c>
      <c r="C22" s="33" t="s">
        <v>1284</v>
      </c>
      <c r="D22" s="33" t="s">
        <v>1285</v>
      </c>
      <c r="E22" s="14" t="s">
        <v>1281</v>
      </c>
      <c r="F22" s="15"/>
      <c r="G22" s="15"/>
      <c r="H22" s="49"/>
      <c r="I22" s="17"/>
      <c r="J22" s="17"/>
      <c r="K22" s="17"/>
      <c r="L22" s="17"/>
      <c r="M22" s="17"/>
      <c r="N22" s="23" t="str">
        <f t="shared" si="0"/>
        <v/>
      </c>
      <c r="O22" s="44"/>
      <c r="P22" s="44"/>
      <c r="Q22" s="17"/>
      <c r="R22" s="44"/>
      <c r="S22" s="18"/>
      <c r="T22" s="44"/>
      <c r="U22" s="17"/>
    </row>
    <row r="23" spans="1:21" s="34" customFormat="1" ht="140.25" x14ac:dyDescent="0.25">
      <c r="A23" s="152"/>
      <c r="B23" s="20" t="s">
        <v>92</v>
      </c>
      <c r="C23" s="33" t="s">
        <v>1286</v>
      </c>
      <c r="D23" s="33" t="s">
        <v>1287</v>
      </c>
      <c r="E23" s="14" t="s">
        <v>1281</v>
      </c>
      <c r="F23" s="14" t="s">
        <v>1282</v>
      </c>
      <c r="G23" s="15"/>
      <c r="H23" s="49"/>
      <c r="I23" s="17"/>
      <c r="J23" s="17"/>
      <c r="K23" s="17"/>
      <c r="L23" s="17"/>
      <c r="M23" s="17"/>
      <c r="N23" s="23" t="str">
        <f t="shared" si="0"/>
        <v/>
      </c>
      <c r="O23" s="44"/>
      <c r="P23" s="44"/>
      <c r="Q23" s="17"/>
      <c r="R23" s="44"/>
      <c r="S23" s="18"/>
      <c r="T23" s="44"/>
      <c r="U23" s="17"/>
    </row>
    <row r="24" spans="1:21" s="34" customFormat="1" ht="114.75" x14ac:dyDescent="0.25">
      <c r="A24" s="150" t="s">
        <v>95</v>
      </c>
      <c r="B24" s="20" t="s">
        <v>94</v>
      </c>
      <c r="C24" s="33" t="s">
        <v>905</v>
      </c>
      <c r="D24" s="33" t="s">
        <v>1417</v>
      </c>
      <c r="E24" s="14" t="s">
        <v>1288</v>
      </c>
      <c r="F24" s="14" t="s">
        <v>1289</v>
      </c>
      <c r="G24" s="15"/>
      <c r="H24" s="49"/>
      <c r="I24" s="17"/>
      <c r="J24" s="17"/>
      <c r="K24" s="17"/>
      <c r="L24" s="17"/>
      <c r="M24" s="17"/>
      <c r="N24" s="23" t="str">
        <f t="shared" si="0"/>
        <v/>
      </c>
      <c r="O24" s="44"/>
      <c r="P24" s="44"/>
      <c r="Q24" s="17"/>
      <c r="R24" s="44"/>
      <c r="S24" s="18"/>
      <c r="T24" s="44"/>
      <c r="U24" s="17"/>
    </row>
    <row r="25" spans="1:21" s="34" customFormat="1" ht="114.75" x14ac:dyDescent="0.25">
      <c r="A25" s="151"/>
      <c r="B25" s="20" t="s">
        <v>94</v>
      </c>
      <c r="C25" s="33" t="s">
        <v>1290</v>
      </c>
      <c r="D25" s="33" t="s">
        <v>1291</v>
      </c>
      <c r="E25" s="14" t="s">
        <v>1288</v>
      </c>
      <c r="F25" s="15"/>
      <c r="G25" s="15"/>
      <c r="H25" s="49"/>
      <c r="I25" s="17"/>
      <c r="J25" s="17"/>
      <c r="K25" s="17"/>
      <c r="L25" s="17"/>
      <c r="M25" s="17"/>
      <c r="N25" s="23" t="str">
        <f t="shared" si="0"/>
        <v/>
      </c>
      <c r="O25" s="44"/>
      <c r="P25" s="44"/>
      <c r="Q25" s="17"/>
      <c r="R25" s="44"/>
      <c r="S25" s="18"/>
      <c r="T25" s="44"/>
      <c r="U25" s="17"/>
    </row>
    <row r="26" spans="1:21" s="34" customFormat="1" ht="89.25" x14ac:dyDescent="0.25">
      <c r="A26" s="152"/>
      <c r="B26" s="20" t="s">
        <v>94</v>
      </c>
      <c r="C26" s="33" t="s">
        <v>1292</v>
      </c>
      <c r="D26" s="33" t="s">
        <v>1418</v>
      </c>
      <c r="E26" s="15"/>
      <c r="F26" s="14" t="s">
        <v>1289</v>
      </c>
      <c r="G26" s="14" t="s">
        <v>906</v>
      </c>
      <c r="H26" s="49"/>
      <c r="I26" s="17"/>
      <c r="J26" s="17"/>
      <c r="K26" s="17"/>
      <c r="L26" s="17"/>
      <c r="M26" s="17"/>
      <c r="N26" s="23" t="str">
        <f t="shared" si="0"/>
        <v/>
      </c>
      <c r="O26" s="44"/>
      <c r="P26" s="44"/>
      <c r="Q26" s="17"/>
      <c r="R26" s="44"/>
      <c r="S26" s="18"/>
      <c r="T26" s="44"/>
      <c r="U26" s="17"/>
    </row>
    <row r="27" spans="1:21" s="34" customFormat="1" ht="114.75" x14ac:dyDescent="0.25">
      <c r="A27" s="150" t="s">
        <v>97</v>
      </c>
      <c r="B27" s="20" t="s">
        <v>96</v>
      </c>
      <c r="C27" s="33" t="s">
        <v>907</v>
      </c>
      <c r="D27" s="33" t="s">
        <v>1293</v>
      </c>
      <c r="E27" s="14" t="s">
        <v>1294</v>
      </c>
      <c r="F27" s="15"/>
      <c r="G27" s="15"/>
      <c r="H27" s="49"/>
      <c r="I27" s="17"/>
      <c r="J27" s="17"/>
      <c r="K27" s="17"/>
      <c r="L27" s="17"/>
      <c r="M27" s="17"/>
      <c r="N27" s="23" t="str">
        <f t="shared" si="0"/>
        <v/>
      </c>
      <c r="O27" s="44"/>
      <c r="P27" s="44"/>
      <c r="Q27" s="17"/>
      <c r="R27" s="44"/>
      <c r="S27" s="18"/>
      <c r="T27" s="44"/>
      <c r="U27" s="17"/>
    </row>
    <row r="28" spans="1:21" s="34" customFormat="1" ht="63.75" x14ac:dyDescent="0.25">
      <c r="A28" s="151"/>
      <c r="B28" s="20" t="s">
        <v>96</v>
      </c>
      <c r="C28" s="33" t="s">
        <v>909</v>
      </c>
      <c r="D28" s="33" t="s">
        <v>1296</v>
      </c>
      <c r="E28" s="15"/>
      <c r="F28" s="14" t="s">
        <v>1295</v>
      </c>
      <c r="G28" s="14" t="s">
        <v>908</v>
      </c>
      <c r="H28" s="49"/>
      <c r="I28" s="17"/>
      <c r="J28" s="17"/>
      <c r="K28" s="17"/>
      <c r="L28" s="17"/>
      <c r="M28" s="17"/>
      <c r="N28" s="23" t="str">
        <f t="shared" si="0"/>
        <v/>
      </c>
      <c r="O28" s="44"/>
      <c r="P28" s="44"/>
      <c r="Q28" s="17"/>
      <c r="R28" s="44"/>
      <c r="S28" s="18"/>
      <c r="T28" s="44"/>
      <c r="U28" s="17"/>
    </row>
    <row r="29" spans="1:21" s="34" customFormat="1" ht="114.75" x14ac:dyDescent="0.25">
      <c r="A29" s="151"/>
      <c r="B29" s="20" t="s">
        <v>96</v>
      </c>
      <c r="C29" s="33" t="s">
        <v>1297</v>
      </c>
      <c r="D29" s="33" t="s">
        <v>1298</v>
      </c>
      <c r="E29" s="14" t="s">
        <v>1294</v>
      </c>
      <c r="F29" s="15"/>
      <c r="G29" s="15"/>
      <c r="H29" s="49"/>
      <c r="I29" s="17"/>
      <c r="J29" s="17"/>
      <c r="K29" s="17"/>
      <c r="L29" s="17"/>
      <c r="M29" s="17"/>
      <c r="N29" s="23" t="str">
        <f t="shared" si="0"/>
        <v/>
      </c>
      <c r="O29" s="44"/>
      <c r="P29" s="44"/>
      <c r="Q29" s="17"/>
      <c r="R29" s="44"/>
      <c r="S29" s="18"/>
      <c r="T29" s="44"/>
      <c r="U29" s="17"/>
    </row>
    <row r="30" spans="1:21" s="34" customFormat="1" ht="63.75" x14ac:dyDescent="0.25">
      <c r="A30" s="152"/>
      <c r="B30" s="20" t="s">
        <v>96</v>
      </c>
      <c r="C30" s="33" t="s">
        <v>1299</v>
      </c>
      <c r="D30" s="33" t="s">
        <v>1300</v>
      </c>
      <c r="E30" s="15"/>
      <c r="F30" s="14" t="s">
        <v>1295</v>
      </c>
      <c r="G30" s="14" t="s">
        <v>908</v>
      </c>
      <c r="H30" s="49"/>
      <c r="I30" s="17"/>
      <c r="J30" s="17"/>
      <c r="K30" s="17"/>
      <c r="L30" s="17"/>
      <c r="M30" s="17"/>
      <c r="N30" s="23" t="str">
        <f t="shared" si="0"/>
        <v/>
      </c>
      <c r="O30" s="44"/>
      <c r="P30" s="44"/>
      <c r="Q30" s="17"/>
      <c r="R30" s="44"/>
      <c r="S30" s="18"/>
      <c r="T30" s="44"/>
      <c r="U30" s="17"/>
    </row>
    <row r="31" spans="1:21" s="34" customFormat="1" ht="165.75" x14ac:dyDescent="0.25">
      <c r="A31" s="150" t="s">
        <v>99</v>
      </c>
      <c r="B31" s="20" t="s">
        <v>98</v>
      </c>
      <c r="C31" s="33" t="s">
        <v>1301</v>
      </c>
      <c r="D31" s="33" t="s">
        <v>1302</v>
      </c>
      <c r="E31" s="14" t="s">
        <v>1303</v>
      </c>
      <c r="F31" s="15"/>
      <c r="G31" s="15"/>
      <c r="H31" s="49"/>
      <c r="I31" s="17"/>
      <c r="J31" s="17"/>
      <c r="K31" s="17"/>
      <c r="L31" s="17"/>
      <c r="M31" s="17"/>
      <c r="N31" s="23" t="str">
        <f t="shared" si="0"/>
        <v/>
      </c>
      <c r="O31" s="44"/>
      <c r="P31" s="44"/>
      <c r="Q31" s="17"/>
      <c r="R31" s="44"/>
      <c r="S31" s="18"/>
      <c r="T31" s="44"/>
      <c r="U31" s="17"/>
    </row>
    <row r="32" spans="1:21" s="34" customFormat="1" ht="165.75" x14ac:dyDescent="0.25">
      <c r="A32" s="151"/>
      <c r="B32" s="20" t="s">
        <v>98</v>
      </c>
      <c r="C32" s="33" t="s">
        <v>1304</v>
      </c>
      <c r="D32" s="33" t="s">
        <v>1305</v>
      </c>
      <c r="E32" s="14" t="s">
        <v>1303</v>
      </c>
      <c r="F32" s="15"/>
      <c r="G32" s="15"/>
      <c r="H32" s="49"/>
      <c r="I32" s="17"/>
      <c r="J32" s="17"/>
      <c r="K32" s="17"/>
      <c r="L32" s="17"/>
      <c r="M32" s="17"/>
      <c r="N32" s="23" t="str">
        <f t="shared" si="0"/>
        <v/>
      </c>
      <c r="O32" s="44"/>
      <c r="P32" s="44"/>
      <c r="Q32" s="17"/>
      <c r="R32" s="44"/>
      <c r="S32" s="18"/>
      <c r="T32" s="44"/>
      <c r="U32" s="17"/>
    </row>
    <row r="33" spans="1:21" s="34" customFormat="1" ht="76.5" x14ac:dyDescent="0.25">
      <c r="A33" s="151"/>
      <c r="B33" s="20" t="s">
        <v>98</v>
      </c>
      <c r="C33" s="33" t="s">
        <v>1306</v>
      </c>
      <c r="D33" s="33" t="s">
        <v>1307</v>
      </c>
      <c r="E33" s="15"/>
      <c r="F33" s="14" t="s">
        <v>1308</v>
      </c>
      <c r="G33" s="14" t="s">
        <v>910</v>
      </c>
      <c r="H33" s="49"/>
      <c r="I33" s="17"/>
      <c r="J33" s="17"/>
      <c r="K33" s="17"/>
      <c r="L33" s="17"/>
      <c r="M33" s="17"/>
      <c r="N33" s="23" t="str">
        <f t="shared" si="0"/>
        <v/>
      </c>
      <c r="O33" s="44"/>
      <c r="P33" s="44"/>
      <c r="Q33" s="17"/>
      <c r="R33" s="44"/>
      <c r="S33" s="18"/>
      <c r="T33" s="44"/>
      <c r="U33" s="17"/>
    </row>
    <row r="34" spans="1:21" s="34" customFormat="1" ht="165.75" x14ac:dyDescent="0.25">
      <c r="A34" s="151"/>
      <c r="B34" s="20" t="s">
        <v>98</v>
      </c>
      <c r="C34" s="33" t="s">
        <v>1309</v>
      </c>
      <c r="D34" s="33" t="s">
        <v>1310</v>
      </c>
      <c r="E34" s="14" t="s">
        <v>1303</v>
      </c>
      <c r="F34" s="15"/>
      <c r="G34" s="15"/>
      <c r="H34" s="49"/>
      <c r="I34" s="17"/>
      <c r="J34" s="17"/>
      <c r="K34" s="17"/>
      <c r="L34" s="17"/>
      <c r="M34" s="17"/>
      <c r="N34" s="23" t="str">
        <f t="shared" si="0"/>
        <v/>
      </c>
      <c r="O34" s="44"/>
      <c r="P34" s="44"/>
      <c r="Q34" s="17"/>
      <c r="R34" s="44"/>
      <c r="S34" s="18"/>
      <c r="T34" s="44"/>
      <c r="U34" s="17"/>
    </row>
    <row r="35" spans="1:21" s="34" customFormat="1" ht="165.75" x14ac:dyDescent="0.25">
      <c r="A35" s="151"/>
      <c r="B35" s="20" t="s">
        <v>98</v>
      </c>
      <c r="C35" s="33" t="s">
        <v>1311</v>
      </c>
      <c r="D35" s="33" t="s">
        <v>1312</v>
      </c>
      <c r="E35" s="14" t="s">
        <v>1303</v>
      </c>
      <c r="F35" s="15"/>
      <c r="G35" s="15"/>
      <c r="H35" s="49"/>
      <c r="I35" s="17"/>
      <c r="J35" s="17"/>
      <c r="K35" s="17"/>
      <c r="L35" s="17"/>
      <c r="M35" s="17"/>
      <c r="N35" s="23" t="str">
        <f t="shared" si="0"/>
        <v/>
      </c>
      <c r="O35" s="44"/>
      <c r="P35" s="44"/>
      <c r="Q35" s="17"/>
      <c r="R35" s="44"/>
      <c r="S35" s="18"/>
      <c r="T35" s="44"/>
      <c r="U35" s="17"/>
    </row>
    <row r="36" spans="1:21" s="34" customFormat="1" ht="165.75" x14ac:dyDescent="0.25">
      <c r="A36" s="151"/>
      <c r="B36" s="20" t="s">
        <v>98</v>
      </c>
      <c r="C36" s="33" t="s">
        <v>1313</v>
      </c>
      <c r="D36" s="33" t="s">
        <v>1314</v>
      </c>
      <c r="E36" s="14" t="s">
        <v>1303</v>
      </c>
      <c r="F36" s="15"/>
      <c r="G36" s="15"/>
      <c r="H36" s="49"/>
      <c r="I36" s="17"/>
      <c r="J36" s="17"/>
      <c r="K36" s="17"/>
      <c r="L36" s="17"/>
      <c r="M36" s="17"/>
      <c r="N36" s="23" t="str">
        <f t="shared" si="0"/>
        <v/>
      </c>
      <c r="O36" s="44"/>
      <c r="P36" s="44"/>
      <c r="Q36" s="17"/>
      <c r="R36" s="44"/>
      <c r="S36" s="18"/>
      <c r="T36" s="44"/>
      <c r="U36" s="17"/>
    </row>
    <row r="37" spans="1:21" s="34" customFormat="1" ht="76.5" x14ac:dyDescent="0.25">
      <c r="A37" s="151"/>
      <c r="B37" s="20" t="s">
        <v>98</v>
      </c>
      <c r="C37" s="33" t="s">
        <v>1315</v>
      </c>
      <c r="D37" s="33" t="s">
        <v>1316</v>
      </c>
      <c r="E37" s="15"/>
      <c r="F37" s="14" t="s">
        <v>1308</v>
      </c>
      <c r="G37" s="14" t="s">
        <v>910</v>
      </c>
      <c r="H37" s="49"/>
      <c r="I37" s="17"/>
      <c r="J37" s="17"/>
      <c r="K37" s="17"/>
      <c r="L37" s="17"/>
      <c r="M37" s="17"/>
      <c r="N37" s="23" t="str">
        <f t="shared" si="0"/>
        <v/>
      </c>
      <c r="O37" s="44"/>
      <c r="P37" s="44"/>
      <c r="Q37" s="17"/>
      <c r="R37" s="44"/>
      <c r="S37" s="18"/>
      <c r="T37" s="44"/>
      <c r="U37" s="17"/>
    </row>
    <row r="38" spans="1:21" s="34" customFormat="1" ht="165.75" x14ac:dyDescent="0.25">
      <c r="A38" s="151"/>
      <c r="B38" s="20" t="s">
        <v>98</v>
      </c>
      <c r="C38" s="33" t="s">
        <v>1317</v>
      </c>
      <c r="D38" s="33" t="s">
        <v>1318</v>
      </c>
      <c r="E38" s="14" t="s">
        <v>1303</v>
      </c>
      <c r="F38" s="15"/>
      <c r="G38" s="15"/>
      <c r="H38" s="49"/>
      <c r="I38" s="17"/>
      <c r="J38" s="17"/>
      <c r="K38" s="17"/>
      <c r="L38" s="17"/>
      <c r="M38" s="17"/>
      <c r="N38" s="23" t="str">
        <f t="shared" si="0"/>
        <v/>
      </c>
      <c r="O38" s="44"/>
      <c r="P38" s="44"/>
      <c r="Q38" s="17"/>
      <c r="R38" s="44"/>
      <c r="S38" s="18"/>
      <c r="T38" s="44"/>
      <c r="U38" s="17"/>
    </row>
    <row r="39" spans="1:21" s="34" customFormat="1" ht="76.5" x14ac:dyDescent="0.25">
      <c r="A39" s="151"/>
      <c r="B39" s="20" t="s">
        <v>98</v>
      </c>
      <c r="C39" s="33" t="s">
        <v>1319</v>
      </c>
      <c r="D39" s="33" t="s">
        <v>1320</v>
      </c>
      <c r="E39" s="15"/>
      <c r="F39" s="14" t="s">
        <v>1308</v>
      </c>
      <c r="G39" s="14" t="s">
        <v>910</v>
      </c>
      <c r="H39" s="49"/>
      <c r="I39" s="17"/>
      <c r="J39" s="17"/>
      <c r="K39" s="17"/>
      <c r="L39" s="17"/>
      <c r="M39" s="17"/>
      <c r="N39" s="23" t="str">
        <f t="shared" si="0"/>
        <v/>
      </c>
      <c r="O39" s="44"/>
      <c r="P39" s="44"/>
      <c r="Q39" s="17"/>
      <c r="R39" s="44"/>
      <c r="S39" s="18"/>
      <c r="T39" s="44"/>
      <c r="U39" s="17"/>
    </row>
    <row r="40" spans="1:21" s="34" customFormat="1" ht="165.75" x14ac:dyDescent="0.25">
      <c r="A40" s="151"/>
      <c r="B40" s="20" t="s">
        <v>98</v>
      </c>
      <c r="C40" s="33" t="s">
        <v>1321</v>
      </c>
      <c r="D40" s="33" t="s">
        <v>1322</v>
      </c>
      <c r="E40" s="14" t="s">
        <v>1303</v>
      </c>
      <c r="F40" s="15"/>
      <c r="G40" s="15"/>
      <c r="H40" s="49"/>
      <c r="I40" s="17"/>
      <c r="J40" s="17"/>
      <c r="K40" s="17"/>
      <c r="L40" s="17"/>
      <c r="M40" s="17"/>
      <c r="N40" s="23" t="str">
        <f t="shared" si="0"/>
        <v/>
      </c>
      <c r="O40" s="44"/>
      <c r="P40" s="44"/>
      <c r="Q40" s="17"/>
      <c r="R40" s="44"/>
      <c r="S40" s="18"/>
      <c r="T40" s="44"/>
      <c r="U40" s="17"/>
    </row>
    <row r="41" spans="1:21" s="34" customFormat="1" ht="76.5" x14ac:dyDescent="0.25">
      <c r="A41" s="151"/>
      <c r="B41" s="20" t="s">
        <v>98</v>
      </c>
      <c r="C41" s="33" t="s">
        <v>1323</v>
      </c>
      <c r="D41" s="33" t="s">
        <v>1324</v>
      </c>
      <c r="E41" s="15"/>
      <c r="F41" s="14" t="s">
        <v>1308</v>
      </c>
      <c r="G41" s="14" t="s">
        <v>910</v>
      </c>
      <c r="H41" s="49"/>
      <c r="I41" s="17"/>
      <c r="J41" s="17"/>
      <c r="K41" s="17"/>
      <c r="L41" s="17"/>
      <c r="M41" s="17"/>
      <c r="N41" s="23" t="str">
        <f t="shared" si="0"/>
        <v/>
      </c>
      <c r="O41" s="44"/>
      <c r="P41" s="44"/>
      <c r="Q41" s="17"/>
      <c r="R41" s="44"/>
      <c r="S41" s="18"/>
      <c r="T41" s="44"/>
      <c r="U41" s="17"/>
    </row>
    <row r="42" spans="1:21" s="34" customFormat="1" ht="165.75" x14ac:dyDescent="0.25">
      <c r="A42" s="151"/>
      <c r="B42" s="20" t="s">
        <v>98</v>
      </c>
      <c r="C42" s="33" t="s">
        <v>1325</v>
      </c>
      <c r="D42" s="33" t="s">
        <v>1326</v>
      </c>
      <c r="E42" s="14" t="s">
        <v>1303</v>
      </c>
      <c r="F42" s="15"/>
      <c r="G42" s="15"/>
      <c r="H42" s="49"/>
      <c r="I42" s="17"/>
      <c r="J42" s="17"/>
      <c r="K42" s="17"/>
      <c r="L42" s="17"/>
      <c r="M42" s="17"/>
      <c r="N42" s="23" t="str">
        <f t="shared" si="0"/>
        <v/>
      </c>
      <c r="O42" s="44"/>
      <c r="P42" s="44"/>
      <c r="Q42" s="17"/>
      <c r="R42" s="44"/>
      <c r="S42" s="18"/>
      <c r="T42" s="44"/>
      <c r="U42" s="17"/>
    </row>
    <row r="43" spans="1:21" s="34" customFormat="1" ht="76.5" x14ac:dyDescent="0.25">
      <c r="A43" s="151"/>
      <c r="B43" s="20" t="s">
        <v>98</v>
      </c>
      <c r="C43" s="33" t="s">
        <v>1327</v>
      </c>
      <c r="D43" s="33" t="s">
        <v>1328</v>
      </c>
      <c r="E43" s="15"/>
      <c r="F43" s="14" t="s">
        <v>1308</v>
      </c>
      <c r="G43" s="14" t="s">
        <v>910</v>
      </c>
      <c r="H43" s="49"/>
      <c r="I43" s="17"/>
      <c r="J43" s="17"/>
      <c r="K43" s="17"/>
      <c r="L43" s="17"/>
      <c r="M43" s="17"/>
      <c r="N43" s="23" t="str">
        <f t="shared" si="0"/>
        <v/>
      </c>
      <c r="O43" s="44"/>
      <c r="P43" s="44"/>
      <c r="Q43" s="17"/>
      <c r="R43" s="44"/>
      <c r="S43" s="18"/>
      <c r="T43" s="44"/>
      <c r="U43" s="17"/>
    </row>
    <row r="44" spans="1:21" s="34" customFormat="1" ht="165.75" x14ac:dyDescent="0.25">
      <c r="A44" s="151"/>
      <c r="B44" s="20" t="s">
        <v>98</v>
      </c>
      <c r="C44" s="33" t="s">
        <v>1329</v>
      </c>
      <c r="D44" s="33" t="s">
        <v>1330</v>
      </c>
      <c r="E44" s="14" t="s">
        <v>1303</v>
      </c>
      <c r="F44" s="15"/>
      <c r="G44" s="15"/>
      <c r="H44" s="49"/>
      <c r="I44" s="17"/>
      <c r="J44" s="17"/>
      <c r="K44" s="17"/>
      <c r="L44" s="17"/>
      <c r="M44" s="17"/>
      <c r="N44" s="23" t="str">
        <f t="shared" si="0"/>
        <v/>
      </c>
      <c r="O44" s="44"/>
      <c r="P44" s="44"/>
      <c r="Q44" s="17"/>
      <c r="R44" s="44"/>
      <c r="S44" s="18"/>
      <c r="T44" s="44"/>
      <c r="U44" s="17"/>
    </row>
    <row r="45" spans="1:21" s="34" customFormat="1" ht="76.5" x14ac:dyDescent="0.25">
      <c r="A45" s="151"/>
      <c r="B45" s="20" t="s">
        <v>98</v>
      </c>
      <c r="C45" s="33" t="s">
        <v>1331</v>
      </c>
      <c r="D45" s="33" t="s">
        <v>1332</v>
      </c>
      <c r="E45" s="15"/>
      <c r="F45" s="14" t="s">
        <v>1308</v>
      </c>
      <c r="G45" s="14" t="s">
        <v>910</v>
      </c>
      <c r="H45" s="49"/>
      <c r="I45" s="17"/>
      <c r="J45" s="17"/>
      <c r="K45" s="17"/>
      <c r="L45" s="17"/>
      <c r="M45" s="17"/>
      <c r="N45" s="23" t="str">
        <f t="shared" si="0"/>
        <v/>
      </c>
      <c r="O45" s="44"/>
      <c r="P45" s="44"/>
      <c r="Q45" s="17"/>
      <c r="R45" s="44"/>
      <c r="S45" s="18"/>
      <c r="T45" s="44"/>
      <c r="U45" s="17"/>
    </row>
    <row r="46" spans="1:21" s="34" customFormat="1" ht="165.75" x14ac:dyDescent="0.25">
      <c r="A46" s="151"/>
      <c r="B46" s="20" t="s">
        <v>98</v>
      </c>
      <c r="C46" s="33" t="s">
        <v>1333</v>
      </c>
      <c r="D46" s="33" t="s">
        <v>1334</v>
      </c>
      <c r="E46" s="14" t="s">
        <v>1303</v>
      </c>
      <c r="F46" s="15"/>
      <c r="G46" s="15"/>
      <c r="H46" s="49"/>
      <c r="I46" s="17"/>
      <c r="J46" s="17"/>
      <c r="K46" s="17"/>
      <c r="L46" s="17"/>
      <c r="M46" s="17"/>
      <c r="N46" s="23" t="str">
        <f t="shared" si="0"/>
        <v/>
      </c>
      <c r="O46" s="44"/>
      <c r="P46" s="44"/>
      <c r="Q46" s="17"/>
      <c r="R46" s="44"/>
      <c r="S46" s="18"/>
      <c r="T46" s="44"/>
      <c r="U46" s="17"/>
    </row>
    <row r="47" spans="1:21" s="34" customFormat="1" ht="165.75" x14ac:dyDescent="0.25">
      <c r="A47" s="151"/>
      <c r="B47" s="20" t="s">
        <v>98</v>
      </c>
      <c r="C47" s="33" t="s">
        <v>1335</v>
      </c>
      <c r="D47" s="33" t="s">
        <v>1336</v>
      </c>
      <c r="E47" s="14" t="s">
        <v>1303</v>
      </c>
      <c r="F47" s="15"/>
      <c r="G47" s="15"/>
      <c r="H47" s="49"/>
      <c r="I47" s="17"/>
      <c r="J47" s="17"/>
      <c r="K47" s="17"/>
      <c r="L47" s="17"/>
      <c r="M47" s="17"/>
      <c r="N47" s="23" t="str">
        <f t="shared" si="0"/>
        <v/>
      </c>
      <c r="O47" s="44"/>
      <c r="P47" s="44"/>
      <c r="Q47" s="17"/>
      <c r="R47" s="44"/>
      <c r="S47" s="18"/>
      <c r="T47" s="44"/>
      <c r="U47" s="17"/>
    </row>
    <row r="48" spans="1:21" s="34" customFormat="1" ht="165.75" x14ac:dyDescent="0.25">
      <c r="A48" s="151"/>
      <c r="B48" s="20" t="s">
        <v>98</v>
      </c>
      <c r="C48" s="33" t="s">
        <v>1337</v>
      </c>
      <c r="D48" s="33" t="s">
        <v>1338</v>
      </c>
      <c r="E48" s="14" t="s">
        <v>1303</v>
      </c>
      <c r="F48" s="15"/>
      <c r="G48" s="15"/>
      <c r="H48" s="49"/>
      <c r="I48" s="17"/>
      <c r="J48" s="17"/>
      <c r="K48" s="17"/>
      <c r="L48" s="17"/>
      <c r="M48" s="17"/>
      <c r="N48" s="23" t="str">
        <f t="shared" si="0"/>
        <v/>
      </c>
      <c r="O48" s="44"/>
      <c r="P48" s="44"/>
      <c r="Q48" s="17"/>
      <c r="R48" s="44"/>
      <c r="S48" s="18"/>
      <c r="T48" s="44"/>
      <c r="U48" s="17"/>
    </row>
    <row r="49" spans="1:21" s="34" customFormat="1" ht="89.25" x14ac:dyDescent="0.25">
      <c r="A49" s="152"/>
      <c r="B49" s="20" t="s">
        <v>98</v>
      </c>
      <c r="C49" s="33" t="s">
        <v>1339</v>
      </c>
      <c r="D49" s="33" t="s">
        <v>1340</v>
      </c>
      <c r="E49" s="15"/>
      <c r="F49" s="14" t="s">
        <v>1308</v>
      </c>
      <c r="G49" s="14" t="s">
        <v>910</v>
      </c>
      <c r="H49" s="49"/>
      <c r="I49" s="17"/>
      <c r="J49" s="17"/>
      <c r="K49" s="17"/>
      <c r="L49" s="17"/>
      <c r="M49" s="17"/>
      <c r="N49" s="23" t="str">
        <f t="shared" si="0"/>
        <v/>
      </c>
      <c r="O49" s="44"/>
      <c r="P49" s="44"/>
      <c r="Q49" s="17"/>
      <c r="R49" s="44"/>
      <c r="S49" s="18"/>
      <c r="T49" s="44"/>
      <c r="U49" s="17"/>
    </row>
    <row r="50" spans="1:21" s="34" customFormat="1" ht="178.5" x14ac:dyDescent="0.25">
      <c r="A50" s="150" t="s">
        <v>101</v>
      </c>
      <c r="B50" s="20" t="s">
        <v>100</v>
      </c>
      <c r="C50" s="33" t="s">
        <v>1341</v>
      </c>
      <c r="D50" s="33" t="s">
        <v>1342</v>
      </c>
      <c r="E50" s="44" t="s">
        <v>1343</v>
      </c>
      <c r="F50" s="15"/>
      <c r="G50" s="15"/>
      <c r="H50" s="49"/>
      <c r="I50" s="17"/>
      <c r="J50" s="17"/>
      <c r="K50" s="17"/>
      <c r="L50" s="17"/>
      <c r="M50" s="17"/>
      <c r="N50" s="23" t="str">
        <f t="shared" ref="N50:N52" si="1">IF(OR(L50="",M50=""),"",
IF(OR(L50="Low",M50="Low"),"Low",
IF(OR(L50="Moderate",M50="Moderate"),"Moderate",
"High")))</f>
        <v/>
      </c>
      <c r="O50" s="44"/>
      <c r="P50" s="44"/>
      <c r="Q50" s="17"/>
      <c r="R50" s="44"/>
      <c r="S50" s="18"/>
      <c r="T50" s="44"/>
      <c r="U50" s="17"/>
    </row>
    <row r="51" spans="1:21" s="34" customFormat="1" ht="178.5" x14ac:dyDescent="0.25">
      <c r="A51" s="151"/>
      <c r="B51" s="20" t="s">
        <v>100</v>
      </c>
      <c r="C51" s="33" t="s">
        <v>1345</v>
      </c>
      <c r="D51" s="33" t="s">
        <v>1346</v>
      </c>
      <c r="E51" s="44" t="s">
        <v>1343</v>
      </c>
      <c r="F51" s="44" t="s">
        <v>1344</v>
      </c>
      <c r="G51" s="15"/>
      <c r="H51" s="49"/>
      <c r="I51" s="17"/>
      <c r="J51" s="17"/>
      <c r="K51" s="17"/>
      <c r="L51" s="17"/>
      <c r="M51" s="17"/>
      <c r="N51" s="23" t="str">
        <f t="shared" si="1"/>
        <v/>
      </c>
      <c r="O51" s="44"/>
      <c r="P51" s="44"/>
      <c r="Q51" s="17"/>
      <c r="R51" s="44"/>
      <c r="S51" s="18"/>
      <c r="T51" s="44"/>
      <c r="U51" s="17"/>
    </row>
    <row r="52" spans="1:21" s="34" customFormat="1" ht="178.5" x14ac:dyDescent="0.25">
      <c r="A52" s="152"/>
      <c r="B52" s="20" t="s">
        <v>100</v>
      </c>
      <c r="C52" s="44" t="s">
        <v>911</v>
      </c>
      <c r="D52" s="33" t="s">
        <v>1419</v>
      </c>
      <c r="E52" s="44" t="s">
        <v>1343</v>
      </c>
      <c r="F52" s="48"/>
      <c r="G52" s="48"/>
      <c r="H52" s="44"/>
      <c r="I52" s="17"/>
      <c r="J52" s="17"/>
      <c r="K52" s="17"/>
      <c r="L52" s="17"/>
      <c r="M52" s="17"/>
      <c r="N52" s="23" t="str">
        <f t="shared" si="1"/>
        <v/>
      </c>
      <c r="O52" s="44"/>
      <c r="P52" s="44"/>
      <c r="Q52" s="17"/>
      <c r="R52" s="44"/>
      <c r="S52" s="18"/>
      <c r="T52" s="44"/>
      <c r="U52" s="44"/>
    </row>
  </sheetData>
  <sheetProtection sort="0" autoFilter="0"/>
  <autoFilter ref="A1:U1"/>
  <mergeCells count="8">
    <mergeCell ref="A50:A52"/>
    <mergeCell ref="A20:A23"/>
    <mergeCell ref="A24:A26"/>
    <mergeCell ref="A2:A11"/>
    <mergeCell ref="A12:A17"/>
    <mergeCell ref="A18:A19"/>
    <mergeCell ref="A27:A30"/>
    <mergeCell ref="A31:A49"/>
  </mergeCells>
  <conditionalFormatting sqref="N2:N52">
    <cfRule type="expression" dxfId="13" priority="1">
      <formula>OR(AND(L2&lt;&gt;"",M2=""),AND(L2="",M2&lt;&gt;""))</formula>
    </cfRule>
  </conditionalFormatting>
  <dataValidations count="24">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L2:M1048576 U2:U1048576">
      <formula1>"High,Moderate,Low"</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44"/>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2.75" x14ac:dyDescent="0.2"/>
  <cols>
    <col min="1" max="1" width="23.85546875" style="60" customWidth="1"/>
    <col min="2" max="2" width="8.85546875" style="61" customWidth="1"/>
    <col min="3" max="3" width="16.85546875" style="60" customWidth="1"/>
    <col min="4" max="4" width="43.42578125" style="60" customWidth="1"/>
    <col min="5" max="7" width="30.85546875" style="60" customWidth="1"/>
    <col min="8" max="8" width="55.85546875" style="60" customWidth="1"/>
    <col min="9" max="10" width="19.7109375" style="62" customWidth="1"/>
    <col min="11" max="11" width="26.5703125" style="62" customWidth="1"/>
    <col min="12" max="13" width="15.85546875" style="62" customWidth="1"/>
    <col min="14" max="14" width="15.85546875" style="63" customWidth="1"/>
    <col min="15" max="16" width="26.5703125" style="60" customWidth="1"/>
    <col min="17" max="17" width="18.5703125" style="62" customWidth="1"/>
    <col min="18" max="18" width="21" style="60" customWidth="1"/>
    <col min="19" max="19" width="5.42578125" style="64" customWidth="1"/>
    <col min="20" max="20" width="19.42578125" style="60" customWidth="1"/>
    <col min="21" max="21" width="14.42578125" style="60" customWidth="1"/>
    <col min="22" max="24" width="9" style="60"/>
    <col min="25" max="25" width="7.85546875" style="60" customWidth="1"/>
    <col min="26" max="16384" width="9" style="60"/>
  </cols>
  <sheetData>
    <row r="1" spans="1:21" s="58" customFormat="1" ht="38.25" x14ac:dyDescent="0.25">
      <c r="A1" s="55" t="s">
        <v>299</v>
      </c>
      <c r="B1" s="56" t="s">
        <v>320</v>
      </c>
      <c r="C1" s="55" t="s">
        <v>0</v>
      </c>
      <c r="D1" s="55" t="s">
        <v>1</v>
      </c>
      <c r="E1" s="55" t="s">
        <v>10</v>
      </c>
      <c r="F1" s="55" t="s">
        <v>11</v>
      </c>
      <c r="G1" s="55" t="s">
        <v>12</v>
      </c>
      <c r="H1" s="55" t="s">
        <v>2</v>
      </c>
      <c r="I1" s="55" t="s">
        <v>3</v>
      </c>
      <c r="J1" s="55" t="s">
        <v>23</v>
      </c>
      <c r="K1" s="55" t="s">
        <v>28</v>
      </c>
      <c r="L1" s="55" t="s">
        <v>24</v>
      </c>
      <c r="M1" s="55" t="s">
        <v>25</v>
      </c>
      <c r="N1" s="57" t="s">
        <v>26</v>
      </c>
      <c r="O1" s="55" t="s">
        <v>27</v>
      </c>
      <c r="P1" s="55" t="s">
        <v>4</v>
      </c>
      <c r="Q1" s="13" t="s">
        <v>2111</v>
      </c>
      <c r="R1" s="55" t="s">
        <v>5</v>
      </c>
      <c r="S1" s="55"/>
      <c r="T1" s="55" t="s">
        <v>30</v>
      </c>
      <c r="U1" s="55" t="s">
        <v>29</v>
      </c>
    </row>
    <row r="2" spans="1:21" ht="127.5" x14ac:dyDescent="0.2">
      <c r="A2" s="153" t="s">
        <v>104</v>
      </c>
      <c r="B2" s="75" t="s">
        <v>103</v>
      </c>
      <c r="C2" s="76" t="s">
        <v>882</v>
      </c>
      <c r="D2" s="76" t="s">
        <v>987</v>
      </c>
      <c r="E2" s="77" t="s">
        <v>1048</v>
      </c>
      <c r="F2" s="78"/>
      <c r="G2" s="78"/>
      <c r="H2" s="76"/>
      <c r="I2" s="79"/>
      <c r="J2" s="79"/>
      <c r="K2" s="79"/>
      <c r="L2" s="79"/>
      <c r="M2" s="79"/>
      <c r="N2" s="80" t="str">
        <f>IF(OR(L2="",M2=""),"",
IF(OR(L2="Low",M2="Low"),"Low",
IF(OR(L2="Moderate",M2="Moderate"),"Moderate",
"High")))</f>
        <v/>
      </c>
      <c r="O2" s="76"/>
      <c r="P2" s="76"/>
      <c r="Q2" s="79"/>
      <c r="R2" s="76"/>
      <c r="S2" s="93"/>
      <c r="T2" s="76"/>
      <c r="U2" s="76"/>
    </row>
    <row r="3" spans="1:21" ht="51" x14ac:dyDescent="0.2">
      <c r="A3" s="153"/>
      <c r="B3" s="75" t="s">
        <v>103</v>
      </c>
      <c r="C3" s="76" t="s">
        <v>883</v>
      </c>
      <c r="D3" s="77" t="s">
        <v>2089</v>
      </c>
      <c r="E3" s="77" t="s">
        <v>1048</v>
      </c>
      <c r="F3" s="78"/>
      <c r="G3" s="78"/>
      <c r="H3" s="76"/>
      <c r="I3" s="84"/>
      <c r="J3" s="84"/>
      <c r="K3" s="84"/>
      <c r="L3" s="84"/>
      <c r="M3" s="84"/>
      <c r="N3" s="80" t="str">
        <f t="shared" ref="N3:N13" si="0">IF(OR(L3="",M3=""),"",
IF(OR(L3="Low",M3="Low"),"Low",
IF(OR(L3="Moderate",M3="Moderate"),"Moderate",
"High")))</f>
        <v/>
      </c>
      <c r="O3" s="76"/>
      <c r="P3" s="76"/>
      <c r="Q3" s="84"/>
      <c r="R3" s="76"/>
      <c r="S3" s="93"/>
      <c r="T3" s="76"/>
      <c r="U3" s="76"/>
    </row>
    <row r="4" spans="1:21" ht="76.5" x14ac:dyDescent="0.2">
      <c r="A4" s="153"/>
      <c r="B4" s="75" t="s">
        <v>103</v>
      </c>
      <c r="C4" s="76" t="s">
        <v>988</v>
      </c>
      <c r="D4" s="77" t="s">
        <v>2090</v>
      </c>
      <c r="E4" s="77" t="s">
        <v>1048</v>
      </c>
      <c r="F4" s="77" t="s">
        <v>1047</v>
      </c>
      <c r="G4" s="78"/>
      <c r="H4" s="76"/>
      <c r="I4" s="79"/>
      <c r="J4" s="79"/>
      <c r="K4" s="79"/>
      <c r="L4" s="79"/>
      <c r="M4" s="79"/>
      <c r="N4" s="80" t="str">
        <f t="shared" si="0"/>
        <v/>
      </c>
      <c r="O4" s="76"/>
      <c r="P4" s="76"/>
      <c r="Q4" s="79"/>
      <c r="R4" s="76"/>
      <c r="S4" s="93"/>
      <c r="T4" s="76"/>
      <c r="U4" s="76"/>
    </row>
    <row r="5" spans="1:21" ht="63.75" x14ac:dyDescent="0.2">
      <c r="A5" s="153"/>
      <c r="B5" s="75" t="s">
        <v>103</v>
      </c>
      <c r="C5" s="81" t="s">
        <v>884</v>
      </c>
      <c r="D5" s="77" t="s">
        <v>2091</v>
      </c>
      <c r="E5" s="77" t="s">
        <v>1048</v>
      </c>
      <c r="F5" s="78"/>
      <c r="G5" s="78"/>
      <c r="H5" s="76"/>
      <c r="I5" s="79"/>
      <c r="J5" s="79"/>
      <c r="K5" s="79"/>
      <c r="L5" s="79"/>
      <c r="M5" s="79"/>
      <c r="N5" s="80" t="str">
        <f t="shared" si="0"/>
        <v/>
      </c>
      <c r="O5" s="76"/>
      <c r="P5" s="76"/>
      <c r="Q5" s="79"/>
      <c r="R5" s="76"/>
      <c r="S5" s="93"/>
      <c r="T5" s="76"/>
      <c r="U5" s="76"/>
    </row>
    <row r="6" spans="1:21" ht="38.25" x14ac:dyDescent="0.2">
      <c r="A6" s="153"/>
      <c r="B6" s="75" t="s">
        <v>103</v>
      </c>
      <c r="C6" s="81" t="s">
        <v>990</v>
      </c>
      <c r="D6" s="77" t="s">
        <v>501</v>
      </c>
      <c r="E6" s="77" t="s">
        <v>1048</v>
      </c>
      <c r="F6" s="78"/>
      <c r="G6" s="78"/>
      <c r="H6" s="76"/>
      <c r="I6" s="84"/>
      <c r="J6" s="84"/>
      <c r="K6" s="84"/>
      <c r="L6" s="84"/>
      <c r="M6" s="84"/>
      <c r="N6" s="80" t="str">
        <f t="shared" si="0"/>
        <v/>
      </c>
      <c r="O6" s="76"/>
      <c r="P6" s="76"/>
      <c r="Q6" s="84"/>
      <c r="R6" s="76"/>
      <c r="S6" s="93"/>
      <c r="T6" s="76"/>
      <c r="U6" s="76"/>
    </row>
    <row r="7" spans="1:21" ht="76.5" x14ac:dyDescent="0.2">
      <c r="A7" s="153"/>
      <c r="B7" s="75" t="s">
        <v>103</v>
      </c>
      <c r="C7" s="81" t="s">
        <v>991</v>
      </c>
      <c r="D7" s="77" t="s">
        <v>503</v>
      </c>
      <c r="E7" s="77" t="s">
        <v>1048</v>
      </c>
      <c r="F7" s="77" t="s">
        <v>1047</v>
      </c>
      <c r="G7" s="78"/>
      <c r="H7" s="76"/>
      <c r="I7" s="84"/>
      <c r="J7" s="84"/>
      <c r="K7" s="84"/>
      <c r="L7" s="84"/>
      <c r="M7" s="84"/>
      <c r="N7" s="80" t="str">
        <f t="shared" si="0"/>
        <v/>
      </c>
      <c r="O7" s="76"/>
      <c r="P7" s="76"/>
      <c r="Q7" s="84"/>
      <c r="R7" s="76"/>
      <c r="S7" s="93"/>
      <c r="T7" s="76"/>
      <c r="U7" s="76"/>
    </row>
    <row r="8" spans="1:21" ht="51" x14ac:dyDescent="0.2">
      <c r="A8" s="153"/>
      <c r="B8" s="75" t="s">
        <v>103</v>
      </c>
      <c r="C8" s="81" t="s">
        <v>885</v>
      </c>
      <c r="D8" s="77" t="s">
        <v>2092</v>
      </c>
      <c r="E8" s="77" t="s">
        <v>1048</v>
      </c>
      <c r="F8" s="78"/>
      <c r="G8" s="78"/>
      <c r="H8" s="76"/>
      <c r="I8" s="79"/>
      <c r="J8" s="79"/>
      <c r="K8" s="79"/>
      <c r="L8" s="79"/>
      <c r="M8" s="79"/>
      <c r="N8" s="80" t="str">
        <f t="shared" si="0"/>
        <v/>
      </c>
      <c r="O8" s="76"/>
      <c r="P8" s="76"/>
      <c r="Q8" s="79"/>
      <c r="R8" s="76"/>
      <c r="S8" s="93"/>
      <c r="T8" s="76"/>
      <c r="U8" s="76"/>
    </row>
    <row r="9" spans="1:21" ht="51" x14ac:dyDescent="0.2">
      <c r="A9" s="153"/>
      <c r="B9" s="75" t="s">
        <v>103</v>
      </c>
      <c r="C9" s="81" t="s">
        <v>993</v>
      </c>
      <c r="D9" s="77" t="s">
        <v>2092</v>
      </c>
      <c r="E9" s="77" t="s">
        <v>1048</v>
      </c>
      <c r="F9" s="78"/>
      <c r="G9" s="78"/>
      <c r="H9" s="76"/>
      <c r="I9" s="84"/>
      <c r="J9" s="84"/>
      <c r="K9" s="84"/>
      <c r="L9" s="84"/>
      <c r="M9" s="84"/>
      <c r="N9" s="80" t="str">
        <f t="shared" si="0"/>
        <v/>
      </c>
      <c r="O9" s="76"/>
      <c r="P9" s="76"/>
      <c r="Q9" s="84"/>
      <c r="R9" s="76"/>
      <c r="S9" s="93"/>
      <c r="T9" s="76"/>
      <c r="U9" s="76"/>
    </row>
    <row r="10" spans="1:21" ht="38.25" x14ac:dyDescent="0.2">
      <c r="A10" s="153"/>
      <c r="B10" s="75" t="s">
        <v>103</v>
      </c>
      <c r="C10" s="81" t="s">
        <v>886</v>
      </c>
      <c r="D10" s="77" t="s">
        <v>2093</v>
      </c>
      <c r="E10" s="77" t="s">
        <v>1048</v>
      </c>
      <c r="F10" s="78"/>
      <c r="G10" s="78"/>
      <c r="H10" s="76"/>
      <c r="I10" s="84"/>
      <c r="J10" s="84"/>
      <c r="K10" s="84"/>
      <c r="L10" s="84"/>
      <c r="M10" s="84"/>
      <c r="N10" s="80" t="str">
        <f t="shared" si="0"/>
        <v/>
      </c>
      <c r="O10" s="76"/>
      <c r="P10" s="76"/>
      <c r="Q10" s="84"/>
      <c r="R10" s="76"/>
      <c r="S10" s="93"/>
      <c r="T10" s="76"/>
      <c r="U10" s="76"/>
    </row>
    <row r="11" spans="1:21" ht="51" x14ac:dyDescent="0.2">
      <c r="A11" s="153"/>
      <c r="B11" s="75" t="s">
        <v>103</v>
      </c>
      <c r="C11" s="81" t="s">
        <v>994</v>
      </c>
      <c r="D11" s="77" t="s">
        <v>2094</v>
      </c>
      <c r="E11" s="77" t="s">
        <v>1048</v>
      </c>
      <c r="F11" s="78"/>
      <c r="G11" s="78"/>
      <c r="H11" s="76"/>
      <c r="I11" s="79"/>
      <c r="J11" s="79"/>
      <c r="K11" s="79"/>
      <c r="L11" s="79"/>
      <c r="M11" s="79"/>
      <c r="N11" s="80" t="str">
        <f t="shared" si="0"/>
        <v/>
      </c>
      <c r="O11" s="76"/>
      <c r="P11" s="76"/>
      <c r="Q11" s="79"/>
      <c r="R11" s="76"/>
      <c r="S11" s="93"/>
      <c r="T11" s="76"/>
      <c r="U11" s="76"/>
    </row>
    <row r="12" spans="1:21" ht="178.5" x14ac:dyDescent="0.2">
      <c r="A12" s="154" t="s">
        <v>106</v>
      </c>
      <c r="B12" s="83" t="s">
        <v>105</v>
      </c>
      <c r="C12" s="76" t="s">
        <v>995</v>
      </c>
      <c r="D12" s="77" t="s">
        <v>998</v>
      </c>
      <c r="E12" s="77" t="s">
        <v>1049</v>
      </c>
      <c r="F12" s="77" t="s">
        <v>1047</v>
      </c>
      <c r="G12" s="78"/>
      <c r="H12" s="76"/>
      <c r="I12" s="84"/>
      <c r="J12" s="84"/>
      <c r="K12" s="84"/>
      <c r="L12" s="84"/>
      <c r="M12" s="84"/>
      <c r="N12" s="80" t="str">
        <f t="shared" si="0"/>
        <v/>
      </c>
      <c r="O12" s="76"/>
      <c r="P12" s="76"/>
      <c r="Q12" s="84"/>
      <c r="R12" s="76"/>
      <c r="S12" s="93"/>
      <c r="T12" s="76"/>
      <c r="U12" s="76"/>
    </row>
    <row r="13" spans="1:21" ht="76.5" x14ac:dyDescent="0.2">
      <c r="A13" s="155"/>
      <c r="B13" s="83" t="s">
        <v>105</v>
      </c>
      <c r="C13" s="76" t="s">
        <v>996</v>
      </c>
      <c r="D13" s="77" t="s">
        <v>997</v>
      </c>
      <c r="E13" s="78"/>
      <c r="F13" s="77" t="s">
        <v>1047</v>
      </c>
      <c r="G13" s="77" t="s">
        <v>1050</v>
      </c>
      <c r="H13" s="76"/>
      <c r="I13" s="79"/>
      <c r="J13" s="79"/>
      <c r="K13" s="79"/>
      <c r="L13" s="79"/>
      <c r="M13" s="79"/>
      <c r="N13" s="80" t="str">
        <f t="shared" si="0"/>
        <v/>
      </c>
      <c r="O13" s="76"/>
      <c r="P13" s="76"/>
      <c r="Q13" s="79"/>
      <c r="R13" s="76"/>
      <c r="S13" s="93"/>
      <c r="T13" s="76"/>
      <c r="U13" s="76"/>
    </row>
    <row r="14" spans="1:21" ht="127.5" x14ac:dyDescent="0.2">
      <c r="A14" s="82" t="s">
        <v>108</v>
      </c>
      <c r="B14" s="83" t="s">
        <v>107</v>
      </c>
      <c r="C14" s="76" t="s">
        <v>1000</v>
      </c>
      <c r="D14" s="77" t="s">
        <v>999</v>
      </c>
      <c r="E14" s="77" t="s">
        <v>1051</v>
      </c>
      <c r="F14" s="77" t="s">
        <v>1052</v>
      </c>
      <c r="G14" s="77" t="s">
        <v>887</v>
      </c>
      <c r="H14" s="76"/>
      <c r="I14" s="79"/>
      <c r="J14" s="79"/>
      <c r="K14" s="79"/>
      <c r="L14" s="79"/>
      <c r="M14" s="79"/>
      <c r="N14" s="80" t="str">
        <f t="shared" ref="N14" si="1">IF(OR(L14="",M14=""),"",
IF(OR(L14="Low",M14="Low"),"Low",
IF(OR(L14="Moderate",M14="Moderate"),"Moderate",
"High")))</f>
        <v/>
      </c>
      <c r="O14" s="76"/>
      <c r="P14" s="76"/>
      <c r="Q14" s="79"/>
      <c r="R14" s="76"/>
      <c r="S14" s="93"/>
      <c r="T14" s="76"/>
      <c r="U14" s="76"/>
    </row>
    <row r="15" spans="1:21" ht="191.25" x14ac:dyDescent="0.2">
      <c r="A15" s="153" t="s">
        <v>110</v>
      </c>
      <c r="B15" s="83" t="s">
        <v>109</v>
      </c>
      <c r="C15" s="76" t="s">
        <v>888</v>
      </c>
      <c r="D15" s="76" t="s">
        <v>1001</v>
      </c>
      <c r="E15" s="77" t="s">
        <v>1053</v>
      </c>
      <c r="F15" s="78"/>
      <c r="G15" s="78"/>
      <c r="H15" s="76"/>
      <c r="I15" s="79"/>
      <c r="J15" s="79"/>
      <c r="K15" s="79"/>
      <c r="L15" s="79"/>
      <c r="M15" s="79"/>
      <c r="N15" s="80" t="str">
        <f t="shared" ref="N15:N38" si="2">IF(OR(L15="",M15=""),"",
IF(OR(L15="Low",M15="Low"),"Low",
IF(OR(L15="Moderate",M15="Moderate"),"Moderate",
"High")))</f>
        <v/>
      </c>
      <c r="O15" s="76"/>
      <c r="P15" s="76"/>
      <c r="Q15" s="79"/>
      <c r="R15" s="76"/>
      <c r="S15" s="93"/>
      <c r="T15" s="76"/>
      <c r="U15" s="76"/>
    </row>
    <row r="16" spans="1:21" ht="191.25" x14ac:dyDescent="0.2">
      <c r="A16" s="153"/>
      <c r="B16" s="83" t="s">
        <v>109</v>
      </c>
      <c r="C16" s="76" t="s">
        <v>1002</v>
      </c>
      <c r="D16" s="76" t="s">
        <v>1005</v>
      </c>
      <c r="E16" s="77" t="s">
        <v>1053</v>
      </c>
      <c r="F16" s="77" t="s">
        <v>1046</v>
      </c>
      <c r="G16" s="78"/>
      <c r="H16" s="76"/>
      <c r="I16" s="84"/>
      <c r="J16" s="84"/>
      <c r="K16" s="84"/>
      <c r="L16" s="84"/>
      <c r="M16" s="84"/>
      <c r="N16" s="80" t="str">
        <f t="shared" si="2"/>
        <v/>
      </c>
      <c r="O16" s="76"/>
      <c r="P16" s="76"/>
      <c r="Q16" s="84"/>
      <c r="R16" s="76"/>
      <c r="S16" s="93"/>
      <c r="T16" s="76"/>
      <c r="U16" s="76"/>
    </row>
    <row r="17" spans="1:21" ht="114.75" x14ac:dyDescent="0.2">
      <c r="A17" s="153"/>
      <c r="B17" s="83" t="s">
        <v>109</v>
      </c>
      <c r="C17" s="76" t="s">
        <v>1003</v>
      </c>
      <c r="D17" s="76" t="s">
        <v>1004</v>
      </c>
      <c r="E17" s="78"/>
      <c r="F17" s="77" t="s">
        <v>1046</v>
      </c>
      <c r="G17" s="77" t="s">
        <v>1054</v>
      </c>
      <c r="H17" s="76"/>
      <c r="I17" s="84"/>
      <c r="J17" s="84"/>
      <c r="K17" s="84"/>
      <c r="L17" s="84"/>
      <c r="M17" s="84"/>
      <c r="N17" s="80" t="str">
        <f t="shared" si="2"/>
        <v/>
      </c>
      <c r="O17" s="76"/>
      <c r="P17" s="76"/>
      <c r="Q17" s="84"/>
      <c r="R17" s="76"/>
      <c r="S17" s="93"/>
      <c r="T17" s="76"/>
      <c r="U17" s="76"/>
    </row>
    <row r="18" spans="1:21" ht="114.75" x14ac:dyDescent="0.2">
      <c r="A18" s="153"/>
      <c r="B18" s="83" t="s">
        <v>109</v>
      </c>
      <c r="C18" s="76" t="s">
        <v>889</v>
      </c>
      <c r="D18" s="76" t="s">
        <v>1006</v>
      </c>
      <c r="E18" s="78"/>
      <c r="F18" s="77" t="s">
        <v>1046</v>
      </c>
      <c r="G18" s="77" t="s">
        <v>1054</v>
      </c>
      <c r="H18" s="76"/>
      <c r="I18" s="79"/>
      <c r="J18" s="79"/>
      <c r="K18" s="79"/>
      <c r="L18" s="79"/>
      <c r="M18" s="79"/>
      <c r="N18" s="80" t="str">
        <f t="shared" si="2"/>
        <v/>
      </c>
      <c r="O18" s="76"/>
      <c r="P18" s="76"/>
      <c r="Q18" s="79"/>
      <c r="R18" s="76"/>
      <c r="S18" s="93"/>
      <c r="T18" s="76"/>
      <c r="U18" s="76"/>
    </row>
    <row r="19" spans="1:21" ht="191.25" x14ac:dyDescent="0.2">
      <c r="A19" s="153"/>
      <c r="B19" s="83" t="s">
        <v>109</v>
      </c>
      <c r="C19" s="76" t="s">
        <v>890</v>
      </c>
      <c r="D19" s="76" t="s">
        <v>1007</v>
      </c>
      <c r="E19" s="77" t="s">
        <v>1053</v>
      </c>
      <c r="F19" s="78"/>
      <c r="G19" s="78"/>
      <c r="H19" s="76"/>
      <c r="I19" s="79"/>
      <c r="J19" s="79"/>
      <c r="K19" s="79"/>
      <c r="L19" s="79"/>
      <c r="M19" s="79"/>
      <c r="N19" s="80" t="str">
        <f t="shared" si="2"/>
        <v/>
      </c>
      <c r="O19" s="76"/>
      <c r="P19" s="76"/>
      <c r="Q19" s="79"/>
      <c r="R19" s="76"/>
      <c r="S19" s="93"/>
      <c r="T19" s="76"/>
      <c r="U19" s="76"/>
    </row>
    <row r="20" spans="1:21" ht="191.25" x14ac:dyDescent="0.2">
      <c r="A20" s="153"/>
      <c r="B20" s="83" t="s">
        <v>109</v>
      </c>
      <c r="C20" s="76" t="s">
        <v>891</v>
      </c>
      <c r="D20" s="76" t="s">
        <v>1008</v>
      </c>
      <c r="E20" s="77" t="s">
        <v>1053</v>
      </c>
      <c r="F20" s="78"/>
      <c r="G20" s="78"/>
      <c r="H20" s="76"/>
      <c r="I20" s="79"/>
      <c r="J20" s="79"/>
      <c r="K20" s="79"/>
      <c r="L20" s="79"/>
      <c r="M20" s="79"/>
      <c r="N20" s="80" t="str">
        <f t="shared" si="2"/>
        <v/>
      </c>
      <c r="O20" s="76"/>
      <c r="P20" s="76"/>
      <c r="Q20" s="79"/>
      <c r="R20" s="76"/>
      <c r="S20" s="93"/>
      <c r="T20" s="76"/>
      <c r="U20" s="76"/>
    </row>
    <row r="21" spans="1:21" ht="114.75" x14ac:dyDescent="0.2">
      <c r="A21" s="153"/>
      <c r="B21" s="83" t="s">
        <v>109</v>
      </c>
      <c r="C21" s="76" t="s">
        <v>1009</v>
      </c>
      <c r="D21" s="76" t="s">
        <v>1011</v>
      </c>
      <c r="E21" s="78"/>
      <c r="F21" s="77" t="s">
        <v>1046</v>
      </c>
      <c r="G21" s="77" t="s">
        <v>1054</v>
      </c>
      <c r="H21" s="76"/>
      <c r="I21" s="84"/>
      <c r="J21" s="84"/>
      <c r="K21" s="84"/>
      <c r="L21" s="84"/>
      <c r="M21" s="84"/>
      <c r="N21" s="80" t="str">
        <f t="shared" si="2"/>
        <v/>
      </c>
      <c r="O21" s="76"/>
      <c r="P21" s="76"/>
      <c r="Q21" s="84"/>
      <c r="R21" s="76"/>
      <c r="S21" s="93"/>
      <c r="T21" s="76"/>
      <c r="U21" s="76"/>
    </row>
    <row r="22" spans="1:21" ht="191.25" x14ac:dyDescent="0.2">
      <c r="A22" s="153"/>
      <c r="B22" s="83" t="s">
        <v>109</v>
      </c>
      <c r="C22" s="76" t="s">
        <v>1010</v>
      </c>
      <c r="D22" s="76" t="s">
        <v>1012</v>
      </c>
      <c r="E22" s="77" t="s">
        <v>1053</v>
      </c>
      <c r="F22" s="78"/>
      <c r="G22" s="78"/>
      <c r="H22" s="76"/>
      <c r="I22" s="84"/>
      <c r="J22" s="84"/>
      <c r="K22" s="84"/>
      <c r="L22" s="84"/>
      <c r="M22" s="84"/>
      <c r="N22" s="80" t="str">
        <f t="shared" si="2"/>
        <v/>
      </c>
      <c r="O22" s="76"/>
      <c r="P22" s="76"/>
      <c r="Q22" s="84"/>
      <c r="R22" s="76"/>
      <c r="S22" s="93"/>
      <c r="T22" s="76"/>
      <c r="U22" s="76"/>
    </row>
    <row r="23" spans="1:21" ht="114.75" x14ac:dyDescent="0.2">
      <c r="A23" s="153"/>
      <c r="B23" s="83" t="s">
        <v>109</v>
      </c>
      <c r="C23" s="76" t="s">
        <v>1013</v>
      </c>
      <c r="D23" s="76" t="s">
        <v>1014</v>
      </c>
      <c r="E23" s="78"/>
      <c r="F23" s="77" t="s">
        <v>1046</v>
      </c>
      <c r="G23" s="77" t="s">
        <v>1054</v>
      </c>
      <c r="H23" s="76"/>
      <c r="I23" s="84"/>
      <c r="J23" s="84"/>
      <c r="K23" s="84"/>
      <c r="L23" s="84"/>
      <c r="M23" s="84"/>
      <c r="N23" s="80" t="str">
        <f t="shared" si="2"/>
        <v/>
      </c>
      <c r="O23" s="76"/>
      <c r="P23" s="76"/>
      <c r="Q23" s="84"/>
      <c r="R23" s="76"/>
      <c r="S23" s="93"/>
      <c r="T23" s="76"/>
      <c r="U23" s="76"/>
    </row>
    <row r="24" spans="1:21" ht="191.25" x14ac:dyDescent="0.2">
      <c r="A24" s="153"/>
      <c r="B24" s="83" t="s">
        <v>109</v>
      </c>
      <c r="C24" s="76" t="s">
        <v>892</v>
      </c>
      <c r="D24" s="76" t="s">
        <v>1015</v>
      </c>
      <c r="E24" s="77" t="s">
        <v>1053</v>
      </c>
      <c r="F24" s="78"/>
      <c r="G24" s="78"/>
      <c r="H24" s="76"/>
      <c r="I24" s="84"/>
      <c r="J24" s="84"/>
      <c r="K24" s="84"/>
      <c r="L24" s="84"/>
      <c r="M24" s="84"/>
      <c r="N24" s="80" t="str">
        <f t="shared" si="2"/>
        <v/>
      </c>
      <c r="O24" s="76"/>
      <c r="P24" s="76"/>
      <c r="Q24" s="84"/>
      <c r="R24" s="76"/>
      <c r="S24" s="93"/>
      <c r="T24" s="76"/>
      <c r="U24" s="76"/>
    </row>
    <row r="25" spans="1:21" ht="114.75" x14ac:dyDescent="0.2">
      <c r="A25" s="153"/>
      <c r="B25" s="83" t="s">
        <v>109</v>
      </c>
      <c r="C25" s="76" t="s">
        <v>1016</v>
      </c>
      <c r="D25" s="76" t="s">
        <v>1017</v>
      </c>
      <c r="E25" s="78"/>
      <c r="F25" s="78"/>
      <c r="G25" s="77" t="s">
        <v>1054</v>
      </c>
      <c r="H25" s="76"/>
      <c r="I25" s="79"/>
      <c r="J25" s="79"/>
      <c r="K25" s="79"/>
      <c r="L25" s="79"/>
      <c r="M25" s="79"/>
      <c r="N25" s="80" t="str">
        <f t="shared" si="2"/>
        <v/>
      </c>
      <c r="O25" s="76"/>
      <c r="P25" s="76"/>
      <c r="Q25" s="79"/>
      <c r="R25" s="76"/>
      <c r="S25" s="93"/>
      <c r="T25" s="76"/>
      <c r="U25" s="76"/>
    </row>
    <row r="26" spans="1:21" ht="89.25" x14ac:dyDescent="0.2">
      <c r="A26" s="153" t="s">
        <v>112</v>
      </c>
      <c r="B26" s="83" t="s">
        <v>111</v>
      </c>
      <c r="C26" s="83" t="s">
        <v>1019</v>
      </c>
      <c r="D26" s="76" t="s">
        <v>1018</v>
      </c>
      <c r="E26" s="78"/>
      <c r="F26" s="78"/>
      <c r="G26" s="77" t="s">
        <v>1056</v>
      </c>
      <c r="H26" s="76"/>
      <c r="I26" s="79"/>
      <c r="J26" s="79"/>
      <c r="K26" s="79"/>
      <c r="L26" s="79"/>
      <c r="M26" s="79"/>
      <c r="N26" s="80" t="str">
        <f t="shared" si="2"/>
        <v/>
      </c>
      <c r="O26" s="76"/>
      <c r="P26" s="76"/>
      <c r="Q26" s="79"/>
      <c r="R26" s="76"/>
      <c r="S26" s="93"/>
      <c r="T26" s="76"/>
      <c r="U26" s="76"/>
    </row>
    <row r="27" spans="1:21" ht="140.25" x14ac:dyDescent="0.2">
      <c r="A27" s="153"/>
      <c r="B27" s="83" t="s">
        <v>111</v>
      </c>
      <c r="C27" s="83" t="s">
        <v>893</v>
      </c>
      <c r="D27" s="76" t="s">
        <v>1057</v>
      </c>
      <c r="E27" s="77" t="s">
        <v>1055</v>
      </c>
      <c r="F27" s="78"/>
      <c r="G27" s="78"/>
      <c r="H27" s="76"/>
      <c r="I27" s="84"/>
      <c r="J27" s="84"/>
      <c r="K27" s="84"/>
      <c r="L27" s="84"/>
      <c r="M27" s="84"/>
      <c r="N27" s="80" t="str">
        <f t="shared" si="2"/>
        <v/>
      </c>
      <c r="O27" s="76"/>
      <c r="P27" s="76"/>
      <c r="Q27" s="84"/>
      <c r="R27" s="76"/>
      <c r="S27" s="93"/>
      <c r="T27" s="76"/>
      <c r="U27" s="76"/>
    </row>
    <row r="28" spans="1:21" ht="89.25" x14ac:dyDescent="0.2">
      <c r="A28" s="153"/>
      <c r="B28" s="83" t="s">
        <v>111</v>
      </c>
      <c r="C28" s="83" t="s">
        <v>1020</v>
      </c>
      <c r="D28" s="76" t="s">
        <v>1058</v>
      </c>
      <c r="E28" s="78"/>
      <c r="F28" s="77" t="s">
        <v>1046</v>
      </c>
      <c r="G28" s="77" t="s">
        <v>1056</v>
      </c>
      <c r="H28" s="76"/>
      <c r="I28" s="79"/>
      <c r="J28" s="79"/>
      <c r="K28" s="79"/>
      <c r="L28" s="79"/>
      <c r="M28" s="79"/>
      <c r="N28" s="80" t="str">
        <f t="shared" si="2"/>
        <v/>
      </c>
      <c r="O28" s="76"/>
      <c r="P28" s="76"/>
      <c r="Q28" s="79"/>
      <c r="R28" s="76"/>
      <c r="S28" s="93"/>
      <c r="T28" s="76"/>
      <c r="U28" s="76"/>
    </row>
    <row r="29" spans="1:21" ht="102" x14ac:dyDescent="0.2">
      <c r="A29" s="153" t="s">
        <v>114</v>
      </c>
      <c r="B29" s="83" t="s">
        <v>113</v>
      </c>
      <c r="C29" s="76" t="s">
        <v>894</v>
      </c>
      <c r="D29" s="76" t="s">
        <v>1023</v>
      </c>
      <c r="E29" s="77" t="s">
        <v>1059</v>
      </c>
      <c r="F29" s="78"/>
      <c r="G29" s="78"/>
      <c r="H29" s="76"/>
      <c r="I29" s="79"/>
      <c r="J29" s="79"/>
      <c r="K29" s="79"/>
      <c r="L29" s="79"/>
      <c r="M29" s="79"/>
      <c r="N29" s="80" t="str">
        <f t="shared" si="2"/>
        <v/>
      </c>
      <c r="O29" s="76"/>
      <c r="P29" s="76"/>
      <c r="Q29" s="79"/>
      <c r="R29" s="76"/>
      <c r="S29" s="93"/>
      <c r="T29" s="76"/>
      <c r="U29" s="76"/>
    </row>
    <row r="30" spans="1:21" ht="102" x14ac:dyDescent="0.2">
      <c r="A30" s="153"/>
      <c r="B30" s="83" t="s">
        <v>113</v>
      </c>
      <c r="C30" s="76" t="s">
        <v>1021</v>
      </c>
      <c r="D30" s="76" t="s">
        <v>1022</v>
      </c>
      <c r="E30" s="77" t="s">
        <v>1059</v>
      </c>
      <c r="F30" s="78"/>
      <c r="G30" s="78"/>
      <c r="H30" s="76"/>
      <c r="I30" s="84"/>
      <c r="J30" s="84"/>
      <c r="K30" s="84"/>
      <c r="L30" s="84"/>
      <c r="M30" s="84"/>
      <c r="N30" s="80" t="str">
        <f t="shared" si="2"/>
        <v/>
      </c>
      <c r="O30" s="76"/>
      <c r="P30" s="76"/>
      <c r="Q30" s="84"/>
      <c r="R30" s="76"/>
      <c r="S30" s="93"/>
      <c r="T30" s="76"/>
      <c r="U30" s="76"/>
    </row>
    <row r="31" spans="1:21" ht="102" x14ac:dyDescent="0.2">
      <c r="A31" s="153"/>
      <c r="B31" s="83" t="s">
        <v>113</v>
      </c>
      <c r="C31" s="76" t="s">
        <v>1024</v>
      </c>
      <c r="D31" s="76" t="s">
        <v>1025</v>
      </c>
      <c r="E31" s="77" t="s">
        <v>1059</v>
      </c>
      <c r="F31" s="78"/>
      <c r="G31" s="78"/>
      <c r="H31" s="76"/>
      <c r="I31" s="84"/>
      <c r="J31" s="84"/>
      <c r="K31" s="84"/>
      <c r="L31" s="84"/>
      <c r="M31" s="84"/>
      <c r="N31" s="80" t="str">
        <f t="shared" si="2"/>
        <v/>
      </c>
      <c r="O31" s="76"/>
      <c r="P31" s="76"/>
      <c r="Q31" s="84"/>
      <c r="R31" s="76"/>
      <c r="S31" s="93"/>
      <c r="T31" s="76"/>
      <c r="U31" s="76"/>
    </row>
    <row r="32" spans="1:21" ht="102" x14ac:dyDescent="0.2">
      <c r="A32" s="153"/>
      <c r="B32" s="83" t="s">
        <v>113</v>
      </c>
      <c r="C32" s="76" t="s">
        <v>1026</v>
      </c>
      <c r="D32" s="76" t="s">
        <v>1028</v>
      </c>
      <c r="E32" s="77" t="s">
        <v>1059</v>
      </c>
      <c r="F32" s="78"/>
      <c r="G32" s="78"/>
      <c r="H32" s="76"/>
      <c r="I32" s="84"/>
      <c r="J32" s="84"/>
      <c r="K32" s="84"/>
      <c r="L32" s="84"/>
      <c r="M32" s="84"/>
      <c r="N32" s="80" t="str">
        <f t="shared" si="2"/>
        <v/>
      </c>
      <c r="O32" s="76"/>
      <c r="P32" s="76"/>
      <c r="Q32" s="84"/>
      <c r="R32" s="76"/>
      <c r="S32" s="93"/>
      <c r="T32" s="76"/>
      <c r="U32" s="76"/>
    </row>
    <row r="33" spans="1:21" ht="102" x14ac:dyDescent="0.2">
      <c r="A33" s="153"/>
      <c r="B33" s="83" t="s">
        <v>113</v>
      </c>
      <c r="C33" s="76" t="s">
        <v>1027</v>
      </c>
      <c r="D33" s="76" t="s">
        <v>1029</v>
      </c>
      <c r="E33" s="77" t="s">
        <v>1059</v>
      </c>
      <c r="F33" s="78"/>
      <c r="G33" s="78"/>
      <c r="H33" s="76"/>
      <c r="I33" s="84"/>
      <c r="J33" s="84"/>
      <c r="K33" s="84"/>
      <c r="L33" s="84"/>
      <c r="M33" s="84"/>
      <c r="N33" s="80" t="str">
        <f t="shared" si="2"/>
        <v/>
      </c>
      <c r="O33" s="76"/>
      <c r="P33" s="76"/>
      <c r="Q33" s="84"/>
      <c r="R33" s="76"/>
      <c r="S33" s="93"/>
      <c r="T33" s="76"/>
      <c r="U33" s="76"/>
    </row>
    <row r="34" spans="1:21" ht="102" x14ac:dyDescent="0.2">
      <c r="A34" s="153"/>
      <c r="B34" s="83" t="s">
        <v>113</v>
      </c>
      <c r="C34" s="76" t="s">
        <v>895</v>
      </c>
      <c r="D34" s="76" t="s">
        <v>1032</v>
      </c>
      <c r="E34" s="77" t="s">
        <v>1059</v>
      </c>
      <c r="F34" s="78"/>
      <c r="G34" s="78"/>
      <c r="H34" s="76"/>
      <c r="I34" s="84"/>
      <c r="J34" s="84"/>
      <c r="K34" s="84"/>
      <c r="L34" s="84"/>
      <c r="M34" s="84"/>
      <c r="N34" s="80" t="str">
        <f t="shared" si="2"/>
        <v/>
      </c>
      <c r="O34" s="76"/>
      <c r="P34" s="76"/>
      <c r="Q34" s="84"/>
      <c r="R34" s="76"/>
      <c r="S34" s="93"/>
      <c r="T34" s="76"/>
      <c r="U34" s="76"/>
    </row>
    <row r="35" spans="1:21" ht="89.25" x14ac:dyDescent="0.2">
      <c r="A35" s="153"/>
      <c r="B35" s="83" t="s">
        <v>113</v>
      </c>
      <c r="C35" s="76" t="s">
        <v>1030</v>
      </c>
      <c r="D35" s="76" t="s">
        <v>1031</v>
      </c>
      <c r="E35" s="78"/>
      <c r="F35" s="77" t="s">
        <v>1060</v>
      </c>
      <c r="G35" s="77" t="s">
        <v>1061</v>
      </c>
      <c r="H35" s="76"/>
      <c r="I35" s="79"/>
      <c r="J35" s="79"/>
      <c r="K35" s="79"/>
      <c r="L35" s="79"/>
      <c r="M35" s="79"/>
      <c r="N35" s="80" t="str">
        <f t="shared" si="2"/>
        <v/>
      </c>
      <c r="O35" s="76"/>
      <c r="P35" s="76"/>
      <c r="Q35" s="79"/>
      <c r="R35" s="76"/>
      <c r="S35" s="93"/>
      <c r="T35" s="76"/>
      <c r="U35" s="76"/>
    </row>
    <row r="36" spans="1:21" ht="140.25" x14ac:dyDescent="0.2">
      <c r="A36" s="153" t="s">
        <v>116</v>
      </c>
      <c r="B36" s="83" t="s">
        <v>115</v>
      </c>
      <c r="C36" s="76" t="s">
        <v>896</v>
      </c>
      <c r="D36" s="76" t="s">
        <v>1033</v>
      </c>
      <c r="E36" s="78"/>
      <c r="F36" s="77" t="s">
        <v>1063</v>
      </c>
      <c r="G36" s="77" t="s">
        <v>1064</v>
      </c>
      <c r="H36" s="76"/>
      <c r="I36" s="79"/>
      <c r="J36" s="79"/>
      <c r="K36" s="79"/>
      <c r="L36" s="79"/>
      <c r="M36" s="79"/>
      <c r="N36" s="80" t="str">
        <f t="shared" si="2"/>
        <v/>
      </c>
      <c r="O36" s="76"/>
      <c r="P36" s="76"/>
      <c r="Q36" s="79"/>
      <c r="R36" s="76"/>
      <c r="S36" s="93"/>
      <c r="T36" s="76"/>
      <c r="U36" s="76"/>
    </row>
    <row r="37" spans="1:21" ht="127.5" x14ac:dyDescent="0.2">
      <c r="A37" s="153"/>
      <c r="B37" s="83" t="s">
        <v>115</v>
      </c>
      <c r="C37" s="76" t="s">
        <v>897</v>
      </c>
      <c r="D37" s="76" t="s">
        <v>1034</v>
      </c>
      <c r="E37" s="77" t="s">
        <v>1062</v>
      </c>
      <c r="F37" s="78"/>
      <c r="G37" s="78"/>
      <c r="H37" s="76"/>
      <c r="I37" s="79"/>
      <c r="J37" s="79"/>
      <c r="K37" s="79"/>
      <c r="L37" s="79"/>
      <c r="M37" s="79"/>
      <c r="N37" s="80" t="str">
        <f t="shared" si="2"/>
        <v/>
      </c>
      <c r="O37" s="76"/>
      <c r="P37" s="76"/>
      <c r="Q37" s="79"/>
      <c r="R37" s="76"/>
      <c r="S37" s="93"/>
      <c r="T37" s="76"/>
      <c r="U37" s="76"/>
    </row>
    <row r="38" spans="1:21" ht="140.25" x14ac:dyDescent="0.2">
      <c r="A38" s="153"/>
      <c r="B38" s="83" t="s">
        <v>115</v>
      </c>
      <c r="C38" s="76" t="s">
        <v>898</v>
      </c>
      <c r="D38" s="76" t="s">
        <v>1035</v>
      </c>
      <c r="E38" s="78"/>
      <c r="F38" s="77" t="s">
        <v>1063</v>
      </c>
      <c r="G38" s="77" t="s">
        <v>1064</v>
      </c>
      <c r="H38" s="76"/>
      <c r="I38" s="79"/>
      <c r="J38" s="79"/>
      <c r="K38" s="79"/>
      <c r="L38" s="79"/>
      <c r="M38" s="79"/>
      <c r="N38" s="80" t="str">
        <f t="shared" si="2"/>
        <v/>
      </c>
      <c r="O38" s="76"/>
      <c r="P38" s="76"/>
      <c r="Q38" s="79"/>
      <c r="R38" s="76"/>
      <c r="S38" s="93"/>
      <c r="T38" s="76"/>
      <c r="U38" s="76"/>
    </row>
    <row r="39" spans="1:21" ht="178.5" x14ac:dyDescent="0.2">
      <c r="A39" s="153" t="s">
        <v>118</v>
      </c>
      <c r="B39" s="83" t="s">
        <v>117</v>
      </c>
      <c r="C39" s="76" t="s">
        <v>899</v>
      </c>
      <c r="D39" s="76" t="s">
        <v>1036</v>
      </c>
      <c r="E39" s="77" t="s">
        <v>1065</v>
      </c>
      <c r="F39" s="78"/>
      <c r="G39" s="78"/>
      <c r="H39" s="76"/>
      <c r="I39" s="79"/>
      <c r="J39" s="79"/>
      <c r="K39" s="79"/>
      <c r="L39" s="79"/>
      <c r="M39" s="79"/>
      <c r="N39" s="80" t="str">
        <f t="shared" ref="N39:N44" si="3">IF(OR(L39="",M39=""),"",
IF(OR(L39="Low",M39="Low"),"Low",
IF(OR(L39="Moderate",M39="Moderate"),"Moderate",
"High")))</f>
        <v/>
      </c>
      <c r="O39" s="76"/>
      <c r="P39" s="76"/>
      <c r="Q39" s="79"/>
      <c r="R39" s="76"/>
      <c r="S39" s="93"/>
      <c r="T39" s="76"/>
      <c r="U39" s="76"/>
    </row>
    <row r="40" spans="1:21" ht="178.5" x14ac:dyDescent="0.2">
      <c r="A40" s="153"/>
      <c r="B40" s="83" t="s">
        <v>117</v>
      </c>
      <c r="C40" s="76" t="s">
        <v>1037</v>
      </c>
      <c r="D40" s="76" t="s">
        <v>1038</v>
      </c>
      <c r="E40" s="77" t="s">
        <v>1065</v>
      </c>
      <c r="F40" s="78"/>
      <c r="G40" s="78"/>
      <c r="H40" s="76"/>
      <c r="I40" s="84"/>
      <c r="J40" s="84"/>
      <c r="K40" s="84"/>
      <c r="L40" s="84"/>
      <c r="M40" s="84"/>
      <c r="N40" s="80" t="str">
        <f t="shared" si="3"/>
        <v/>
      </c>
      <c r="O40" s="76"/>
      <c r="P40" s="76"/>
      <c r="Q40" s="84"/>
      <c r="R40" s="76"/>
      <c r="S40" s="93"/>
      <c r="T40" s="76"/>
      <c r="U40" s="76"/>
    </row>
    <row r="41" spans="1:21" ht="178.5" x14ac:dyDescent="0.2">
      <c r="A41" s="153"/>
      <c r="B41" s="83" t="s">
        <v>117</v>
      </c>
      <c r="C41" s="76" t="s">
        <v>900</v>
      </c>
      <c r="D41" s="76" t="s">
        <v>1041</v>
      </c>
      <c r="E41" s="77" t="s">
        <v>1065</v>
      </c>
      <c r="F41" s="78"/>
      <c r="G41" s="78"/>
      <c r="H41" s="76"/>
      <c r="I41" s="84"/>
      <c r="J41" s="84"/>
      <c r="K41" s="84"/>
      <c r="L41" s="84"/>
      <c r="M41" s="84"/>
      <c r="N41" s="80" t="str">
        <f t="shared" si="3"/>
        <v/>
      </c>
      <c r="O41" s="76"/>
      <c r="P41" s="76"/>
      <c r="Q41" s="84"/>
      <c r="R41" s="76"/>
      <c r="S41" s="93"/>
      <c r="T41" s="76"/>
      <c r="U41" s="76"/>
    </row>
    <row r="42" spans="1:21" ht="140.25" x14ac:dyDescent="0.2">
      <c r="A42" s="153"/>
      <c r="B42" s="83" t="s">
        <v>117</v>
      </c>
      <c r="C42" s="76" t="s">
        <v>1039</v>
      </c>
      <c r="D42" s="76" t="s">
        <v>1040</v>
      </c>
      <c r="E42" s="78"/>
      <c r="F42" s="77" t="s">
        <v>1066</v>
      </c>
      <c r="G42" s="77" t="s">
        <v>1067</v>
      </c>
      <c r="H42" s="76"/>
      <c r="I42" s="79"/>
      <c r="J42" s="79"/>
      <c r="K42" s="79"/>
      <c r="L42" s="79"/>
      <c r="M42" s="79"/>
      <c r="N42" s="80" t="str">
        <f t="shared" si="3"/>
        <v/>
      </c>
      <c r="O42" s="76"/>
      <c r="P42" s="76"/>
      <c r="Q42" s="79"/>
      <c r="R42" s="76"/>
      <c r="S42" s="93"/>
      <c r="T42" s="76"/>
      <c r="U42" s="76"/>
    </row>
    <row r="43" spans="1:21" ht="178.5" x14ac:dyDescent="0.2">
      <c r="A43" s="153"/>
      <c r="B43" s="83" t="s">
        <v>117</v>
      </c>
      <c r="C43" s="76" t="s">
        <v>901</v>
      </c>
      <c r="D43" s="76" t="s">
        <v>1043</v>
      </c>
      <c r="E43" s="77" t="s">
        <v>1065</v>
      </c>
      <c r="F43" s="78"/>
      <c r="G43" s="78"/>
      <c r="H43" s="76"/>
      <c r="I43" s="84"/>
      <c r="J43" s="84"/>
      <c r="K43" s="84"/>
      <c r="L43" s="84"/>
      <c r="M43" s="84"/>
      <c r="N43" s="80" t="str">
        <f t="shared" si="3"/>
        <v/>
      </c>
      <c r="O43" s="76"/>
      <c r="P43" s="76"/>
      <c r="Q43" s="84"/>
      <c r="R43" s="76"/>
      <c r="S43" s="93"/>
      <c r="T43" s="76"/>
      <c r="U43" s="76"/>
    </row>
    <row r="44" spans="1:21" ht="140.25" x14ac:dyDescent="0.2">
      <c r="A44" s="153"/>
      <c r="B44" s="83" t="s">
        <v>117</v>
      </c>
      <c r="C44" s="76" t="s">
        <v>1042</v>
      </c>
      <c r="D44" s="76" t="s">
        <v>1044</v>
      </c>
      <c r="E44" s="78"/>
      <c r="F44" s="77" t="s">
        <v>1066</v>
      </c>
      <c r="G44" s="77" t="s">
        <v>1067</v>
      </c>
      <c r="H44" s="76"/>
      <c r="I44" s="79"/>
      <c r="J44" s="79"/>
      <c r="K44" s="79"/>
      <c r="L44" s="79"/>
      <c r="M44" s="79"/>
      <c r="N44" s="80" t="str">
        <f t="shared" si="3"/>
        <v/>
      </c>
      <c r="O44" s="76"/>
      <c r="P44" s="76"/>
      <c r="Q44" s="79"/>
      <c r="R44" s="76"/>
      <c r="S44" s="93"/>
      <c r="T44" s="76"/>
      <c r="U44" s="76"/>
    </row>
  </sheetData>
  <sheetProtection sort="0" autoFilter="0"/>
  <autoFilter ref="A1:U1"/>
  <mergeCells count="7">
    <mergeCell ref="A39:A44"/>
    <mergeCell ref="A29:A35"/>
    <mergeCell ref="A2:A11"/>
    <mergeCell ref="A12:A13"/>
    <mergeCell ref="A15:A25"/>
    <mergeCell ref="A26:A28"/>
    <mergeCell ref="A36:A38"/>
  </mergeCells>
  <conditionalFormatting sqref="N2:N44">
    <cfRule type="expression" dxfId="12" priority="13">
      <formula>OR(AND(L2&lt;&gt;"",M2=""),AND(L2="",M2&lt;&gt;""))</formula>
    </cfRule>
  </conditionalFormatting>
  <dataValidations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L2:M1048576 U2:U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47"/>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60" customWidth="1"/>
    <col min="2" max="2" width="8.85546875" style="61" customWidth="1"/>
    <col min="3" max="3" width="16.85546875" style="60" customWidth="1"/>
    <col min="4" max="4" width="43.42578125" style="60" customWidth="1"/>
    <col min="5" max="7" width="30.85546875" style="60" customWidth="1"/>
    <col min="8" max="8" width="55.85546875" style="60" customWidth="1"/>
    <col min="9" max="10" width="19.7109375" style="62" customWidth="1"/>
    <col min="11" max="11" width="26.5703125" style="62" customWidth="1"/>
    <col min="12" max="13" width="15.85546875" style="62" customWidth="1"/>
    <col min="14" max="14" width="15.85546875" style="63" customWidth="1"/>
    <col min="15" max="16" width="26.5703125" style="60" customWidth="1"/>
    <col min="17" max="17" width="18.5703125" style="62" customWidth="1"/>
    <col min="18" max="18" width="21" style="60" customWidth="1"/>
    <col min="19" max="19" width="5.42578125" style="42" customWidth="1"/>
    <col min="20" max="20" width="19.42578125" style="60" customWidth="1"/>
    <col min="21" max="21" width="14.42578125" style="60" customWidth="1"/>
    <col min="22" max="24" width="9" style="60"/>
    <col min="25" max="25" width="7.85546875" style="60" customWidth="1"/>
    <col min="26" max="16384" width="9" style="60"/>
  </cols>
  <sheetData>
    <row r="1" spans="1:21" s="58" customFormat="1" ht="38.25" x14ac:dyDescent="0.25">
      <c r="A1" s="55" t="s">
        <v>299</v>
      </c>
      <c r="B1" s="56" t="s">
        <v>320</v>
      </c>
      <c r="C1" s="55" t="s">
        <v>0</v>
      </c>
      <c r="D1" s="55" t="s">
        <v>1</v>
      </c>
      <c r="E1" s="55" t="s">
        <v>10</v>
      </c>
      <c r="F1" s="55" t="s">
        <v>11</v>
      </c>
      <c r="G1" s="55" t="s">
        <v>12</v>
      </c>
      <c r="H1" s="55" t="s">
        <v>2</v>
      </c>
      <c r="I1" s="55" t="s">
        <v>3</v>
      </c>
      <c r="J1" s="55" t="s">
        <v>23</v>
      </c>
      <c r="K1" s="55" t="s">
        <v>28</v>
      </c>
      <c r="L1" s="55" t="s">
        <v>24</v>
      </c>
      <c r="M1" s="55" t="s">
        <v>25</v>
      </c>
      <c r="N1" s="57" t="s">
        <v>26</v>
      </c>
      <c r="O1" s="55" t="s">
        <v>27</v>
      </c>
      <c r="P1" s="55" t="s">
        <v>4</v>
      </c>
      <c r="Q1" s="13" t="s">
        <v>2111</v>
      </c>
      <c r="R1" s="55" t="s">
        <v>5</v>
      </c>
      <c r="S1" s="13"/>
      <c r="T1" s="55" t="s">
        <v>30</v>
      </c>
      <c r="U1" s="55" t="s">
        <v>29</v>
      </c>
    </row>
    <row r="2" spans="1:21" s="74" customFormat="1" ht="140.25" x14ac:dyDescent="0.25">
      <c r="A2" s="159" t="s">
        <v>866</v>
      </c>
      <c r="B2" s="75" t="s">
        <v>120</v>
      </c>
      <c r="C2" s="76" t="s">
        <v>867</v>
      </c>
      <c r="D2" s="76" t="s">
        <v>1796</v>
      </c>
      <c r="E2" s="107" t="s">
        <v>1797</v>
      </c>
      <c r="F2" s="108"/>
      <c r="G2" s="108"/>
      <c r="H2" s="71"/>
      <c r="I2" s="102"/>
      <c r="J2" s="102"/>
      <c r="K2" s="72"/>
      <c r="L2" s="102"/>
      <c r="M2" s="102"/>
      <c r="N2" s="73" t="str">
        <f>IF(OR(L2="",M2=""),"",
IF(OR(L2="Low",M2="Low"),"Low",
IF(OR(L2="Moderate",M2="Moderate"),"Moderate",
"High")))</f>
        <v/>
      </c>
      <c r="O2" s="72"/>
      <c r="P2" s="72"/>
      <c r="Q2" s="102"/>
      <c r="R2" s="72"/>
      <c r="S2" s="18"/>
      <c r="T2" s="72"/>
      <c r="U2" s="72"/>
    </row>
    <row r="3" spans="1:21" s="74" customFormat="1" ht="63.75" x14ac:dyDescent="0.25">
      <c r="A3" s="159"/>
      <c r="B3" s="75" t="s">
        <v>120</v>
      </c>
      <c r="C3" s="76" t="s">
        <v>868</v>
      </c>
      <c r="D3" s="76" t="s">
        <v>1798</v>
      </c>
      <c r="E3" s="107" t="s">
        <v>1797</v>
      </c>
      <c r="F3" s="108"/>
      <c r="G3" s="108"/>
      <c r="H3" s="71"/>
      <c r="I3" s="102"/>
      <c r="J3" s="102"/>
      <c r="K3" s="72"/>
      <c r="L3" s="102"/>
      <c r="M3" s="102"/>
      <c r="N3" s="73" t="str">
        <f t="shared" ref="N3:N38" si="0">IF(OR(L3="",M3=""),"",
IF(OR(L3="Low",M3="Low"),"Low",
IF(OR(L3="Moderate",M3="Moderate"),"Moderate",
"High")))</f>
        <v/>
      </c>
      <c r="O3" s="72"/>
      <c r="P3" s="72"/>
      <c r="Q3" s="102"/>
      <c r="R3" s="72"/>
      <c r="S3" s="18"/>
      <c r="T3" s="72"/>
      <c r="U3" s="72"/>
    </row>
    <row r="4" spans="1:21" s="74" customFormat="1" ht="63.75" x14ac:dyDescent="0.25">
      <c r="A4" s="159"/>
      <c r="B4" s="75" t="s">
        <v>120</v>
      </c>
      <c r="C4" s="76" t="s">
        <v>869</v>
      </c>
      <c r="D4" s="76" t="s">
        <v>1799</v>
      </c>
      <c r="E4" s="107" t="s">
        <v>1797</v>
      </c>
      <c r="F4" s="107" t="s">
        <v>1800</v>
      </c>
      <c r="G4" s="108"/>
      <c r="H4" s="71"/>
      <c r="I4" s="102"/>
      <c r="J4" s="102"/>
      <c r="K4" s="72"/>
      <c r="L4" s="102"/>
      <c r="M4" s="102"/>
      <c r="N4" s="73" t="str">
        <f t="shared" si="0"/>
        <v/>
      </c>
      <c r="O4" s="72"/>
      <c r="P4" s="72"/>
      <c r="Q4" s="102"/>
      <c r="R4" s="72"/>
      <c r="S4" s="18"/>
      <c r="T4" s="72"/>
      <c r="U4" s="72"/>
    </row>
    <row r="5" spans="1:21" s="74" customFormat="1" ht="63.75" x14ac:dyDescent="0.25">
      <c r="A5" s="159"/>
      <c r="B5" s="75" t="s">
        <v>120</v>
      </c>
      <c r="C5" s="76" t="s">
        <v>1801</v>
      </c>
      <c r="D5" s="76" t="s">
        <v>1802</v>
      </c>
      <c r="E5" s="107" t="s">
        <v>1797</v>
      </c>
      <c r="F5" s="108"/>
      <c r="G5" s="108"/>
      <c r="H5" s="71"/>
      <c r="I5" s="102"/>
      <c r="J5" s="102"/>
      <c r="K5" s="72"/>
      <c r="L5" s="102"/>
      <c r="M5" s="102"/>
      <c r="N5" s="73" t="str">
        <f t="shared" si="0"/>
        <v/>
      </c>
      <c r="O5" s="72"/>
      <c r="P5" s="72"/>
      <c r="Q5" s="102"/>
      <c r="R5" s="72"/>
      <c r="S5" s="18"/>
      <c r="T5" s="72"/>
      <c r="U5" s="72"/>
    </row>
    <row r="6" spans="1:21" s="74" customFormat="1" ht="38.25" x14ac:dyDescent="0.25">
      <c r="A6" s="159"/>
      <c r="B6" s="75" t="s">
        <v>120</v>
      </c>
      <c r="C6" s="76" t="s">
        <v>870</v>
      </c>
      <c r="D6" s="76" t="s">
        <v>501</v>
      </c>
      <c r="E6" s="107" t="s">
        <v>1797</v>
      </c>
      <c r="F6" s="108"/>
      <c r="G6" s="108"/>
      <c r="H6" s="71"/>
      <c r="I6" s="102"/>
      <c r="J6" s="102"/>
      <c r="K6" s="72"/>
      <c r="L6" s="102"/>
      <c r="M6" s="102"/>
      <c r="N6" s="73" t="str">
        <f t="shared" si="0"/>
        <v/>
      </c>
      <c r="O6" s="72"/>
      <c r="P6" s="72"/>
      <c r="Q6" s="102"/>
      <c r="R6" s="72"/>
      <c r="S6" s="18"/>
      <c r="T6" s="72"/>
      <c r="U6" s="72"/>
    </row>
    <row r="7" spans="1:21" s="74" customFormat="1" ht="63.75" x14ac:dyDescent="0.25">
      <c r="A7" s="159"/>
      <c r="B7" s="75" t="s">
        <v>120</v>
      </c>
      <c r="C7" s="76" t="s">
        <v>871</v>
      </c>
      <c r="D7" s="76" t="s">
        <v>503</v>
      </c>
      <c r="E7" s="107" t="s">
        <v>1797</v>
      </c>
      <c r="F7" s="107" t="s">
        <v>1800</v>
      </c>
      <c r="G7" s="108"/>
      <c r="H7" s="71"/>
      <c r="I7" s="102"/>
      <c r="J7" s="102"/>
      <c r="K7" s="72"/>
      <c r="L7" s="102"/>
      <c r="M7" s="102"/>
      <c r="N7" s="73" t="str">
        <f t="shared" si="0"/>
        <v/>
      </c>
      <c r="O7" s="72"/>
      <c r="P7" s="72"/>
      <c r="Q7" s="102"/>
      <c r="R7" s="72"/>
      <c r="S7" s="18"/>
      <c r="T7" s="72"/>
      <c r="U7" s="72"/>
    </row>
    <row r="8" spans="1:21" s="74" customFormat="1" ht="38.25" x14ac:dyDescent="0.25">
      <c r="A8" s="159"/>
      <c r="B8" s="75" t="s">
        <v>120</v>
      </c>
      <c r="C8" s="76" t="s">
        <v>872</v>
      </c>
      <c r="D8" s="76" t="s">
        <v>1803</v>
      </c>
      <c r="E8" s="107" t="s">
        <v>1797</v>
      </c>
      <c r="F8" s="108"/>
      <c r="G8" s="108"/>
      <c r="H8" s="71"/>
      <c r="I8" s="102"/>
      <c r="J8" s="102"/>
      <c r="K8" s="72"/>
      <c r="L8" s="102"/>
      <c r="M8" s="102"/>
      <c r="N8" s="73" t="str">
        <f t="shared" si="0"/>
        <v/>
      </c>
      <c r="O8" s="72"/>
      <c r="P8" s="72"/>
      <c r="Q8" s="102"/>
      <c r="R8" s="72"/>
      <c r="S8" s="18"/>
      <c r="T8" s="72"/>
      <c r="U8" s="72"/>
    </row>
    <row r="9" spans="1:21" s="74" customFormat="1" ht="51" x14ac:dyDescent="0.25">
      <c r="A9" s="159"/>
      <c r="B9" s="75" t="s">
        <v>120</v>
      </c>
      <c r="C9" s="76" t="s">
        <v>873</v>
      </c>
      <c r="D9" s="76" t="s">
        <v>1804</v>
      </c>
      <c r="E9" s="107" t="s">
        <v>1797</v>
      </c>
      <c r="F9" s="108"/>
      <c r="G9" s="108"/>
      <c r="H9" s="71"/>
      <c r="I9" s="102"/>
      <c r="J9" s="102"/>
      <c r="K9" s="102"/>
      <c r="L9" s="102"/>
      <c r="M9" s="102"/>
      <c r="N9" s="73" t="str">
        <f t="shared" si="0"/>
        <v/>
      </c>
      <c r="O9" s="72"/>
      <c r="P9" s="72"/>
      <c r="Q9" s="102"/>
      <c r="R9" s="72"/>
      <c r="S9" s="18"/>
      <c r="T9" s="72"/>
      <c r="U9" s="102"/>
    </row>
    <row r="10" spans="1:21" s="74" customFormat="1" ht="38.25" x14ac:dyDescent="0.25">
      <c r="A10" s="159"/>
      <c r="B10" s="75" t="s">
        <v>120</v>
      </c>
      <c r="C10" s="76" t="s">
        <v>874</v>
      </c>
      <c r="D10" s="76" t="s">
        <v>1805</v>
      </c>
      <c r="E10" s="107" t="s">
        <v>1797</v>
      </c>
      <c r="F10" s="108"/>
      <c r="G10" s="108"/>
      <c r="H10" s="71"/>
      <c r="I10" s="102"/>
      <c r="J10" s="102"/>
      <c r="K10" s="102"/>
      <c r="L10" s="102"/>
      <c r="M10" s="102"/>
      <c r="N10" s="73" t="str">
        <f t="shared" si="0"/>
        <v/>
      </c>
      <c r="O10" s="72"/>
      <c r="P10" s="72"/>
      <c r="Q10" s="102"/>
      <c r="R10" s="72"/>
      <c r="S10" s="18"/>
      <c r="T10" s="72"/>
      <c r="U10" s="102"/>
    </row>
    <row r="11" spans="1:21" s="74" customFormat="1" ht="51" x14ac:dyDescent="0.25">
      <c r="A11" s="159"/>
      <c r="B11" s="75" t="s">
        <v>120</v>
      </c>
      <c r="C11" s="76" t="s">
        <v>875</v>
      </c>
      <c r="D11" s="76" t="s">
        <v>1806</v>
      </c>
      <c r="E11" s="107" t="s">
        <v>1797</v>
      </c>
      <c r="F11" s="108"/>
      <c r="G11" s="108"/>
      <c r="H11" s="71"/>
      <c r="I11" s="102"/>
      <c r="J11" s="102"/>
      <c r="K11" s="102"/>
      <c r="L11" s="102"/>
      <c r="M11" s="102"/>
      <c r="N11" s="73" t="str">
        <f t="shared" si="0"/>
        <v/>
      </c>
      <c r="O11" s="72"/>
      <c r="P11" s="72"/>
      <c r="Q11" s="102"/>
      <c r="R11" s="72"/>
      <c r="S11" s="18"/>
      <c r="T11" s="72"/>
      <c r="U11" s="102"/>
    </row>
    <row r="12" spans="1:21" s="74" customFormat="1" ht="89.25" x14ac:dyDescent="0.25">
      <c r="A12" s="156" t="s">
        <v>123</v>
      </c>
      <c r="B12" s="75" t="s">
        <v>122</v>
      </c>
      <c r="C12" s="76" t="s">
        <v>1807</v>
      </c>
      <c r="D12" s="76" t="s">
        <v>1808</v>
      </c>
      <c r="E12" s="107" t="s">
        <v>1809</v>
      </c>
      <c r="F12" s="108"/>
      <c r="G12" s="108"/>
      <c r="H12" s="72"/>
      <c r="I12" s="102"/>
      <c r="J12" s="102"/>
      <c r="K12" s="102"/>
      <c r="L12" s="102"/>
      <c r="M12" s="102"/>
      <c r="N12" s="73" t="str">
        <f t="shared" si="0"/>
        <v/>
      </c>
      <c r="O12" s="72"/>
      <c r="P12" s="72"/>
      <c r="Q12" s="102"/>
      <c r="R12" s="72"/>
      <c r="S12" s="89"/>
      <c r="T12" s="72"/>
      <c r="U12" s="72"/>
    </row>
    <row r="13" spans="1:21" s="74" customFormat="1" ht="89.25" x14ac:dyDescent="0.25">
      <c r="A13" s="158"/>
      <c r="B13" s="75" t="s">
        <v>122</v>
      </c>
      <c r="C13" s="76" t="s">
        <v>1810</v>
      </c>
      <c r="D13" s="76" t="s">
        <v>2018</v>
      </c>
      <c r="E13" s="107" t="s">
        <v>1809</v>
      </c>
      <c r="F13" s="108"/>
      <c r="G13" s="108"/>
      <c r="H13" s="72"/>
      <c r="I13" s="102"/>
      <c r="J13" s="102"/>
      <c r="K13" s="102"/>
      <c r="L13" s="102"/>
      <c r="M13" s="102"/>
      <c r="N13" s="73" t="str">
        <f t="shared" si="0"/>
        <v/>
      </c>
      <c r="O13" s="72"/>
      <c r="P13" s="72"/>
      <c r="Q13" s="102"/>
      <c r="R13" s="72"/>
      <c r="S13" s="89"/>
      <c r="T13" s="72"/>
      <c r="U13" s="72"/>
    </row>
    <row r="14" spans="1:21" s="74" customFormat="1" ht="102" x14ac:dyDescent="0.25">
      <c r="A14" s="158"/>
      <c r="B14" s="75" t="s">
        <v>122</v>
      </c>
      <c r="C14" s="76" t="s">
        <v>1811</v>
      </c>
      <c r="D14" s="76" t="s">
        <v>2019</v>
      </c>
      <c r="E14" s="107" t="s">
        <v>1809</v>
      </c>
      <c r="F14" s="108"/>
      <c r="G14" s="108"/>
      <c r="H14" s="72"/>
      <c r="I14" s="102"/>
      <c r="J14" s="102"/>
      <c r="K14" s="102"/>
      <c r="L14" s="102"/>
      <c r="M14" s="102"/>
      <c r="N14" s="73" t="str">
        <f t="shared" si="0"/>
        <v/>
      </c>
      <c r="O14" s="72"/>
      <c r="P14" s="72"/>
      <c r="Q14" s="102"/>
      <c r="R14" s="72"/>
      <c r="S14" s="89"/>
      <c r="T14" s="72"/>
      <c r="U14" s="72"/>
    </row>
    <row r="15" spans="1:21" s="74" customFormat="1" ht="89.25" x14ac:dyDescent="0.25">
      <c r="A15" s="158"/>
      <c r="B15" s="75" t="s">
        <v>122</v>
      </c>
      <c r="C15" s="76" t="s">
        <v>1812</v>
      </c>
      <c r="D15" s="76" t="s">
        <v>2020</v>
      </c>
      <c r="E15" s="107" t="s">
        <v>1809</v>
      </c>
      <c r="F15" s="108"/>
      <c r="G15" s="108"/>
      <c r="H15" s="72"/>
      <c r="I15" s="102"/>
      <c r="J15" s="102"/>
      <c r="K15" s="102"/>
      <c r="L15" s="102"/>
      <c r="M15" s="102"/>
      <c r="N15" s="73" t="str">
        <f t="shared" si="0"/>
        <v/>
      </c>
      <c r="O15" s="72"/>
      <c r="P15" s="72"/>
      <c r="Q15" s="102"/>
      <c r="R15" s="72"/>
      <c r="S15" s="89"/>
      <c r="T15" s="72"/>
      <c r="U15" s="72"/>
    </row>
    <row r="16" spans="1:21" s="74" customFormat="1" ht="89.25" x14ac:dyDescent="0.25">
      <c r="A16" s="158"/>
      <c r="B16" s="75" t="s">
        <v>122</v>
      </c>
      <c r="C16" s="76" t="s">
        <v>1813</v>
      </c>
      <c r="D16" s="76" t="s">
        <v>2021</v>
      </c>
      <c r="E16" s="107" t="s">
        <v>1809</v>
      </c>
      <c r="F16" s="108"/>
      <c r="G16" s="108"/>
      <c r="H16" s="72"/>
      <c r="I16" s="102"/>
      <c r="J16" s="102"/>
      <c r="K16" s="102"/>
      <c r="L16" s="102"/>
      <c r="M16" s="102"/>
      <c r="N16" s="73" t="str">
        <f t="shared" si="0"/>
        <v/>
      </c>
      <c r="O16" s="72"/>
      <c r="P16" s="72"/>
      <c r="Q16" s="102"/>
      <c r="R16" s="72"/>
      <c r="S16" s="89"/>
      <c r="T16" s="72"/>
      <c r="U16" s="72"/>
    </row>
    <row r="17" spans="1:21" s="74" customFormat="1" ht="89.25" x14ac:dyDescent="0.25">
      <c r="A17" s="158"/>
      <c r="B17" s="75" t="s">
        <v>122</v>
      </c>
      <c r="C17" s="76" t="s">
        <v>1814</v>
      </c>
      <c r="D17" s="76" t="s">
        <v>2022</v>
      </c>
      <c r="E17" s="107" t="s">
        <v>1809</v>
      </c>
      <c r="F17" s="108"/>
      <c r="G17" s="108"/>
      <c r="H17" s="72"/>
      <c r="I17" s="102"/>
      <c r="J17" s="102"/>
      <c r="K17" s="102"/>
      <c r="L17" s="102"/>
      <c r="M17" s="102"/>
      <c r="N17" s="73" t="str">
        <f t="shared" si="0"/>
        <v/>
      </c>
      <c r="O17" s="72"/>
      <c r="P17" s="72"/>
      <c r="Q17" s="102"/>
      <c r="R17" s="72"/>
      <c r="S17" s="89"/>
      <c r="T17" s="72"/>
      <c r="U17" s="72"/>
    </row>
    <row r="18" spans="1:21" s="74" customFormat="1" ht="89.25" x14ac:dyDescent="0.25">
      <c r="A18" s="158"/>
      <c r="B18" s="75" t="s">
        <v>122</v>
      </c>
      <c r="C18" s="76" t="s">
        <v>1815</v>
      </c>
      <c r="D18" s="76" t="s">
        <v>2023</v>
      </c>
      <c r="E18" s="107" t="s">
        <v>1809</v>
      </c>
      <c r="F18" s="108"/>
      <c r="G18" s="108"/>
      <c r="H18" s="72"/>
      <c r="I18" s="102"/>
      <c r="J18" s="102"/>
      <c r="K18" s="102"/>
      <c r="L18" s="102"/>
      <c r="M18" s="102"/>
      <c r="N18" s="73" t="str">
        <f t="shared" si="0"/>
        <v/>
      </c>
      <c r="O18" s="72"/>
      <c r="P18" s="72"/>
      <c r="Q18" s="102"/>
      <c r="R18" s="72"/>
      <c r="S18" s="89"/>
      <c r="T18" s="72"/>
      <c r="U18" s="72"/>
    </row>
    <row r="19" spans="1:21" s="74" customFormat="1" ht="89.25" x14ac:dyDescent="0.25">
      <c r="A19" s="158"/>
      <c r="B19" s="75" t="s">
        <v>122</v>
      </c>
      <c r="C19" s="76" t="s">
        <v>1816</v>
      </c>
      <c r="D19" s="76" t="s">
        <v>1817</v>
      </c>
      <c r="E19" s="107" t="s">
        <v>1809</v>
      </c>
      <c r="F19" s="108"/>
      <c r="G19" s="108"/>
      <c r="H19" s="72"/>
      <c r="I19" s="102"/>
      <c r="J19" s="102"/>
      <c r="K19" s="102"/>
      <c r="L19" s="102"/>
      <c r="M19" s="102"/>
      <c r="N19" s="73" t="str">
        <f t="shared" si="0"/>
        <v/>
      </c>
      <c r="O19" s="72"/>
      <c r="P19" s="72"/>
      <c r="Q19" s="102"/>
      <c r="R19" s="72"/>
      <c r="S19" s="89"/>
      <c r="T19" s="72"/>
      <c r="U19" s="72"/>
    </row>
    <row r="20" spans="1:21" s="74" customFormat="1" ht="89.25" x14ac:dyDescent="0.25">
      <c r="A20" s="158"/>
      <c r="B20" s="75" t="s">
        <v>122</v>
      </c>
      <c r="C20" s="76" t="s">
        <v>1818</v>
      </c>
      <c r="D20" s="76" t="s">
        <v>1819</v>
      </c>
      <c r="E20" s="107" t="s">
        <v>1809</v>
      </c>
      <c r="F20" s="107" t="s">
        <v>1820</v>
      </c>
      <c r="G20" s="108"/>
      <c r="H20" s="72"/>
      <c r="I20" s="102"/>
      <c r="J20" s="102"/>
      <c r="K20" s="102"/>
      <c r="L20" s="102"/>
      <c r="M20" s="102"/>
      <c r="N20" s="73" t="str">
        <f t="shared" si="0"/>
        <v/>
      </c>
      <c r="O20" s="72"/>
      <c r="P20" s="72"/>
      <c r="Q20" s="102"/>
      <c r="R20" s="72"/>
      <c r="S20" s="89"/>
      <c r="T20" s="72"/>
      <c r="U20" s="72"/>
    </row>
    <row r="21" spans="1:21" s="74" customFormat="1" ht="89.25" x14ac:dyDescent="0.25">
      <c r="A21" s="158"/>
      <c r="B21" s="75" t="s">
        <v>122</v>
      </c>
      <c r="C21" s="76" t="s">
        <v>1821</v>
      </c>
      <c r="D21" s="76" t="s">
        <v>2024</v>
      </c>
      <c r="E21" s="107" t="s">
        <v>1809</v>
      </c>
      <c r="F21" s="107" t="s">
        <v>1820</v>
      </c>
      <c r="G21" s="108"/>
      <c r="H21" s="72"/>
      <c r="I21" s="102"/>
      <c r="J21" s="102"/>
      <c r="K21" s="102"/>
      <c r="L21" s="102"/>
      <c r="M21" s="102"/>
      <c r="N21" s="73" t="str">
        <f t="shared" si="0"/>
        <v/>
      </c>
      <c r="O21" s="72"/>
      <c r="P21" s="72"/>
      <c r="Q21" s="102"/>
      <c r="R21" s="72"/>
      <c r="S21" s="89"/>
      <c r="T21" s="72"/>
      <c r="U21" s="72"/>
    </row>
    <row r="22" spans="1:21" s="74" customFormat="1" ht="89.25" x14ac:dyDescent="0.25">
      <c r="A22" s="158"/>
      <c r="B22" s="75" t="s">
        <v>122</v>
      </c>
      <c r="C22" s="76" t="s">
        <v>1822</v>
      </c>
      <c r="D22" s="76" t="s">
        <v>1823</v>
      </c>
      <c r="E22" s="107" t="s">
        <v>1809</v>
      </c>
      <c r="F22" s="108"/>
      <c r="G22" s="108"/>
      <c r="H22" s="72"/>
      <c r="I22" s="102"/>
      <c r="J22" s="102"/>
      <c r="K22" s="102"/>
      <c r="L22" s="102"/>
      <c r="M22" s="102"/>
      <c r="N22" s="73" t="str">
        <f t="shared" si="0"/>
        <v/>
      </c>
      <c r="O22" s="72"/>
      <c r="P22" s="72"/>
      <c r="Q22" s="102"/>
      <c r="R22" s="72"/>
      <c r="S22" s="89"/>
      <c r="T22" s="72"/>
      <c r="U22" s="72"/>
    </row>
    <row r="23" spans="1:21" s="74" customFormat="1" ht="89.25" x14ac:dyDescent="0.25">
      <c r="A23" s="158"/>
      <c r="B23" s="75" t="s">
        <v>122</v>
      </c>
      <c r="C23" s="76" t="s">
        <v>1824</v>
      </c>
      <c r="D23" s="76" t="s">
        <v>1825</v>
      </c>
      <c r="E23" s="107" t="s">
        <v>1809</v>
      </c>
      <c r="F23" s="108"/>
      <c r="G23" s="108"/>
      <c r="H23" s="72"/>
      <c r="I23" s="102"/>
      <c r="J23" s="102"/>
      <c r="K23" s="102"/>
      <c r="L23" s="102"/>
      <c r="M23" s="102"/>
      <c r="N23" s="73" t="str">
        <f t="shared" si="0"/>
        <v/>
      </c>
      <c r="O23" s="72"/>
      <c r="P23" s="72"/>
      <c r="Q23" s="102"/>
      <c r="R23" s="72"/>
      <c r="S23" s="89"/>
      <c r="T23" s="72"/>
      <c r="U23" s="72"/>
    </row>
    <row r="24" spans="1:21" s="74" customFormat="1" ht="89.25" x14ac:dyDescent="0.25">
      <c r="A24" s="158"/>
      <c r="B24" s="75" t="s">
        <v>122</v>
      </c>
      <c r="C24" s="76" t="s">
        <v>1826</v>
      </c>
      <c r="D24" s="76" t="s">
        <v>2025</v>
      </c>
      <c r="E24" s="108"/>
      <c r="F24" s="108"/>
      <c r="G24" s="107" t="s">
        <v>1827</v>
      </c>
      <c r="H24" s="72"/>
      <c r="I24" s="102"/>
      <c r="J24" s="102"/>
      <c r="K24" s="102"/>
      <c r="L24" s="102"/>
      <c r="M24" s="102"/>
      <c r="N24" s="73" t="str">
        <f t="shared" si="0"/>
        <v/>
      </c>
      <c r="O24" s="72"/>
      <c r="P24" s="72"/>
      <c r="Q24" s="102"/>
      <c r="R24" s="72"/>
      <c r="S24" s="89"/>
      <c r="T24" s="72"/>
      <c r="U24" s="72"/>
    </row>
    <row r="25" spans="1:21" s="74" customFormat="1" ht="89.25" x14ac:dyDescent="0.25">
      <c r="A25" s="158"/>
      <c r="B25" s="75" t="s">
        <v>122</v>
      </c>
      <c r="C25" s="76" t="s">
        <v>1828</v>
      </c>
      <c r="D25" s="76" t="s">
        <v>2026</v>
      </c>
      <c r="E25" s="108"/>
      <c r="F25" s="108"/>
      <c r="G25" s="107" t="s">
        <v>1827</v>
      </c>
      <c r="H25" s="72"/>
      <c r="I25" s="102"/>
      <c r="J25" s="102"/>
      <c r="K25" s="102"/>
      <c r="L25" s="102"/>
      <c r="M25" s="102"/>
      <c r="N25" s="73" t="str">
        <f t="shared" si="0"/>
        <v/>
      </c>
      <c r="O25" s="72"/>
      <c r="P25" s="72"/>
      <c r="Q25" s="102"/>
      <c r="R25" s="72"/>
      <c r="S25" s="89"/>
      <c r="T25" s="72"/>
      <c r="U25" s="72"/>
    </row>
    <row r="26" spans="1:21" s="74" customFormat="1" ht="89.25" x14ac:dyDescent="0.25">
      <c r="A26" s="158"/>
      <c r="B26" s="75" t="s">
        <v>122</v>
      </c>
      <c r="C26" s="76" t="s">
        <v>1829</v>
      </c>
      <c r="D26" s="76" t="s">
        <v>1830</v>
      </c>
      <c r="E26" s="107" t="s">
        <v>1809</v>
      </c>
      <c r="F26" s="108"/>
      <c r="G26" s="108"/>
      <c r="H26" s="72"/>
      <c r="I26" s="102"/>
      <c r="J26" s="102"/>
      <c r="K26" s="102"/>
      <c r="L26" s="102"/>
      <c r="M26" s="102"/>
      <c r="N26" s="73" t="str">
        <f t="shared" si="0"/>
        <v/>
      </c>
      <c r="O26" s="72"/>
      <c r="P26" s="72"/>
      <c r="Q26" s="102"/>
      <c r="R26" s="72"/>
      <c r="S26" s="89"/>
      <c r="T26" s="72"/>
      <c r="U26" s="72"/>
    </row>
    <row r="27" spans="1:21" s="74" customFormat="1" ht="89.25" x14ac:dyDescent="0.25">
      <c r="A27" s="158"/>
      <c r="B27" s="75" t="s">
        <v>122</v>
      </c>
      <c r="C27" s="76" t="s">
        <v>1831</v>
      </c>
      <c r="D27" s="76" t="s">
        <v>1832</v>
      </c>
      <c r="E27" s="107" t="s">
        <v>1809</v>
      </c>
      <c r="F27" s="107" t="s">
        <v>1820</v>
      </c>
      <c r="G27" s="108"/>
      <c r="H27" s="72"/>
      <c r="I27" s="102"/>
      <c r="J27" s="102"/>
      <c r="K27" s="102"/>
      <c r="L27" s="102"/>
      <c r="M27" s="102"/>
      <c r="N27" s="73" t="str">
        <f t="shared" si="0"/>
        <v/>
      </c>
      <c r="O27" s="72"/>
      <c r="P27" s="72"/>
      <c r="Q27" s="102"/>
      <c r="R27" s="72"/>
      <c r="S27" s="89"/>
      <c r="T27" s="72"/>
      <c r="U27" s="72"/>
    </row>
    <row r="28" spans="1:21" s="74" customFormat="1" ht="89.25" x14ac:dyDescent="0.25">
      <c r="A28" s="157"/>
      <c r="B28" s="75" t="s">
        <v>122</v>
      </c>
      <c r="C28" s="76" t="s">
        <v>1833</v>
      </c>
      <c r="D28" s="76" t="s">
        <v>1834</v>
      </c>
      <c r="E28" s="108"/>
      <c r="F28" s="108"/>
      <c r="G28" s="107" t="s">
        <v>1827</v>
      </c>
      <c r="H28" s="72"/>
      <c r="I28" s="102"/>
      <c r="J28" s="102"/>
      <c r="K28" s="102"/>
      <c r="L28" s="102"/>
      <c r="M28" s="102"/>
      <c r="N28" s="73" t="str">
        <f t="shared" si="0"/>
        <v/>
      </c>
      <c r="O28" s="72"/>
      <c r="P28" s="72"/>
      <c r="Q28" s="102"/>
      <c r="R28" s="72"/>
      <c r="S28" s="89"/>
      <c r="T28" s="72"/>
      <c r="U28" s="72"/>
    </row>
    <row r="29" spans="1:21" s="74" customFormat="1" ht="102" x14ac:dyDescent="0.25">
      <c r="A29" s="156" t="s">
        <v>125</v>
      </c>
      <c r="B29" s="75" t="s">
        <v>124</v>
      </c>
      <c r="C29" s="76" t="s">
        <v>1835</v>
      </c>
      <c r="D29" s="76" t="s">
        <v>1836</v>
      </c>
      <c r="E29" s="107" t="s">
        <v>1837</v>
      </c>
      <c r="F29" s="108"/>
      <c r="G29" s="108"/>
      <c r="H29" s="72"/>
      <c r="I29" s="102"/>
      <c r="J29" s="102"/>
      <c r="K29" s="102"/>
      <c r="L29" s="102"/>
      <c r="M29" s="102"/>
      <c r="N29" s="73" t="str">
        <f t="shared" si="0"/>
        <v/>
      </c>
      <c r="O29" s="72"/>
      <c r="P29" s="72"/>
      <c r="Q29" s="102"/>
      <c r="R29" s="72"/>
      <c r="S29" s="89"/>
      <c r="T29" s="72"/>
      <c r="U29" s="72"/>
    </row>
    <row r="30" spans="1:21" s="74" customFormat="1" ht="76.5" x14ac:dyDescent="0.25">
      <c r="A30" s="158"/>
      <c r="B30" s="75" t="s">
        <v>124</v>
      </c>
      <c r="C30" s="76" t="s">
        <v>1838</v>
      </c>
      <c r="D30" s="76" t="s">
        <v>1839</v>
      </c>
      <c r="E30" s="108"/>
      <c r="F30" s="107" t="s">
        <v>1840</v>
      </c>
      <c r="G30" s="107" t="s">
        <v>876</v>
      </c>
      <c r="H30" s="72"/>
      <c r="I30" s="102"/>
      <c r="J30" s="102"/>
      <c r="K30" s="102"/>
      <c r="L30" s="102"/>
      <c r="M30" s="102"/>
      <c r="N30" s="73" t="str">
        <f t="shared" si="0"/>
        <v/>
      </c>
      <c r="O30" s="72"/>
      <c r="P30" s="72"/>
      <c r="Q30" s="102"/>
      <c r="R30" s="72"/>
      <c r="S30" s="89"/>
      <c r="T30" s="72"/>
      <c r="U30" s="72"/>
    </row>
    <row r="31" spans="1:21" s="74" customFormat="1" ht="76.5" x14ac:dyDescent="0.25">
      <c r="A31" s="158"/>
      <c r="B31" s="75" t="s">
        <v>124</v>
      </c>
      <c r="C31" s="76" t="s">
        <v>877</v>
      </c>
      <c r="D31" s="76" t="s">
        <v>1841</v>
      </c>
      <c r="E31" s="108"/>
      <c r="F31" s="107" t="s">
        <v>1840</v>
      </c>
      <c r="G31" s="107" t="s">
        <v>876</v>
      </c>
      <c r="H31" s="72"/>
      <c r="I31" s="102"/>
      <c r="J31" s="102"/>
      <c r="K31" s="102"/>
      <c r="L31" s="102"/>
      <c r="M31" s="102"/>
      <c r="N31" s="73" t="str">
        <f t="shared" si="0"/>
        <v/>
      </c>
      <c r="O31" s="72"/>
      <c r="P31" s="72"/>
      <c r="Q31" s="102"/>
      <c r="R31" s="72"/>
      <c r="S31" s="89"/>
      <c r="T31" s="72"/>
      <c r="U31" s="72"/>
    </row>
    <row r="32" spans="1:21" s="74" customFormat="1" ht="102" x14ac:dyDescent="0.25">
      <c r="A32" s="158"/>
      <c r="B32" s="75" t="s">
        <v>124</v>
      </c>
      <c r="C32" s="76" t="s">
        <v>1842</v>
      </c>
      <c r="D32" s="76" t="s">
        <v>1843</v>
      </c>
      <c r="E32" s="107" t="s">
        <v>1837</v>
      </c>
      <c r="F32" s="108"/>
      <c r="G32" s="108"/>
      <c r="H32" s="72"/>
      <c r="I32" s="102"/>
      <c r="J32" s="102"/>
      <c r="K32" s="102"/>
      <c r="L32" s="102"/>
      <c r="M32" s="102"/>
      <c r="N32" s="73" t="str">
        <f t="shared" si="0"/>
        <v/>
      </c>
      <c r="O32" s="72"/>
      <c r="P32" s="72"/>
      <c r="Q32" s="102"/>
      <c r="R32" s="72"/>
      <c r="S32" s="89"/>
      <c r="T32" s="72"/>
      <c r="U32" s="72"/>
    </row>
    <row r="33" spans="1:21" s="74" customFormat="1" ht="76.5" x14ac:dyDescent="0.25">
      <c r="A33" s="157"/>
      <c r="B33" s="75" t="s">
        <v>124</v>
      </c>
      <c r="C33" s="76" t="s">
        <v>1844</v>
      </c>
      <c r="D33" s="76" t="s">
        <v>1845</v>
      </c>
      <c r="E33" s="108"/>
      <c r="F33" s="107" t="s">
        <v>1840</v>
      </c>
      <c r="G33" s="107" t="s">
        <v>876</v>
      </c>
      <c r="H33" s="72"/>
      <c r="I33" s="102"/>
      <c r="J33" s="102"/>
      <c r="K33" s="102"/>
      <c r="L33" s="102"/>
      <c r="M33" s="102"/>
      <c r="N33" s="73" t="str">
        <f t="shared" si="0"/>
        <v/>
      </c>
      <c r="O33" s="72"/>
      <c r="P33" s="72"/>
      <c r="Q33" s="102"/>
      <c r="R33" s="72"/>
      <c r="S33" s="89"/>
      <c r="T33" s="72"/>
      <c r="U33" s="72"/>
    </row>
    <row r="34" spans="1:21" s="74" customFormat="1" ht="89.25" x14ac:dyDescent="0.25">
      <c r="A34" s="156" t="s">
        <v>127</v>
      </c>
      <c r="B34" s="75" t="s">
        <v>126</v>
      </c>
      <c r="C34" s="76" t="s">
        <v>1846</v>
      </c>
      <c r="D34" s="76" t="s">
        <v>1847</v>
      </c>
      <c r="E34" s="107" t="s">
        <v>1848</v>
      </c>
      <c r="F34" s="108"/>
      <c r="G34" s="108"/>
      <c r="H34" s="72"/>
      <c r="I34" s="102"/>
      <c r="J34" s="102"/>
      <c r="K34" s="102"/>
      <c r="L34" s="102"/>
      <c r="M34" s="102"/>
      <c r="N34" s="73" t="str">
        <f t="shared" si="0"/>
        <v/>
      </c>
      <c r="O34" s="72"/>
      <c r="P34" s="72"/>
      <c r="Q34" s="102"/>
      <c r="R34" s="72"/>
      <c r="S34" s="89"/>
      <c r="T34" s="72"/>
      <c r="U34" s="72"/>
    </row>
    <row r="35" spans="1:21" s="74" customFormat="1" ht="89.25" x14ac:dyDescent="0.25">
      <c r="A35" s="158"/>
      <c r="B35" s="75" t="s">
        <v>126</v>
      </c>
      <c r="C35" s="76" t="s">
        <v>1849</v>
      </c>
      <c r="D35" s="76" t="s">
        <v>1850</v>
      </c>
      <c r="E35" s="107" t="s">
        <v>1848</v>
      </c>
      <c r="F35" s="108"/>
      <c r="G35" s="108"/>
      <c r="H35" s="72"/>
      <c r="I35" s="102"/>
      <c r="J35" s="102"/>
      <c r="K35" s="102"/>
      <c r="L35" s="102"/>
      <c r="M35" s="102"/>
      <c r="N35" s="73" t="str">
        <f t="shared" si="0"/>
        <v/>
      </c>
      <c r="O35" s="72"/>
      <c r="P35" s="72"/>
      <c r="Q35" s="102"/>
      <c r="R35" s="72"/>
      <c r="S35" s="89"/>
      <c r="T35" s="72"/>
      <c r="U35" s="72"/>
    </row>
    <row r="36" spans="1:21" s="74" customFormat="1" ht="76.5" x14ac:dyDescent="0.25">
      <c r="A36" s="158"/>
      <c r="B36" s="75" t="s">
        <v>126</v>
      </c>
      <c r="C36" s="76" t="s">
        <v>1851</v>
      </c>
      <c r="D36" s="76" t="s">
        <v>1852</v>
      </c>
      <c r="E36" s="108"/>
      <c r="F36" s="108"/>
      <c r="G36" s="107" t="s">
        <v>1853</v>
      </c>
      <c r="H36" s="72"/>
      <c r="I36" s="102"/>
      <c r="J36" s="102"/>
      <c r="K36" s="102"/>
      <c r="L36" s="102"/>
      <c r="M36" s="102"/>
      <c r="N36" s="73" t="str">
        <f t="shared" si="0"/>
        <v/>
      </c>
      <c r="O36" s="72"/>
      <c r="P36" s="72"/>
      <c r="Q36" s="102"/>
      <c r="R36" s="72"/>
      <c r="S36" s="89"/>
      <c r="T36" s="72"/>
      <c r="U36" s="72"/>
    </row>
    <row r="37" spans="1:21" s="74" customFormat="1" ht="76.5" x14ac:dyDescent="0.25">
      <c r="A37" s="158"/>
      <c r="B37" s="75" t="s">
        <v>126</v>
      </c>
      <c r="C37" s="76" t="s">
        <v>878</v>
      </c>
      <c r="D37" s="76" t="s">
        <v>2027</v>
      </c>
      <c r="E37" s="108"/>
      <c r="F37" s="107" t="s">
        <v>1854</v>
      </c>
      <c r="G37" s="107" t="s">
        <v>1853</v>
      </c>
      <c r="H37" s="72"/>
      <c r="I37" s="102"/>
      <c r="J37" s="102"/>
      <c r="K37" s="102"/>
      <c r="L37" s="102"/>
      <c r="M37" s="102"/>
      <c r="N37" s="73" t="str">
        <f t="shared" si="0"/>
        <v/>
      </c>
      <c r="O37" s="72"/>
      <c r="P37" s="72"/>
      <c r="Q37" s="102"/>
      <c r="R37" s="72"/>
      <c r="S37" s="89"/>
      <c r="T37" s="72"/>
      <c r="U37" s="72"/>
    </row>
    <row r="38" spans="1:21" s="74" customFormat="1" ht="63.75" x14ac:dyDescent="0.25">
      <c r="A38" s="157"/>
      <c r="B38" s="75" t="s">
        <v>126</v>
      </c>
      <c r="C38" s="76" t="s">
        <v>879</v>
      </c>
      <c r="D38" s="76" t="s">
        <v>2028</v>
      </c>
      <c r="E38" s="108"/>
      <c r="F38" s="108"/>
      <c r="G38" s="107" t="s">
        <v>1853</v>
      </c>
      <c r="H38" s="72"/>
      <c r="I38" s="102"/>
      <c r="J38" s="102"/>
      <c r="K38" s="102"/>
      <c r="L38" s="102"/>
      <c r="M38" s="102"/>
      <c r="N38" s="73" t="str">
        <f t="shared" si="0"/>
        <v/>
      </c>
      <c r="O38" s="72"/>
      <c r="P38" s="72"/>
      <c r="Q38" s="102"/>
      <c r="R38" s="72"/>
      <c r="S38" s="89"/>
      <c r="T38" s="72"/>
      <c r="U38" s="72"/>
    </row>
    <row r="39" spans="1:21" s="74" customFormat="1" ht="89.25" x14ac:dyDescent="0.25">
      <c r="A39" s="156" t="s">
        <v>129</v>
      </c>
      <c r="B39" s="75" t="s">
        <v>128</v>
      </c>
      <c r="C39" s="76" t="s">
        <v>1855</v>
      </c>
      <c r="D39" s="76" t="s">
        <v>1856</v>
      </c>
      <c r="E39" s="107" t="s">
        <v>1857</v>
      </c>
      <c r="F39" s="108"/>
      <c r="G39" s="108"/>
      <c r="H39" s="72"/>
      <c r="I39" s="102"/>
      <c r="J39" s="102"/>
      <c r="K39" s="102"/>
      <c r="L39" s="102"/>
      <c r="M39" s="102"/>
      <c r="N39" s="73" t="str">
        <f t="shared" ref="N39:N47" si="1">IF(OR(L39="",M39=""),"",
IF(OR(L39="Low",M39="Low"),"Low",
IF(OR(L39="Moderate",M39="Moderate"),"Moderate",
"High")))</f>
        <v/>
      </c>
      <c r="O39" s="72"/>
      <c r="P39" s="72"/>
      <c r="Q39" s="102"/>
      <c r="R39" s="72"/>
      <c r="S39" s="90"/>
      <c r="T39" s="72"/>
      <c r="U39" s="72"/>
    </row>
    <row r="40" spans="1:21" s="74" customFormat="1" ht="63.75" x14ac:dyDescent="0.25">
      <c r="A40" s="158"/>
      <c r="B40" s="75" t="s">
        <v>128</v>
      </c>
      <c r="C40" s="76" t="s">
        <v>1858</v>
      </c>
      <c r="D40" s="76" t="s">
        <v>1859</v>
      </c>
      <c r="E40" s="108"/>
      <c r="F40" s="108"/>
      <c r="G40" s="107" t="s">
        <v>1860</v>
      </c>
      <c r="H40" s="72"/>
      <c r="I40" s="102"/>
      <c r="J40" s="102"/>
      <c r="K40" s="102"/>
      <c r="L40" s="102"/>
      <c r="M40" s="102"/>
      <c r="N40" s="73" t="str">
        <f t="shared" si="1"/>
        <v/>
      </c>
      <c r="O40" s="72"/>
      <c r="P40" s="72"/>
      <c r="Q40" s="102"/>
      <c r="R40" s="72"/>
      <c r="S40" s="90"/>
      <c r="T40" s="72"/>
      <c r="U40" s="72"/>
    </row>
    <row r="41" spans="1:21" s="74" customFormat="1" ht="89.25" x14ac:dyDescent="0.25">
      <c r="A41" s="158"/>
      <c r="B41" s="75" t="s">
        <v>128</v>
      </c>
      <c r="C41" s="76" t="s">
        <v>1861</v>
      </c>
      <c r="D41" s="76" t="s">
        <v>1862</v>
      </c>
      <c r="E41" s="107" t="s">
        <v>1857</v>
      </c>
      <c r="F41" s="108"/>
      <c r="G41" s="108"/>
      <c r="H41" s="72"/>
      <c r="I41" s="102"/>
      <c r="J41" s="102"/>
      <c r="K41" s="102"/>
      <c r="L41" s="102"/>
      <c r="M41" s="102"/>
      <c r="N41" s="73" t="str">
        <f t="shared" si="1"/>
        <v/>
      </c>
      <c r="O41" s="72"/>
      <c r="P41" s="72"/>
      <c r="Q41" s="102"/>
      <c r="R41" s="72"/>
      <c r="S41" s="90"/>
      <c r="T41" s="72"/>
      <c r="U41" s="72"/>
    </row>
    <row r="42" spans="1:21" s="74" customFormat="1" ht="63.75" x14ac:dyDescent="0.25">
      <c r="A42" s="158"/>
      <c r="B42" s="75" t="s">
        <v>128</v>
      </c>
      <c r="C42" s="76" t="s">
        <v>1863</v>
      </c>
      <c r="D42" s="76" t="s">
        <v>1864</v>
      </c>
      <c r="E42" s="108"/>
      <c r="F42" s="108"/>
      <c r="G42" s="107" t="s">
        <v>1860</v>
      </c>
      <c r="H42" s="72"/>
      <c r="I42" s="102"/>
      <c r="J42" s="102"/>
      <c r="K42" s="102"/>
      <c r="L42" s="102"/>
      <c r="M42" s="102"/>
      <c r="N42" s="73" t="str">
        <f t="shared" si="1"/>
        <v/>
      </c>
      <c r="O42" s="72"/>
      <c r="P42" s="72"/>
      <c r="Q42" s="102"/>
      <c r="R42" s="72"/>
      <c r="S42" s="90"/>
      <c r="T42" s="72"/>
      <c r="U42" s="72"/>
    </row>
    <row r="43" spans="1:21" s="74" customFormat="1" ht="89.25" x14ac:dyDescent="0.25">
      <c r="A43" s="158"/>
      <c r="B43" s="75" t="s">
        <v>128</v>
      </c>
      <c r="C43" s="76" t="s">
        <v>1865</v>
      </c>
      <c r="D43" s="76" t="s">
        <v>1866</v>
      </c>
      <c r="E43" s="107" t="s">
        <v>1857</v>
      </c>
      <c r="F43" s="108"/>
      <c r="G43" s="108"/>
      <c r="H43" s="72"/>
      <c r="I43" s="102"/>
      <c r="J43" s="102"/>
      <c r="K43" s="102"/>
      <c r="L43" s="102"/>
      <c r="M43" s="102"/>
      <c r="N43" s="73" t="str">
        <f t="shared" si="1"/>
        <v/>
      </c>
      <c r="O43" s="72"/>
      <c r="P43" s="72"/>
      <c r="Q43" s="102"/>
      <c r="R43" s="72"/>
      <c r="S43" s="90"/>
      <c r="T43" s="72"/>
      <c r="U43" s="72"/>
    </row>
    <row r="44" spans="1:21" s="74" customFormat="1" ht="63.75" x14ac:dyDescent="0.25">
      <c r="A44" s="158"/>
      <c r="B44" s="75" t="s">
        <v>128</v>
      </c>
      <c r="C44" s="76" t="s">
        <v>1867</v>
      </c>
      <c r="D44" s="76" t="s">
        <v>1868</v>
      </c>
      <c r="E44" s="108"/>
      <c r="F44" s="108"/>
      <c r="G44" s="107" t="s">
        <v>1860</v>
      </c>
      <c r="H44" s="72"/>
      <c r="I44" s="102"/>
      <c r="J44" s="102"/>
      <c r="K44" s="102"/>
      <c r="L44" s="102"/>
      <c r="M44" s="102"/>
      <c r="N44" s="73" t="str">
        <f t="shared" si="1"/>
        <v/>
      </c>
      <c r="O44" s="72"/>
      <c r="P44" s="72"/>
      <c r="Q44" s="102"/>
      <c r="R44" s="72"/>
      <c r="S44" s="90"/>
      <c r="T44" s="72"/>
      <c r="U44" s="72"/>
    </row>
    <row r="45" spans="1:21" s="74" customFormat="1" ht="63.75" x14ac:dyDescent="0.25">
      <c r="A45" s="157"/>
      <c r="B45" s="75" t="s">
        <v>128</v>
      </c>
      <c r="C45" s="76" t="s">
        <v>880</v>
      </c>
      <c r="D45" s="76" t="s">
        <v>1869</v>
      </c>
      <c r="E45" s="108"/>
      <c r="F45" s="107" t="s">
        <v>1870</v>
      </c>
      <c r="G45" s="107" t="s">
        <v>1860</v>
      </c>
      <c r="H45" s="72"/>
      <c r="I45" s="102"/>
      <c r="J45" s="102"/>
      <c r="K45" s="102"/>
      <c r="L45" s="102"/>
      <c r="M45" s="102"/>
      <c r="N45" s="73" t="str">
        <f t="shared" si="1"/>
        <v/>
      </c>
      <c r="O45" s="72"/>
      <c r="P45" s="72"/>
      <c r="Q45" s="102"/>
      <c r="R45" s="72"/>
      <c r="S45" s="90"/>
      <c r="T45" s="72"/>
      <c r="U45" s="72"/>
    </row>
    <row r="46" spans="1:21" s="74" customFormat="1" ht="153" x14ac:dyDescent="0.25">
      <c r="A46" s="156" t="s">
        <v>881</v>
      </c>
      <c r="B46" s="75" t="s">
        <v>130</v>
      </c>
      <c r="C46" s="76" t="s">
        <v>1871</v>
      </c>
      <c r="D46" s="76" t="s">
        <v>2029</v>
      </c>
      <c r="E46" s="107" t="s">
        <v>1872</v>
      </c>
      <c r="F46" s="108"/>
      <c r="G46" s="107" t="s">
        <v>1873</v>
      </c>
      <c r="H46" s="72"/>
      <c r="I46" s="102"/>
      <c r="J46" s="102"/>
      <c r="K46" s="102"/>
      <c r="L46" s="102"/>
      <c r="M46" s="102"/>
      <c r="N46" s="73" t="str">
        <f t="shared" si="1"/>
        <v/>
      </c>
      <c r="O46" s="72"/>
      <c r="P46" s="72"/>
      <c r="Q46" s="102"/>
      <c r="R46" s="72"/>
      <c r="S46" s="90"/>
      <c r="T46" s="72"/>
      <c r="U46" s="72"/>
    </row>
    <row r="47" spans="1:21" s="74" customFormat="1" ht="153" x14ac:dyDescent="0.25">
      <c r="A47" s="157"/>
      <c r="B47" s="75" t="s">
        <v>130</v>
      </c>
      <c r="C47" s="76" t="s">
        <v>1874</v>
      </c>
      <c r="D47" s="76" t="s">
        <v>2030</v>
      </c>
      <c r="E47" s="107" t="s">
        <v>1872</v>
      </c>
      <c r="F47" s="108"/>
      <c r="G47" s="107" t="s">
        <v>1873</v>
      </c>
      <c r="H47" s="72"/>
      <c r="I47" s="102"/>
      <c r="J47" s="102"/>
      <c r="K47" s="102"/>
      <c r="L47" s="102"/>
      <c r="M47" s="102"/>
      <c r="N47" s="73" t="str">
        <f t="shared" si="1"/>
        <v/>
      </c>
      <c r="O47" s="72"/>
      <c r="P47" s="72"/>
      <c r="Q47" s="102"/>
      <c r="R47" s="72"/>
      <c r="S47" s="90"/>
      <c r="T47" s="72"/>
      <c r="U47" s="72"/>
    </row>
  </sheetData>
  <sheetProtection sort="0" autoFilter="0"/>
  <autoFilter ref="A1:U1"/>
  <mergeCells count="6">
    <mergeCell ref="A46:A47"/>
    <mergeCell ref="A39:A45"/>
    <mergeCell ref="A29:A33"/>
    <mergeCell ref="A34:A38"/>
    <mergeCell ref="A2:A11"/>
    <mergeCell ref="A12:A28"/>
  </mergeCells>
  <conditionalFormatting sqref="N2:N47">
    <cfRule type="expression" dxfId="11" priority="1">
      <formula>OR(AND(L2&lt;&gt;"",M2=""),AND(L2="",M2&lt;&gt;""))</formula>
    </cfRule>
  </conditionalFormatting>
  <dataValidations count="24">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U2:U1048576 L2:M1048576">
      <formula1>"High,Moderate,Low"</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65"/>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2.75" x14ac:dyDescent="0.2"/>
  <cols>
    <col min="1" max="1" width="23.85546875" style="34" customWidth="1"/>
    <col min="2" max="2" width="8.85546875" style="35" customWidth="1"/>
    <col min="3" max="3" width="16.85546875" style="34" customWidth="1"/>
    <col min="4" max="4" width="43.42578125" style="34" customWidth="1"/>
    <col min="5" max="7" width="30.85546875" style="34" customWidth="1"/>
    <col min="8" max="8" width="55.85546875" style="34" customWidth="1"/>
    <col min="9" max="10" width="19.7109375" style="36" customWidth="1"/>
    <col min="11" max="11" width="26.5703125" style="36" customWidth="1"/>
    <col min="12" max="13" width="15.85546875" style="36" customWidth="1"/>
    <col min="14" max="14" width="15.85546875" style="37" customWidth="1"/>
    <col min="15" max="16" width="26.5703125" style="34" customWidth="1"/>
    <col min="17" max="17" width="18.5703125" style="36" customWidth="1"/>
    <col min="18" max="18" width="21" style="34" customWidth="1"/>
    <col min="19" max="19" width="5.42578125" style="140" customWidth="1"/>
    <col min="20" max="20" width="19.42578125" style="34" customWidth="1"/>
    <col min="21" max="21" width="14.42578125" style="34" customWidth="1"/>
    <col min="22" max="16384" width="9" style="34"/>
  </cols>
  <sheetData>
    <row r="1" spans="1:21" s="43" customFormat="1" ht="38.25" x14ac:dyDescent="0.25">
      <c r="A1" s="13" t="s">
        <v>299</v>
      </c>
      <c r="B1" s="19" t="s">
        <v>320</v>
      </c>
      <c r="C1" s="13" t="s">
        <v>0</v>
      </c>
      <c r="D1" s="13" t="s">
        <v>1</v>
      </c>
      <c r="E1" s="13" t="s">
        <v>10</v>
      </c>
      <c r="F1" s="13" t="s">
        <v>11</v>
      </c>
      <c r="G1" s="13" t="s">
        <v>12</v>
      </c>
      <c r="H1" s="13" t="s">
        <v>2</v>
      </c>
      <c r="I1" s="13" t="s">
        <v>3</v>
      </c>
      <c r="J1" s="13" t="s">
        <v>23</v>
      </c>
      <c r="K1" s="13" t="s">
        <v>28</v>
      </c>
      <c r="L1" s="13" t="s">
        <v>24</v>
      </c>
      <c r="M1" s="13" t="s">
        <v>25</v>
      </c>
      <c r="N1" s="22" t="s">
        <v>26</v>
      </c>
      <c r="O1" s="13" t="s">
        <v>27</v>
      </c>
      <c r="P1" s="13" t="s">
        <v>4</v>
      </c>
      <c r="Q1" s="13" t="s">
        <v>2111</v>
      </c>
      <c r="R1" s="13" t="s">
        <v>5</v>
      </c>
      <c r="S1" s="13"/>
      <c r="T1" s="13" t="s">
        <v>30</v>
      </c>
      <c r="U1" s="13" t="s">
        <v>29</v>
      </c>
    </row>
    <row r="2" spans="1:21" s="91" customFormat="1" ht="127.5" x14ac:dyDescent="0.25">
      <c r="A2" s="160" t="s">
        <v>134</v>
      </c>
      <c r="B2" s="20" t="s">
        <v>133</v>
      </c>
      <c r="C2" s="105" t="s">
        <v>823</v>
      </c>
      <c r="D2" s="105" t="s">
        <v>1875</v>
      </c>
      <c r="E2" s="137" t="s">
        <v>1876</v>
      </c>
      <c r="F2" s="138"/>
      <c r="G2" s="138"/>
      <c r="H2" s="134"/>
      <c r="I2" s="141"/>
      <c r="J2" s="141"/>
      <c r="K2" s="139"/>
      <c r="L2" s="141"/>
      <c r="M2" s="136"/>
      <c r="N2" s="136" t="str">
        <f>IF(OR(L2="",M2=""),"",
IF(OR(L2="Low",M2="Low"),"Low",
IF(OR(L2="Moderate",M2="Moderate"),"Moderate",
"High")))</f>
        <v/>
      </c>
      <c r="O2" s="134"/>
      <c r="P2" s="134"/>
      <c r="Q2" s="142"/>
      <c r="R2" s="70"/>
      <c r="S2" s="92"/>
      <c r="T2" s="134"/>
      <c r="U2" s="134"/>
    </row>
    <row r="3" spans="1:21" s="91" customFormat="1" ht="51" x14ac:dyDescent="0.25">
      <c r="A3" s="160"/>
      <c r="B3" s="134" t="s">
        <v>133</v>
      </c>
      <c r="C3" s="134" t="s">
        <v>824</v>
      </c>
      <c r="D3" s="134" t="s">
        <v>1877</v>
      </c>
      <c r="E3" s="134" t="s">
        <v>1876</v>
      </c>
      <c r="F3" s="138"/>
      <c r="G3" s="138"/>
      <c r="H3" s="134"/>
      <c r="I3" s="141"/>
      <c r="J3" s="141"/>
      <c r="K3" s="139"/>
      <c r="L3" s="141"/>
      <c r="M3" s="136"/>
      <c r="N3" s="136" t="str">
        <f t="shared" ref="N3:N50" si="0">IF(OR(L3="",M3=""),"",
IF(OR(L3="Low",M3="Low"),"Low",
IF(OR(L3="Moderate",M3="Moderate"),"Moderate",
"High")))</f>
        <v/>
      </c>
      <c r="O3" s="134"/>
      <c r="P3" s="134"/>
      <c r="Q3" s="142"/>
      <c r="R3" s="70"/>
      <c r="S3" s="92"/>
      <c r="T3" s="134"/>
      <c r="U3" s="134"/>
    </row>
    <row r="4" spans="1:21" s="91" customFormat="1" ht="63.75" x14ac:dyDescent="0.25">
      <c r="A4" s="160"/>
      <c r="B4" s="134" t="s">
        <v>133</v>
      </c>
      <c r="C4" s="134" t="s">
        <v>825</v>
      </c>
      <c r="D4" s="134" t="s">
        <v>1878</v>
      </c>
      <c r="E4" s="134" t="s">
        <v>1876</v>
      </c>
      <c r="F4" s="134" t="s">
        <v>1879</v>
      </c>
      <c r="G4" s="138"/>
      <c r="H4" s="134"/>
      <c r="I4" s="141"/>
      <c r="J4" s="141"/>
      <c r="K4" s="139"/>
      <c r="L4" s="141"/>
      <c r="M4" s="136"/>
      <c r="N4" s="136" t="str">
        <f t="shared" si="0"/>
        <v/>
      </c>
      <c r="O4" s="134"/>
      <c r="P4" s="134"/>
      <c r="Q4" s="142"/>
      <c r="R4" s="70"/>
      <c r="S4" s="92"/>
      <c r="T4" s="134"/>
      <c r="U4" s="134"/>
    </row>
    <row r="5" spans="1:21" s="91" customFormat="1" ht="63.75" x14ac:dyDescent="0.25">
      <c r="A5" s="160"/>
      <c r="B5" s="134" t="s">
        <v>133</v>
      </c>
      <c r="C5" s="134" t="s">
        <v>826</v>
      </c>
      <c r="D5" s="134" t="s">
        <v>2031</v>
      </c>
      <c r="E5" s="134" t="s">
        <v>1876</v>
      </c>
      <c r="F5" s="138"/>
      <c r="G5" s="138"/>
      <c r="H5" s="134"/>
      <c r="I5" s="141"/>
      <c r="J5" s="141"/>
      <c r="K5" s="139"/>
      <c r="L5" s="141"/>
      <c r="M5" s="136"/>
      <c r="N5" s="136" t="str">
        <f t="shared" si="0"/>
        <v/>
      </c>
      <c r="O5" s="134"/>
      <c r="P5" s="134"/>
      <c r="Q5" s="142"/>
      <c r="R5" s="70"/>
      <c r="S5" s="92"/>
      <c r="T5" s="134"/>
      <c r="U5" s="134"/>
    </row>
    <row r="6" spans="1:21" s="91" customFormat="1" ht="38.25" x14ac:dyDescent="0.25">
      <c r="A6" s="160"/>
      <c r="B6" s="134" t="s">
        <v>133</v>
      </c>
      <c r="C6" s="134" t="s">
        <v>827</v>
      </c>
      <c r="D6" s="134" t="s">
        <v>501</v>
      </c>
      <c r="E6" s="134" t="s">
        <v>1876</v>
      </c>
      <c r="F6" s="138"/>
      <c r="G6" s="138"/>
      <c r="H6" s="134"/>
      <c r="I6" s="141"/>
      <c r="J6" s="141"/>
      <c r="K6" s="139"/>
      <c r="L6" s="141"/>
      <c r="M6" s="136"/>
      <c r="N6" s="136" t="str">
        <f t="shared" si="0"/>
        <v/>
      </c>
      <c r="O6" s="134"/>
      <c r="P6" s="134"/>
      <c r="Q6" s="142"/>
      <c r="R6" s="70"/>
      <c r="S6" s="92"/>
      <c r="T6" s="134"/>
      <c r="U6" s="134"/>
    </row>
    <row r="7" spans="1:21" s="91" customFormat="1" ht="63.75" x14ac:dyDescent="0.25">
      <c r="A7" s="160"/>
      <c r="B7" s="134" t="s">
        <v>133</v>
      </c>
      <c r="C7" s="134" t="s">
        <v>828</v>
      </c>
      <c r="D7" s="134" t="s">
        <v>503</v>
      </c>
      <c r="E7" s="134" t="s">
        <v>1876</v>
      </c>
      <c r="F7" s="134" t="s">
        <v>1879</v>
      </c>
      <c r="G7" s="138"/>
      <c r="H7" s="134"/>
      <c r="I7" s="141"/>
      <c r="J7" s="141"/>
      <c r="K7" s="139"/>
      <c r="L7" s="141"/>
      <c r="M7" s="136"/>
      <c r="N7" s="136" t="str">
        <f t="shared" si="0"/>
        <v/>
      </c>
      <c r="O7" s="134"/>
      <c r="P7" s="134"/>
      <c r="Q7" s="142"/>
      <c r="R7" s="70"/>
      <c r="S7" s="92"/>
      <c r="T7" s="134"/>
      <c r="U7" s="134"/>
    </row>
    <row r="8" spans="1:21" s="91" customFormat="1" ht="38.25" x14ac:dyDescent="0.25">
      <c r="A8" s="160"/>
      <c r="B8" s="134" t="s">
        <v>133</v>
      </c>
      <c r="C8" s="134" t="s">
        <v>829</v>
      </c>
      <c r="D8" s="134" t="s">
        <v>1880</v>
      </c>
      <c r="E8" s="134" t="s">
        <v>1876</v>
      </c>
      <c r="F8" s="138"/>
      <c r="G8" s="138"/>
      <c r="H8" s="134"/>
      <c r="I8" s="141"/>
      <c r="J8" s="141"/>
      <c r="K8" s="139"/>
      <c r="L8" s="141"/>
      <c r="M8" s="136"/>
      <c r="N8" s="136" t="str">
        <f t="shared" si="0"/>
        <v/>
      </c>
      <c r="O8" s="134"/>
      <c r="P8" s="134"/>
      <c r="Q8" s="142"/>
      <c r="R8" s="70"/>
      <c r="S8" s="92"/>
      <c r="T8" s="134"/>
      <c r="U8" s="134"/>
    </row>
    <row r="9" spans="1:21" s="91" customFormat="1" ht="51" x14ac:dyDescent="0.25">
      <c r="A9" s="160"/>
      <c r="B9" s="134" t="s">
        <v>133</v>
      </c>
      <c r="C9" s="134" t="s">
        <v>830</v>
      </c>
      <c r="D9" s="134" t="s">
        <v>1881</v>
      </c>
      <c r="E9" s="134" t="s">
        <v>1876</v>
      </c>
      <c r="F9" s="138"/>
      <c r="G9" s="138"/>
      <c r="H9" s="134"/>
      <c r="I9" s="141"/>
      <c r="J9" s="141"/>
      <c r="K9" s="139"/>
      <c r="L9" s="141"/>
      <c r="M9" s="136"/>
      <c r="N9" s="136" t="str">
        <f t="shared" si="0"/>
        <v/>
      </c>
      <c r="O9" s="134"/>
      <c r="P9" s="134"/>
      <c r="Q9" s="142"/>
      <c r="R9" s="70"/>
      <c r="S9" s="92"/>
      <c r="T9" s="134"/>
      <c r="U9" s="134"/>
    </row>
    <row r="10" spans="1:21" s="91" customFormat="1" ht="51" x14ac:dyDescent="0.25">
      <c r="A10" s="160"/>
      <c r="B10" s="134" t="s">
        <v>133</v>
      </c>
      <c r="C10" s="134" t="s">
        <v>831</v>
      </c>
      <c r="D10" s="134" t="s">
        <v>1882</v>
      </c>
      <c r="E10" s="134" t="s">
        <v>1876</v>
      </c>
      <c r="F10" s="138"/>
      <c r="G10" s="138"/>
      <c r="H10" s="134"/>
      <c r="I10" s="141"/>
      <c r="J10" s="141"/>
      <c r="K10" s="139"/>
      <c r="L10" s="141"/>
      <c r="M10" s="136"/>
      <c r="N10" s="136" t="str">
        <f t="shared" si="0"/>
        <v/>
      </c>
      <c r="O10" s="134"/>
      <c r="P10" s="134"/>
      <c r="Q10" s="142"/>
      <c r="R10" s="70"/>
      <c r="S10" s="92"/>
      <c r="T10" s="134"/>
      <c r="U10" s="134"/>
    </row>
    <row r="11" spans="1:21" s="91" customFormat="1" ht="51" x14ac:dyDescent="0.25">
      <c r="A11" s="160"/>
      <c r="B11" s="134" t="s">
        <v>133</v>
      </c>
      <c r="C11" s="134" t="s">
        <v>832</v>
      </c>
      <c r="D11" s="134" t="s">
        <v>1883</v>
      </c>
      <c r="E11" s="134" t="s">
        <v>1876</v>
      </c>
      <c r="F11" s="138"/>
      <c r="G11" s="138"/>
      <c r="H11" s="134"/>
      <c r="I11" s="141"/>
      <c r="J11" s="141"/>
      <c r="K11" s="139"/>
      <c r="L11" s="141"/>
      <c r="M11" s="136"/>
      <c r="N11" s="136" t="str">
        <f t="shared" si="0"/>
        <v/>
      </c>
      <c r="O11" s="134"/>
      <c r="P11" s="134"/>
      <c r="Q11" s="142"/>
      <c r="R11" s="70"/>
      <c r="S11" s="92"/>
      <c r="T11" s="134"/>
      <c r="U11" s="134"/>
    </row>
    <row r="12" spans="1:21" s="91" customFormat="1" ht="127.5" x14ac:dyDescent="0.25">
      <c r="A12" s="134" t="s">
        <v>136</v>
      </c>
      <c r="B12" s="109" t="s">
        <v>135</v>
      </c>
      <c r="C12" s="109" t="s">
        <v>1884</v>
      </c>
      <c r="D12" s="109" t="s">
        <v>2032</v>
      </c>
      <c r="E12" s="134" t="s">
        <v>1885</v>
      </c>
      <c r="F12" s="134" t="s">
        <v>1886</v>
      </c>
      <c r="G12" s="134" t="s">
        <v>1887</v>
      </c>
      <c r="H12" s="134"/>
      <c r="I12" s="141"/>
      <c r="J12" s="141"/>
      <c r="K12" s="139"/>
      <c r="L12" s="141"/>
      <c r="M12" s="136"/>
      <c r="N12" s="136" t="str">
        <f t="shared" si="0"/>
        <v/>
      </c>
      <c r="O12" s="134"/>
      <c r="P12" s="134"/>
      <c r="Q12" s="142"/>
      <c r="R12" s="70"/>
      <c r="S12" s="92"/>
      <c r="T12" s="134"/>
      <c r="U12" s="134"/>
    </row>
    <row r="13" spans="1:21" s="91" customFormat="1" ht="127.5" x14ac:dyDescent="0.25">
      <c r="A13" s="134" t="s">
        <v>137</v>
      </c>
      <c r="B13" s="109" t="s">
        <v>376</v>
      </c>
      <c r="C13" s="109" t="s">
        <v>1888</v>
      </c>
      <c r="D13" s="109" t="s">
        <v>2033</v>
      </c>
      <c r="E13" s="134" t="s">
        <v>1885</v>
      </c>
      <c r="F13" s="134" t="s">
        <v>1889</v>
      </c>
      <c r="G13" s="134" t="s">
        <v>833</v>
      </c>
      <c r="H13" s="134"/>
      <c r="I13" s="141"/>
      <c r="J13" s="141"/>
      <c r="K13" s="139"/>
      <c r="L13" s="141"/>
      <c r="M13" s="136"/>
      <c r="N13" s="136" t="str">
        <f t="shared" si="0"/>
        <v/>
      </c>
      <c r="O13" s="134"/>
      <c r="P13" s="134"/>
      <c r="Q13" s="142"/>
      <c r="R13" s="70"/>
      <c r="S13" s="92"/>
      <c r="T13" s="134"/>
      <c r="U13" s="134"/>
    </row>
    <row r="14" spans="1:21" s="91" customFormat="1" ht="153" x14ac:dyDescent="0.25">
      <c r="A14" s="160" t="s">
        <v>138</v>
      </c>
      <c r="B14" s="134" t="s">
        <v>377</v>
      </c>
      <c r="C14" s="134" t="s">
        <v>1890</v>
      </c>
      <c r="D14" s="134" t="s">
        <v>1891</v>
      </c>
      <c r="E14" s="109" t="s">
        <v>1892</v>
      </c>
      <c r="F14" s="109" t="s">
        <v>1889</v>
      </c>
      <c r="G14" s="109" t="s">
        <v>835</v>
      </c>
      <c r="H14" s="134"/>
      <c r="I14" s="141"/>
      <c r="J14" s="141"/>
      <c r="K14" s="139"/>
      <c r="L14" s="141"/>
      <c r="M14" s="136"/>
      <c r="N14" s="136" t="str">
        <f t="shared" si="0"/>
        <v/>
      </c>
      <c r="O14" s="134"/>
      <c r="P14" s="134"/>
      <c r="Q14" s="142"/>
      <c r="R14" s="70"/>
      <c r="S14" s="92"/>
      <c r="T14" s="134"/>
      <c r="U14" s="134"/>
    </row>
    <row r="15" spans="1:21" s="91" customFormat="1" ht="140.25" x14ac:dyDescent="0.25">
      <c r="A15" s="160"/>
      <c r="B15" s="134" t="s">
        <v>377</v>
      </c>
      <c r="C15" s="134" t="s">
        <v>1893</v>
      </c>
      <c r="D15" s="134" t="s">
        <v>1894</v>
      </c>
      <c r="E15" s="109" t="s">
        <v>1895</v>
      </c>
      <c r="F15" s="109" t="s">
        <v>1889</v>
      </c>
      <c r="G15" s="109" t="s">
        <v>835</v>
      </c>
      <c r="H15" s="134"/>
      <c r="I15" s="141"/>
      <c r="J15" s="141"/>
      <c r="K15" s="139"/>
      <c r="L15" s="141"/>
      <c r="M15" s="136"/>
      <c r="N15" s="136" t="str">
        <f t="shared" si="0"/>
        <v/>
      </c>
      <c r="O15" s="134"/>
      <c r="P15" s="134"/>
      <c r="Q15" s="142"/>
      <c r="R15" s="70"/>
      <c r="S15" s="92"/>
      <c r="T15" s="134"/>
      <c r="U15" s="134"/>
    </row>
    <row r="16" spans="1:21" s="91" customFormat="1" ht="153" x14ac:dyDescent="0.25">
      <c r="A16" s="160" t="s">
        <v>140</v>
      </c>
      <c r="B16" s="134" t="s">
        <v>139</v>
      </c>
      <c r="C16" s="134" t="s">
        <v>836</v>
      </c>
      <c r="D16" s="134" t="s">
        <v>2034</v>
      </c>
      <c r="E16" s="109" t="s">
        <v>1896</v>
      </c>
      <c r="F16" s="138"/>
      <c r="G16" s="138"/>
      <c r="H16" s="134"/>
      <c r="I16" s="141"/>
      <c r="J16" s="141"/>
      <c r="K16" s="139"/>
      <c r="L16" s="141"/>
      <c r="M16" s="136"/>
      <c r="N16" s="136" t="str">
        <f t="shared" si="0"/>
        <v/>
      </c>
      <c r="O16" s="134"/>
      <c r="P16" s="134"/>
      <c r="Q16" s="142"/>
      <c r="R16" s="70"/>
      <c r="S16" s="92"/>
      <c r="T16" s="134"/>
      <c r="U16" s="134"/>
    </row>
    <row r="17" spans="1:21" s="91" customFormat="1" ht="102" x14ac:dyDescent="0.25">
      <c r="A17" s="160"/>
      <c r="B17" s="134" t="s">
        <v>139</v>
      </c>
      <c r="C17" s="134" t="s">
        <v>838</v>
      </c>
      <c r="D17" s="134" t="s">
        <v>2035</v>
      </c>
      <c r="E17" s="138"/>
      <c r="F17" s="109" t="s">
        <v>1897</v>
      </c>
      <c r="G17" s="109" t="s">
        <v>837</v>
      </c>
      <c r="H17" s="134"/>
      <c r="I17" s="141"/>
      <c r="J17" s="141"/>
      <c r="K17" s="139"/>
      <c r="L17" s="141"/>
      <c r="M17" s="136"/>
      <c r="N17" s="136" t="str">
        <f t="shared" si="0"/>
        <v/>
      </c>
      <c r="O17" s="134"/>
      <c r="P17" s="134"/>
      <c r="Q17" s="142"/>
      <c r="R17" s="70"/>
      <c r="S17" s="92"/>
      <c r="T17" s="134"/>
      <c r="U17" s="134"/>
    </row>
    <row r="18" spans="1:21" s="91" customFormat="1" ht="89.25" x14ac:dyDescent="0.25">
      <c r="A18" s="160"/>
      <c r="B18" s="134" t="s">
        <v>139</v>
      </c>
      <c r="C18" s="134" t="s">
        <v>839</v>
      </c>
      <c r="D18" s="134" t="s">
        <v>2036</v>
      </c>
      <c r="E18" s="138"/>
      <c r="F18" s="109" t="s">
        <v>1897</v>
      </c>
      <c r="G18" s="109" t="s">
        <v>837</v>
      </c>
      <c r="H18" s="134"/>
      <c r="I18" s="141"/>
      <c r="J18" s="141"/>
      <c r="K18" s="139"/>
      <c r="L18" s="141"/>
      <c r="M18" s="136"/>
      <c r="N18" s="136" t="str">
        <f t="shared" si="0"/>
        <v/>
      </c>
      <c r="O18" s="134"/>
      <c r="P18" s="134"/>
      <c r="Q18" s="142"/>
      <c r="R18" s="70"/>
      <c r="S18" s="92"/>
      <c r="T18" s="134"/>
      <c r="U18" s="134"/>
    </row>
    <row r="19" spans="1:21" s="91" customFormat="1" ht="89.25" x14ac:dyDescent="0.25">
      <c r="A19" s="160"/>
      <c r="B19" s="134" t="s">
        <v>139</v>
      </c>
      <c r="C19" s="134" t="s">
        <v>840</v>
      </c>
      <c r="D19" s="134" t="s">
        <v>2037</v>
      </c>
      <c r="E19" s="138"/>
      <c r="F19" s="109" t="s">
        <v>1897</v>
      </c>
      <c r="G19" s="109" t="s">
        <v>837</v>
      </c>
      <c r="H19" s="134"/>
      <c r="I19" s="141"/>
      <c r="J19" s="141"/>
      <c r="K19" s="139"/>
      <c r="L19" s="141"/>
      <c r="M19" s="136"/>
      <c r="N19" s="136" t="str">
        <f t="shared" si="0"/>
        <v/>
      </c>
      <c r="O19" s="134"/>
      <c r="P19" s="134"/>
      <c r="Q19" s="142"/>
      <c r="R19" s="70"/>
      <c r="S19" s="92"/>
      <c r="T19" s="134"/>
      <c r="U19" s="134"/>
    </row>
    <row r="20" spans="1:21" s="91" customFormat="1" ht="153" x14ac:dyDescent="0.25">
      <c r="A20" s="160"/>
      <c r="B20" s="134" t="s">
        <v>139</v>
      </c>
      <c r="C20" s="134" t="s">
        <v>841</v>
      </c>
      <c r="D20" s="134" t="s">
        <v>2038</v>
      </c>
      <c r="E20" s="134" t="s">
        <v>1896</v>
      </c>
      <c r="F20" s="138"/>
      <c r="G20" s="138"/>
      <c r="H20" s="134"/>
      <c r="I20" s="141"/>
      <c r="J20" s="141"/>
      <c r="K20" s="139"/>
      <c r="L20" s="141"/>
      <c r="M20" s="136"/>
      <c r="N20" s="136" t="str">
        <f t="shared" si="0"/>
        <v/>
      </c>
      <c r="O20" s="134"/>
      <c r="P20" s="134"/>
      <c r="Q20" s="142"/>
      <c r="R20" s="70"/>
      <c r="S20" s="92"/>
      <c r="T20" s="134"/>
      <c r="U20" s="134"/>
    </row>
    <row r="21" spans="1:21" s="91" customFormat="1" ht="76.5" x14ac:dyDescent="0.25">
      <c r="A21" s="160"/>
      <c r="B21" s="134" t="s">
        <v>139</v>
      </c>
      <c r="C21" s="134" t="s">
        <v>842</v>
      </c>
      <c r="D21" s="134" t="s">
        <v>2039</v>
      </c>
      <c r="E21" s="138"/>
      <c r="F21" s="134" t="s">
        <v>1897</v>
      </c>
      <c r="G21" s="134" t="s">
        <v>837</v>
      </c>
      <c r="H21" s="134"/>
      <c r="I21" s="141"/>
      <c r="J21" s="141"/>
      <c r="K21" s="139"/>
      <c r="L21" s="141"/>
      <c r="M21" s="136"/>
      <c r="N21" s="136" t="str">
        <f t="shared" si="0"/>
        <v/>
      </c>
      <c r="O21" s="134"/>
      <c r="P21" s="134"/>
      <c r="Q21" s="142"/>
      <c r="R21" s="70"/>
      <c r="S21" s="92"/>
      <c r="T21" s="134"/>
      <c r="U21" s="134"/>
    </row>
    <row r="22" spans="1:21" s="91" customFormat="1" ht="153" x14ac:dyDescent="0.25">
      <c r="A22" s="160"/>
      <c r="B22" s="134" t="s">
        <v>139</v>
      </c>
      <c r="C22" s="134" t="s">
        <v>843</v>
      </c>
      <c r="D22" s="134" t="s">
        <v>2040</v>
      </c>
      <c r="E22" s="134" t="s">
        <v>1896</v>
      </c>
      <c r="F22" s="138"/>
      <c r="G22" s="138"/>
      <c r="H22" s="134"/>
      <c r="I22" s="141"/>
      <c r="J22" s="141"/>
      <c r="K22" s="139"/>
      <c r="L22" s="141"/>
      <c r="M22" s="136"/>
      <c r="N22" s="136" t="str">
        <f t="shared" si="0"/>
        <v/>
      </c>
      <c r="O22" s="134"/>
      <c r="P22" s="134"/>
      <c r="Q22" s="142"/>
      <c r="R22" s="70"/>
      <c r="S22" s="92"/>
      <c r="T22" s="134"/>
      <c r="U22" s="134"/>
    </row>
    <row r="23" spans="1:21" s="91" customFormat="1" ht="76.5" x14ac:dyDescent="0.25">
      <c r="A23" s="160"/>
      <c r="B23" s="134" t="s">
        <v>139</v>
      </c>
      <c r="C23" s="134" t="s">
        <v>844</v>
      </c>
      <c r="D23" s="134" t="s">
        <v>2041</v>
      </c>
      <c r="E23" s="138"/>
      <c r="F23" s="134" t="s">
        <v>1897</v>
      </c>
      <c r="G23" s="134" t="s">
        <v>837</v>
      </c>
      <c r="H23" s="134"/>
      <c r="I23" s="141"/>
      <c r="J23" s="141"/>
      <c r="K23" s="139"/>
      <c r="L23" s="141"/>
      <c r="M23" s="136"/>
      <c r="N23" s="136" t="str">
        <f t="shared" si="0"/>
        <v/>
      </c>
      <c r="O23" s="134"/>
      <c r="P23" s="134"/>
      <c r="Q23" s="142"/>
      <c r="R23" s="70"/>
      <c r="S23" s="92"/>
      <c r="T23" s="134"/>
      <c r="U23" s="134"/>
    </row>
    <row r="24" spans="1:21" s="91" customFormat="1" ht="102" x14ac:dyDescent="0.25">
      <c r="A24" s="160" t="s">
        <v>142</v>
      </c>
      <c r="B24" s="134" t="s">
        <v>141</v>
      </c>
      <c r="C24" s="134" t="s">
        <v>845</v>
      </c>
      <c r="D24" s="134" t="s">
        <v>2042</v>
      </c>
      <c r="E24" s="138"/>
      <c r="F24" s="109" t="s">
        <v>1898</v>
      </c>
      <c r="G24" s="109" t="s">
        <v>846</v>
      </c>
      <c r="H24" s="134"/>
      <c r="I24" s="141"/>
      <c r="J24" s="141"/>
      <c r="K24" s="139"/>
      <c r="L24" s="141"/>
      <c r="M24" s="136"/>
      <c r="N24" s="136" t="str">
        <f t="shared" si="0"/>
        <v/>
      </c>
      <c r="O24" s="134"/>
      <c r="P24" s="134"/>
      <c r="Q24" s="142"/>
      <c r="R24" s="70"/>
      <c r="S24" s="92"/>
      <c r="T24" s="134"/>
      <c r="U24" s="134"/>
    </row>
    <row r="25" spans="1:21" s="91" customFormat="1" ht="165.75" x14ac:dyDescent="0.25">
      <c r="A25" s="160"/>
      <c r="B25" s="134" t="s">
        <v>141</v>
      </c>
      <c r="C25" s="134" t="s">
        <v>847</v>
      </c>
      <c r="D25" s="134" t="s">
        <v>2043</v>
      </c>
      <c r="E25" s="134" t="s">
        <v>1899</v>
      </c>
      <c r="F25" s="138"/>
      <c r="G25" s="138"/>
      <c r="H25" s="134"/>
      <c r="I25" s="141"/>
      <c r="J25" s="141"/>
      <c r="K25" s="139"/>
      <c r="L25" s="141"/>
      <c r="M25" s="136"/>
      <c r="N25" s="136" t="str">
        <f t="shared" si="0"/>
        <v/>
      </c>
      <c r="O25" s="134"/>
      <c r="P25" s="134"/>
      <c r="Q25" s="142"/>
      <c r="R25" s="70"/>
      <c r="S25" s="92"/>
      <c r="T25" s="134"/>
      <c r="U25" s="134"/>
    </row>
    <row r="26" spans="1:21" s="91" customFormat="1" ht="76.5" x14ac:dyDescent="0.25">
      <c r="A26" s="160"/>
      <c r="B26" s="134" t="s">
        <v>141</v>
      </c>
      <c r="C26" s="134" t="s">
        <v>848</v>
      </c>
      <c r="D26" s="134" t="s">
        <v>2044</v>
      </c>
      <c r="E26" s="138"/>
      <c r="F26" s="134" t="s">
        <v>1898</v>
      </c>
      <c r="G26" s="134" t="s">
        <v>846</v>
      </c>
      <c r="H26" s="134"/>
      <c r="I26" s="141"/>
      <c r="J26" s="141"/>
      <c r="K26" s="139"/>
      <c r="L26" s="141"/>
      <c r="M26" s="136"/>
      <c r="N26" s="136" t="str">
        <f t="shared" si="0"/>
        <v/>
      </c>
      <c r="O26" s="134"/>
      <c r="P26" s="134"/>
      <c r="Q26" s="142"/>
      <c r="R26" s="70"/>
      <c r="S26" s="92"/>
      <c r="T26" s="134"/>
      <c r="U26" s="134"/>
    </row>
    <row r="27" spans="1:21" s="91" customFormat="1" ht="165.75" x14ac:dyDescent="0.25">
      <c r="A27" s="160"/>
      <c r="B27" s="134" t="s">
        <v>141</v>
      </c>
      <c r="C27" s="134" t="s">
        <v>849</v>
      </c>
      <c r="D27" s="134" t="s">
        <v>2045</v>
      </c>
      <c r="E27" s="134" t="s">
        <v>1899</v>
      </c>
      <c r="F27" s="138"/>
      <c r="G27" s="138"/>
      <c r="H27" s="134"/>
      <c r="I27" s="141"/>
      <c r="J27" s="141"/>
      <c r="K27" s="139"/>
      <c r="L27" s="141"/>
      <c r="M27" s="136"/>
      <c r="N27" s="136" t="str">
        <f t="shared" si="0"/>
        <v/>
      </c>
      <c r="O27" s="134"/>
      <c r="P27" s="134"/>
      <c r="Q27" s="142"/>
      <c r="R27" s="70"/>
      <c r="S27" s="92"/>
      <c r="T27" s="134"/>
      <c r="U27" s="134"/>
    </row>
    <row r="28" spans="1:21" s="91" customFormat="1" ht="165.75" x14ac:dyDescent="0.25">
      <c r="A28" s="160"/>
      <c r="B28" s="134" t="s">
        <v>141</v>
      </c>
      <c r="C28" s="134" t="s">
        <v>850</v>
      </c>
      <c r="D28" s="134" t="s">
        <v>2046</v>
      </c>
      <c r="E28" s="134" t="s">
        <v>1899</v>
      </c>
      <c r="F28" s="138"/>
      <c r="G28" s="138"/>
      <c r="H28" s="134"/>
      <c r="I28" s="141"/>
      <c r="J28" s="141"/>
      <c r="K28" s="139"/>
      <c r="L28" s="141"/>
      <c r="M28" s="136"/>
      <c r="N28" s="136" t="str">
        <f t="shared" si="0"/>
        <v/>
      </c>
      <c r="O28" s="134"/>
      <c r="P28" s="134"/>
      <c r="Q28" s="142"/>
      <c r="R28" s="70"/>
      <c r="S28" s="92"/>
      <c r="T28" s="134"/>
      <c r="U28" s="134"/>
    </row>
    <row r="29" spans="1:21" s="91" customFormat="1" ht="165.75" x14ac:dyDescent="0.25">
      <c r="A29" s="160"/>
      <c r="B29" s="134" t="s">
        <v>141</v>
      </c>
      <c r="C29" s="134" t="s">
        <v>851</v>
      </c>
      <c r="D29" s="134" t="s">
        <v>2047</v>
      </c>
      <c r="E29" s="134" t="s">
        <v>1899</v>
      </c>
      <c r="F29" s="138"/>
      <c r="G29" s="138"/>
      <c r="H29" s="134"/>
      <c r="I29" s="141"/>
      <c r="J29" s="141"/>
      <c r="K29" s="139"/>
      <c r="L29" s="141"/>
      <c r="M29" s="136"/>
      <c r="N29" s="136" t="str">
        <f t="shared" si="0"/>
        <v/>
      </c>
      <c r="O29" s="134"/>
      <c r="P29" s="134"/>
      <c r="Q29" s="142"/>
      <c r="R29" s="70"/>
      <c r="S29" s="92"/>
      <c r="T29" s="134"/>
      <c r="U29" s="134"/>
    </row>
    <row r="30" spans="1:21" s="91" customFormat="1" ht="76.5" x14ac:dyDescent="0.25">
      <c r="A30" s="160"/>
      <c r="B30" s="134" t="s">
        <v>141</v>
      </c>
      <c r="C30" s="134" t="s">
        <v>852</v>
      </c>
      <c r="D30" s="134" t="s">
        <v>2048</v>
      </c>
      <c r="E30" s="138"/>
      <c r="F30" s="134" t="s">
        <v>1898</v>
      </c>
      <c r="G30" s="134" t="s">
        <v>846</v>
      </c>
      <c r="H30" s="134"/>
      <c r="I30" s="141"/>
      <c r="J30" s="141"/>
      <c r="K30" s="139"/>
      <c r="L30" s="141"/>
      <c r="M30" s="136"/>
      <c r="N30" s="136" t="str">
        <f t="shared" si="0"/>
        <v/>
      </c>
      <c r="O30" s="134"/>
      <c r="P30" s="134"/>
      <c r="Q30" s="142"/>
      <c r="R30" s="70"/>
      <c r="S30" s="92"/>
      <c r="T30" s="134"/>
      <c r="U30" s="134"/>
    </row>
    <row r="31" spans="1:21" s="91" customFormat="1" ht="165.75" x14ac:dyDescent="0.25">
      <c r="A31" s="160"/>
      <c r="B31" s="134" t="s">
        <v>141</v>
      </c>
      <c r="C31" s="134" t="s">
        <v>853</v>
      </c>
      <c r="D31" s="134" t="s">
        <v>2049</v>
      </c>
      <c r="E31" s="134" t="s">
        <v>1899</v>
      </c>
      <c r="F31" s="138"/>
      <c r="G31" s="138"/>
      <c r="H31" s="134"/>
      <c r="I31" s="141"/>
      <c r="J31" s="141"/>
      <c r="K31" s="139"/>
      <c r="L31" s="141"/>
      <c r="M31" s="136"/>
      <c r="N31" s="136" t="str">
        <f t="shared" si="0"/>
        <v/>
      </c>
      <c r="O31" s="134"/>
      <c r="P31" s="134"/>
      <c r="Q31" s="142"/>
      <c r="R31" s="70"/>
      <c r="S31" s="92"/>
      <c r="T31" s="134"/>
      <c r="U31" s="134"/>
    </row>
    <row r="32" spans="1:21" s="91" customFormat="1" ht="165.75" x14ac:dyDescent="0.25">
      <c r="A32" s="160"/>
      <c r="B32" s="134" t="s">
        <v>141</v>
      </c>
      <c r="C32" s="134" t="s">
        <v>854</v>
      </c>
      <c r="D32" s="134" t="s">
        <v>2050</v>
      </c>
      <c r="E32" s="134" t="s">
        <v>1899</v>
      </c>
      <c r="F32" s="138"/>
      <c r="G32" s="138"/>
      <c r="H32" s="134"/>
      <c r="I32" s="141"/>
      <c r="J32" s="141"/>
      <c r="K32" s="139"/>
      <c r="L32" s="141"/>
      <c r="M32" s="136"/>
      <c r="N32" s="136" t="str">
        <f t="shared" si="0"/>
        <v/>
      </c>
      <c r="O32" s="134"/>
      <c r="P32" s="134"/>
      <c r="Q32" s="142"/>
      <c r="R32" s="70"/>
      <c r="S32" s="92"/>
      <c r="T32" s="134"/>
      <c r="U32" s="134"/>
    </row>
    <row r="33" spans="1:21" s="91" customFormat="1" ht="165.75" x14ac:dyDescent="0.25">
      <c r="A33" s="160"/>
      <c r="B33" s="134" t="s">
        <v>141</v>
      </c>
      <c r="C33" s="134" t="s">
        <v>855</v>
      </c>
      <c r="D33" s="134" t="s">
        <v>2051</v>
      </c>
      <c r="E33" s="134" t="s">
        <v>1899</v>
      </c>
      <c r="F33" s="138"/>
      <c r="G33" s="138"/>
      <c r="H33" s="134"/>
      <c r="I33" s="141"/>
      <c r="J33" s="141"/>
      <c r="K33" s="139"/>
      <c r="L33" s="141"/>
      <c r="M33" s="136"/>
      <c r="N33" s="136" t="str">
        <f t="shared" si="0"/>
        <v/>
      </c>
      <c r="O33" s="134"/>
      <c r="P33" s="134"/>
      <c r="Q33" s="142"/>
      <c r="R33" s="70"/>
      <c r="S33" s="92"/>
      <c r="T33" s="134"/>
      <c r="U33" s="134"/>
    </row>
    <row r="34" spans="1:21" s="91" customFormat="1" ht="165.75" x14ac:dyDescent="0.25">
      <c r="A34" s="160"/>
      <c r="B34" s="134" t="s">
        <v>141</v>
      </c>
      <c r="C34" s="134" t="s">
        <v>856</v>
      </c>
      <c r="D34" s="134" t="s">
        <v>2052</v>
      </c>
      <c r="E34" s="134" t="s">
        <v>1899</v>
      </c>
      <c r="F34" s="138"/>
      <c r="G34" s="138"/>
      <c r="H34" s="134"/>
      <c r="I34" s="141"/>
      <c r="J34" s="141"/>
      <c r="K34" s="139"/>
      <c r="L34" s="141"/>
      <c r="M34" s="136"/>
      <c r="N34" s="136" t="str">
        <f t="shared" si="0"/>
        <v/>
      </c>
      <c r="O34" s="134"/>
      <c r="P34" s="134"/>
      <c r="Q34" s="142"/>
      <c r="R34" s="70"/>
      <c r="S34" s="92"/>
      <c r="T34" s="134"/>
      <c r="U34" s="134"/>
    </row>
    <row r="35" spans="1:21" s="91" customFormat="1" ht="76.5" x14ac:dyDescent="0.25">
      <c r="A35" s="160"/>
      <c r="B35" s="134" t="s">
        <v>141</v>
      </c>
      <c r="C35" s="134" t="s">
        <v>857</v>
      </c>
      <c r="D35" s="134" t="s">
        <v>2053</v>
      </c>
      <c r="E35" s="138"/>
      <c r="F35" s="134" t="s">
        <v>1898</v>
      </c>
      <c r="G35" s="134" t="s">
        <v>846</v>
      </c>
      <c r="H35" s="134"/>
      <c r="I35" s="141"/>
      <c r="J35" s="141"/>
      <c r="K35" s="139"/>
      <c r="L35" s="141"/>
      <c r="M35" s="136"/>
      <c r="N35" s="136" t="str">
        <f t="shared" si="0"/>
        <v/>
      </c>
      <c r="O35" s="134"/>
      <c r="P35" s="134"/>
      <c r="Q35" s="142"/>
      <c r="R35" s="70"/>
      <c r="S35" s="92"/>
      <c r="T35" s="134"/>
      <c r="U35" s="134"/>
    </row>
    <row r="36" spans="1:21" s="91" customFormat="1" ht="76.5" x14ac:dyDescent="0.25">
      <c r="A36" s="160"/>
      <c r="B36" s="134" t="s">
        <v>141</v>
      </c>
      <c r="C36" s="134" t="s">
        <v>858</v>
      </c>
      <c r="D36" s="134" t="s">
        <v>2054</v>
      </c>
      <c r="E36" s="138"/>
      <c r="F36" s="109" t="s">
        <v>1898</v>
      </c>
      <c r="G36" s="109" t="s">
        <v>846</v>
      </c>
      <c r="H36" s="134"/>
      <c r="I36" s="141"/>
      <c r="J36" s="141"/>
      <c r="K36" s="139"/>
      <c r="L36" s="141"/>
      <c r="M36" s="136"/>
      <c r="N36" s="136" t="str">
        <f t="shared" si="0"/>
        <v/>
      </c>
      <c r="O36" s="134"/>
      <c r="P36" s="134"/>
      <c r="Q36" s="142"/>
      <c r="R36" s="70"/>
      <c r="S36" s="92"/>
      <c r="T36" s="134"/>
      <c r="U36" s="134"/>
    </row>
    <row r="37" spans="1:21" s="91" customFormat="1" ht="165.75" x14ac:dyDescent="0.25">
      <c r="A37" s="160"/>
      <c r="B37" s="134" t="s">
        <v>141</v>
      </c>
      <c r="C37" s="134" t="s">
        <v>859</v>
      </c>
      <c r="D37" s="134" t="s">
        <v>2055</v>
      </c>
      <c r="E37" s="134" t="s">
        <v>1899</v>
      </c>
      <c r="F37" s="134" t="s">
        <v>1898</v>
      </c>
      <c r="G37" s="138"/>
      <c r="H37" s="134"/>
      <c r="I37" s="141"/>
      <c r="J37" s="141"/>
      <c r="K37" s="139"/>
      <c r="L37" s="141"/>
      <c r="M37" s="136"/>
      <c r="N37" s="136" t="str">
        <f t="shared" si="0"/>
        <v/>
      </c>
      <c r="O37" s="134"/>
      <c r="P37" s="134"/>
      <c r="Q37" s="142"/>
      <c r="R37" s="70"/>
      <c r="S37" s="92"/>
      <c r="T37" s="134"/>
      <c r="U37" s="134"/>
    </row>
    <row r="38" spans="1:21" s="91" customFormat="1" ht="76.5" x14ac:dyDescent="0.25">
      <c r="A38" s="160"/>
      <c r="B38" s="134" t="s">
        <v>141</v>
      </c>
      <c r="C38" s="134" t="s">
        <v>860</v>
      </c>
      <c r="D38" s="134" t="s">
        <v>2056</v>
      </c>
      <c r="E38" s="138"/>
      <c r="F38" s="134" t="s">
        <v>1898</v>
      </c>
      <c r="G38" s="134" t="s">
        <v>846</v>
      </c>
      <c r="H38" s="134"/>
      <c r="I38" s="141"/>
      <c r="J38" s="141"/>
      <c r="K38" s="139"/>
      <c r="L38" s="141"/>
      <c r="M38" s="136"/>
      <c r="N38" s="136" t="str">
        <f t="shared" si="0"/>
        <v/>
      </c>
      <c r="O38" s="134"/>
      <c r="P38" s="134"/>
      <c r="Q38" s="142"/>
      <c r="R38" s="70"/>
      <c r="S38" s="92"/>
      <c r="T38" s="134"/>
      <c r="U38" s="134"/>
    </row>
    <row r="39" spans="1:21" s="91" customFormat="1" ht="76.5" x14ac:dyDescent="0.25">
      <c r="A39" s="160"/>
      <c r="B39" s="134" t="s">
        <v>141</v>
      </c>
      <c r="C39" s="134" t="s">
        <v>861</v>
      </c>
      <c r="D39" s="134" t="s">
        <v>2057</v>
      </c>
      <c r="E39" s="138"/>
      <c r="F39" s="134" t="s">
        <v>1898</v>
      </c>
      <c r="G39" s="134" t="s">
        <v>846</v>
      </c>
      <c r="H39" s="134"/>
      <c r="I39" s="141"/>
      <c r="J39" s="141"/>
      <c r="K39" s="139"/>
      <c r="L39" s="141"/>
      <c r="M39" s="136"/>
      <c r="N39" s="136" t="str">
        <f t="shared" si="0"/>
        <v/>
      </c>
      <c r="O39" s="134"/>
      <c r="P39" s="134"/>
      <c r="Q39" s="142"/>
      <c r="R39" s="70"/>
      <c r="S39" s="92"/>
      <c r="T39" s="134"/>
      <c r="U39" s="134"/>
    </row>
    <row r="40" spans="1:21" s="91" customFormat="1" ht="140.25" x14ac:dyDescent="0.25">
      <c r="A40" s="161" t="s">
        <v>143</v>
      </c>
      <c r="B40" s="134" t="s">
        <v>378</v>
      </c>
      <c r="C40" s="134" t="s">
        <v>1900</v>
      </c>
      <c r="D40" s="134" t="s">
        <v>2058</v>
      </c>
      <c r="E40" s="134" t="s">
        <v>1901</v>
      </c>
      <c r="F40" s="138"/>
      <c r="G40" s="138"/>
      <c r="H40" s="134"/>
      <c r="I40" s="141"/>
      <c r="J40" s="141"/>
      <c r="K40" s="139"/>
      <c r="L40" s="141"/>
      <c r="M40" s="136"/>
      <c r="N40" s="136" t="str">
        <f t="shared" si="0"/>
        <v/>
      </c>
      <c r="O40" s="134"/>
      <c r="P40" s="134"/>
      <c r="Q40" s="142"/>
      <c r="R40" s="70"/>
      <c r="S40" s="92"/>
      <c r="T40" s="134"/>
      <c r="U40" s="134"/>
    </row>
    <row r="41" spans="1:21" s="91" customFormat="1" ht="140.25" x14ac:dyDescent="0.25">
      <c r="A41" s="161"/>
      <c r="B41" s="134" t="s">
        <v>378</v>
      </c>
      <c r="C41" s="134" t="s">
        <v>1902</v>
      </c>
      <c r="D41" s="134" t="s">
        <v>2059</v>
      </c>
      <c r="E41" s="134" t="s">
        <v>1901</v>
      </c>
      <c r="F41" s="138"/>
      <c r="G41" s="138"/>
      <c r="H41" s="134"/>
      <c r="I41" s="141"/>
      <c r="J41" s="141"/>
      <c r="K41" s="139"/>
      <c r="L41" s="141"/>
      <c r="M41" s="136"/>
      <c r="N41" s="136" t="str">
        <f t="shared" si="0"/>
        <v/>
      </c>
      <c r="O41" s="134"/>
      <c r="P41" s="134"/>
      <c r="Q41" s="142"/>
      <c r="R41" s="70"/>
      <c r="S41" s="92"/>
      <c r="T41" s="134"/>
      <c r="U41" s="134"/>
    </row>
    <row r="42" spans="1:21" s="91" customFormat="1" ht="140.25" x14ac:dyDescent="0.25">
      <c r="A42" s="161"/>
      <c r="B42" s="134" t="s">
        <v>378</v>
      </c>
      <c r="C42" s="134" t="s">
        <v>1903</v>
      </c>
      <c r="D42" s="134" t="s">
        <v>2060</v>
      </c>
      <c r="E42" s="134" t="s">
        <v>1901</v>
      </c>
      <c r="F42" s="138"/>
      <c r="G42" s="138"/>
      <c r="H42" s="134"/>
      <c r="I42" s="141"/>
      <c r="J42" s="141"/>
      <c r="K42" s="139"/>
      <c r="L42" s="141"/>
      <c r="M42" s="136"/>
      <c r="N42" s="136" t="str">
        <f t="shared" si="0"/>
        <v/>
      </c>
      <c r="O42" s="134"/>
      <c r="P42" s="134"/>
      <c r="Q42" s="142"/>
      <c r="R42" s="70"/>
      <c r="S42" s="92"/>
      <c r="T42" s="134"/>
      <c r="U42" s="134"/>
    </row>
    <row r="43" spans="1:21" s="91" customFormat="1" ht="140.25" x14ac:dyDescent="0.25">
      <c r="A43" s="161"/>
      <c r="B43" s="134" t="s">
        <v>378</v>
      </c>
      <c r="C43" s="134" t="s">
        <v>1904</v>
      </c>
      <c r="D43" s="134" t="s">
        <v>2061</v>
      </c>
      <c r="E43" s="134" t="s">
        <v>1901</v>
      </c>
      <c r="F43" s="138"/>
      <c r="G43" s="138"/>
      <c r="H43" s="134"/>
      <c r="I43" s="141"/>
      <c r="J43" s="141"/>
      <c r="K43" s="139"/>
      <c r="L43" s="141"/>
      <c r="M43" s="136"/>
      <c r="N43" s="136" t="str">
        <f t="shared" si="0"/>
        <v/>
      </c>
      <c r="O43" s="134"/>
      <c r="P43" s="134"/>
      <c r="Q43" s="142"/>
      <c r="R43" s="70"/>
      <c r="S43" s="92"/>
      <c r="T43" s="134"/>
      <c r="U43" s="134"/>
    </row>
    <row r="44" spans="1:21" s="91" customFormat="1" ht="102" x14ac:dyDescent="0.25">
      <c r="A44" s="161"/>
      <c r="B44" s="134" t="s">
        <v>378</v>
      </c>
      <c r="C44" s="134" t="s">
        <v>1905</v>
      </c>
      <c r="D44" s="134" t="s">
        <v>2062</v>
      </c>
      <c r="E44" s="138"/>
      <c r="F44" s="134" t="s">
        <v>1906</v>
      </c>
      <c r="G44" s="134" t="s">
        <v>862</v>
      </c>
      <c r="H44" s="134"/>
      <c r="I44" s="141"/>
      <c r="J44" s="141"/>
      <c r="K44" s="139"/>
      <c r="L44" s="141"/>
      <c r="M44" s="136"/>
      <c r="N44" s="136" t="str">
        <f t="shared" si="0"/>
        <v/>
      </c>
      <c r="O44" s="134"/>
      <c r="P44" s="134"/>
      <c r="Q44" s="142"/>
      <c r="R44" s="70"/>
      <c r="S44" s="92"/>
      <c r="T44" s="134"/>
      <c r="U44" s="134"/>
    </row>
    <row r="45" spans="1:21" s="91" customFormat="1" ht="140.25" x14ac:dyDescent="0.25">
      <c r="A45" s="161"/>
      <c r="B45" s="134" t="s">
        <v>378</v>
      </c>
      <c r="C45" s="134" t="s">
        <v>1907</v>
      </c>
      <c r="D45" s="134" t="s">
        <v>2063</v>
      </c>
      <c r="E45" s="134" t="s">
        <v>1901</v>
      </c>
      <c r="F45" s="138"/>
      <c r="G45" s="138"/>
      <c r="H45" s="134"/>
      <c r="I45" s="141"/>
      <c r="J45" s="141"/>
      <c r="K45" s="139"/>
      <c r="L45" s="141"/>
      <c r="M45" s="136"/>
      <c r="N45" s="136" t="str">
        <f t="shared" si="0"/>
        <v/>
      </c>
      <c r="O45" s="134"/>
      <c r="P45" s="134"/>
      <c r="Q45" s="142"/>
      <c r="R45" s="70"/>
      <c r="S45" s="92"/>
      <c r="T45" s="134"/>
      <c r="U45" s="134"/>
    </row>
    <row r="46" spans="1:21" s="91" customFormat="1" ht="76.5" x14ac:dyDescent="0.25">
      <c r="A46" s="161"/>
      <c r="B46" s="134" t="s">
        <v>378</v>
      </c>
      <c r="C46" s="134" t="s">
        <v>1908</v>
      </c>
      <c r="D46" s="134" t="s">
        <v>2064</v>
      </c>
      <c r="E46" s="138"/>
      <c r="F46" s="134" t="s">
        <v>1906</v>
      </c>
      <c r="G46" s="134" t="s">
        <v>862</v>
      </c>
      <c r="H46" s="134"/>
      <c r="I46" s="141"/>
      <c r="J46" s="141"/>
      <c r="K46" s="139"/>
      <c r="L46" s="141"/>
      <c r="M46" s="136"/>
      <c r="N46" s="136" t="str">
        <f t="shared" si="0"/>
        <v/>
      </c>
      <c r="O46" s="134"/>
      <c r="P46" s="134"/>
      <c r="Q46" s="142"/>
      <c r="R46" s="70"/>
      <c r="S46" s="92"/>
      <c r="T46" s="134"/>
      <c r="U46" s="134"/>
    </row>
    <row r="47" spans="1:21" s="91" customFormat="1" ht="76.5" x14ac:dyDescent="0.25">
      <c r="A47" s="161"/>
      <c r="B47" s="134" t="s">
        <v>378</v>
      </c>
      <c r="C47" s="134" t="s">
        <v>1909</v>
      </c>
      <c r="D47" s="134" t="s">
        <v>2065</v>
      </c>
      <c r="E47" s="138"/>
      <c r="F47" s="134" t="s">
        <v>1906</v>
      </c>
      <c r="G47" s="134" t="s">
        <v>862</v>
      </c>
      <c r="H47" s="134"/>
      <c r="I47" s="141"/>
      <c r="J47" s="141"/>
      <c r="K47" s="139"/>
      <c r="L47" s="141"/>
      <c r="M47" s="136"/>
      <c r="N47" s="136" t="str">
        <f t="shared" si="0"/>
        <v/>
      </c>
      <c r="O47" s="134"/>
      <c r="P47" s="134"/>
      <c r="Q47" s="142"/>
      <c r="R47" s="70"/>
      <c r="S47" s="92"/>
      <c r="T47" s="134"/>
      <c r="U47" s="134"/>
    </row>
    <row r="48" spans="1:21" s="91" customFormat="1" ht="140.25" x14ac:dyDescent="0.25">
      <c r="A48" s="161"/>
      <c r="B48" s="134" t="s">
        <v>378</v>
      </c>
      <c r="C48" s="134" t="s">
        <v>1910</v>
      </c>
      <c r="D48" s="134" t="s">
        <v>2066</v>
      </c>
      <c r="E48" s="134" t="s">
        <v>1901</v>
      </c>
      <c r="F48" s="138"/>
      <c r="G48" s="138"/>
      <c r="H48" s="134"/>
      <c r="I48" s="141"/>
      <c r="J48" s="141"/>
      <c r="K48" s="139"/>
      <c r="L48" s="141"/>
      <c r="M48" s="136"/>
      <c r="N48" s="136" t="str">
        <f t="shared" si="0"/>
        <v/>
      </c>
      <c r="O48" s="134"/>
      <c r="P48" s="134"/>
      <c r="Q48" s="142"/>
      <c r="R48" s="70"/>
      <c r="S48" s="92"/>
      <c r="T48" s="134"/>
      <c r="U48" s="134"/>
    </row>
    <row r="49" spans="1:21" s="91" customFormat="1" ht="140.25" x14ac:dyDescent="0.25">
      <c r="A49" s="161"/>
      <c r="B49" s="134" t="s">
        <v>378</v>
      </c>
      <c r="C49" s="134" t="s">
        <v>1911</v>
      </c>
      <c r="D49" s="134" t="s">
        <v>2067</v>
      </c>
      <c r="E49" s="134" t="s">
        <v>1901</v>
      </c>
      <c r="F49" s="138"/>
      <c r="G49" s="138"/>
      <c r="H49" s="134"/>
      <c r="I49" s="141"/>
      <c r="J49" s="141"/>
      <c r="K49" s="139"/>
      <c r="L49" s="141"/>
      <c r="M49" s="136"/>
      <c r="N49" s="136" t="str">
        <f t="shared" si="0"/>
        <v/>
      </c>
      <c r="O49" s="134"/>
      <c r="P49" s="134"/>
      <c r="Q49" s="142"/>
      <c r="R49" s="70"/>
      <c r="S49" s="92"/>
      <c r="T49" s="134"/>
      <c r="U49" s="134"/>
    </row>
    <row r="50" spans="1:21" s="91" customFormat="1" ht="76.5" x14ac:dyDescent="0.25">
      <c r="A50" s="161"/>
      <c r="B50" s="134" t="s">
        <v>378</v>
      </c>
      <c r="C50" s="134" t="s">
        <v>1912</v>
      </c>
      <c r="D50" s="134" t="s">
        <v>2068</v>
      </c>
      <c r="E50" s="138"/>
      <c r="F50" s="134" t="s">
        <v>1906</v>
      </c>
      <c r="G50" s="134" t="s">
        <v>862</v>
      </c>
      <c r="H50" s="134"/>
      <c r="I50" s="141"/>
      <c r="J50" s="141"/>
      <c r="K50" s="139"/>
      <c r="L50" s="141"/>
      <c r="M50" s="136"/>
      <c r="N50" s="136" t="str">
        <f t="shared" si="0"/>
        <v/>
      </c>
      <c r="O50" s="134"/>
      <c r="P50" s="134"/>
      <c r="Q50" s="142"/>
      <c r="R50" s="70"/>
      <c r="S50" s="92"/>
      <c r="T50" s="134"/>
      <c r="U50" s="134"/>
    </row>
    <row r="51" spans="1:21" s="91" customFormat="1" ht="76.5" x14ac:dyDescent="0.25">
      <c r="A51" s="161"/>
      <c r="B51" s="134" t="s">
        <v>378</v>
      </c>
      <c r="C51" s="134" t="s">
        <v>1913</v>
      </c>
      <c r="D51" s="134" t="s">
        <v>2069</v>
      </c>
      <c r="E51" s="138"/>
      <c r="F51" s="134" t="s">
        <v>1906</v>
      </c>
      <c r="G51" s="134" t="s">
        <v>862</v>
      </c>
      <c r="H51" s="134"/>
      <c r="I51" s="141"/>
      <c r="J51" s="141"/>
      <c r="K51" s="139"/>
      <c r="L51" s="141"/>
      <c r="M51" s="136"/>
      <c r="N51" s="136" t="str">
        <f t="shared" ref="N51:N65" si="1">IF(OR(L51="",M51=""),"",
IF(OR(L51="Low",M51="Low"),"Low",
IF(OR(L51="Moderate",M51="Moderate"),"Moderate",
"High")))</f>
        <v/>
      </c>
      <c r="O51" s="134"/>
      <c r="P51" s="134"/>
      <c r="Q51" s="142"/>
      <c r="R51" s="70"/>
      <c r="S51" s="92"/>
      <c r="T51" s="134"/>
      <c r="U51" s="134"/>
    </row>
    <row r="52" spans="1:21" s="91" customFormat="1" ht="140.25" x14ac:dyDescent="0.25">
      <c r="A52" s="161"/>
      <c r="B52" s="134" t="s">
        <v>378</v>
      </c>
      <c r="C52" s="134" t="s">
        <v>1914</v>
      </c>
      <c r="D52" s="134" t="s">
        <v>2070</v>
      </c>
      <c r="E52" s="134" t="s">
        <v>1901</v>
      </c>
      <c r="F52" s="138"/>
      <c r="G52" s="138"/>
      <c r="H52" s="134"/>
      <c r="I52" s="141"/>
      <c r="J52" s="141"/>
      <c r="K52" s="139"/>
      <c r="L52" s="141"/>
      <c r="M52" s="136"/>
      <c r="N52" s="136" t="str">
        <f t="shared" si="1"/>
        <v/>
      </c>
      <c r="O52" s="134"/>
      <c r="P52" s="134"/>
      <c r="Q52" s="142"/>
      <c r="R52" s="70"/>
      <c r="S52" s="92"/>
      <c r="T52" s="134"/>
      <c r="U52" s="134"/>
    </row>
    <row r="53" spans="1:21" s="91" customFormat="1" ht="76.5" x14ac:dyDescent="0.25">
      <c r="A53" s="161"/>
      <c r="B53" s="134" t="s">
        <v>378</v>
      </c>
      <c r="C53" s="134" t="s">
        <v>1915</v>
      </c>
      <c r="D53" s="134" t="s">
        <v>2071</v>
      </c>
      <c r="E53" s="138"/>
      <c r="F53" s="134" t="s">
        <v>1906</v>
      </c>
      <c r="G53" s="134" t="s">
        <v>862</v>
      </c>
      <c r="H53" s="134"/>
      <c r="I53" s="141"/>
      <c r="J53" s="141"/>
      <c r="K53" s="139"/>
      <c r="L53" s="141"/>
      <c r="M53" s="136"/>
      <c r="N53" s="136" t="str">
        <f t="shared" si="1"/>
        <v/>
      </c>
      <c r="O53" s="134"/>
      <c r="P53" s="134"/>
      <c r="Q53" s="142"/>
      <c r="R53" s="70"/>
      <c r="S53" s="92"/>
      <c r="T53" s="134"/>
      <c r="U53" s="134"/>
    </row>
    <row r="54" spans="1:21" s="91" customFormat="1" ht="76.5" x14ac:dyDescent="0.25">
      <c r="A54" s="161"/>
      <c r="B54" s="134" t="s">
        <v>378</v>
      </c>
      <c r="C54" s="134" t="s">
        <v>1916</v>
      </c>
      <c r="D54" s="134" t="s">
        <v>2072</v>
      </c>
      <c r="E54" s="138"/>
      <c r="F54" s="134" t="s">
        <v>1906</v>
      </c>
      <c r="G54" s="134" t="s">
        <v>862</v>
      </c>
      <c r="H54" s="134"/>
      <c r="I54" s="141"/>
      <c r="J54" s="141"/>
      <c r="K54" s="139"/>
      <c r="L54" s="141"/>
      <c r="M54" s="136"/>
      <c r="N54" s="136" t="str">
        <f t="shared" si="1"/>
        <v/>
      </c>
      <c r="O54" s="134"/>
      <c r="P54" s="134"/>
      <c r="Q54" s="142"/>
      <c r="R54" s="70"/>
      <c r="S54" s="92"/>
      <c r="T54" s="134"/>
      <c r="U54" s="134"/>
    </row>
    <row r="55" spans="1:21" s="91" customFormat="1" ht="165.75" x14ac:dyDescent="0.25">
      <c r="A55" s="160" t="s">
        <v>144</v>
      </c>
      <c r="B55" s="134" t="s">
        <v>379</v>
      </c>
      <c r="C55" s="134" t="s">
        <v>1917</v>
      </c>
      <c r="D55" s="134" t="s">
        <v>2073</v>
      </c>
      <c r="E55" s="134" t="s">
        <v>1918</v>
      </c>
      <c r="F55" s="138"/>
      <c r="G55" s="138"/>
      <c r="H55" s="134"/>
      <c r="I55" s="141"/>
      <c r="J55" s="141"/>
      <c r="K55" s="139"/>
      <c r="L55" s="141"/>
      <c r="M55" s="136"/>
      <c r="N55" s="136" t="str">
        <f t="shared" si="1"/>
        <v/>
      </c>
      <c r="O55" s="134"/>
      <c r="P55" s="134"/>
      <c r="Q55" s="142"/>
      <c r="R55" s="70"/>
      <c r="S55" s="92"/>
      <c r="T55" s="134"/>
      <c r="U55" s="134"/>
    </row>
    <row r="56" spans="1:21" s="91" customFormat="1" ht="76.5" x14ac:dyDescent="0.25">
      <c r="A56" s="160"/>
      <c r="B56" s="134" t="s">
        <v>379</v>
      </c>
      <c r="C56" s="134" t="s">
        <v>1919</v>
      </c>
      <c r="D56" s="134" t="s">
        <v>2074</v>
      </c>
      <c r="E56" s="138"/>
      <c r="F56" s="134" t="s">
        <v>1906</v>
      </c>
      <c r="G56" s="134" t="s">
        <v>863</v>
      </c>
      <c r="H56" s="134"/>
      <c r="I56" s="141"/>
      <c r="J56" s="141"/>
      <c r="K56" s="139"/>
      <c r="L56" s="141"/>
      <c r="M56" s="136"/>
      <c r="N56" s="136" t="str">
        <f t="shared" si="1"/>
        <v/>
      </c>
      <c r="O56" s="134"/>
      <c r="P56" s="134"/>
      <c r="Q56" s="142"/>
      <c r="R56" s="70"/>
      <c r="S56" s="92"/>
      <c r="T56" s="134"/>
      <c r="U56" s="134"/>
    </row>
    <row r="57" spans="1:21" s="91" customFormat="1" ht="114.75" x14ac:dyDescent="0.25">
      <c r="A57" s="134" t="s">
        <v>146</v>
      </c>
      <c r="B57" s="134" t="s">
        <v>145</v>
      </c>
      <c r="C57" s="134" t="s">
        <v>1920</v>
      </c>
      <c r="D57" s="109" t="s">
        <v>2075</v>
      </c>
      <c r="E57" s="134" t="s">
        <v>1921</v>
      </c>
      <c r="F57" s="134" t="s">
        <v>1045</v>
      </c>
      <c r="G57" s="134" t="s">
        <v>864</v>
      </c>
      <c r="H57" s="134"/>
      <c r="I57" s="141"/>
      <c r="J57" s="141"/>
      <c r="K57" s="139"/>
      <c r="L57" s="141"/>
      <c r="M57" s="136"/>
      <c r="N57" s="136" t="str">
        <f t="shared" si="1"/>
        <v/>
      </c>
      <c r="O57" s="134"/>
      <c r="P57" s="134"/>
      <c r="Q57" s="142"/>
      <c r="R57" s="70"/>
      <c r="S57" s="92"/>
      <c r="T57" s="134"/>
      <c r="U57" s="134"/>
    </row>
    <row r="58" spans="1:21" s="91" customFormat="1" ht="114.75" x14ac:dyDescent="0.25">
      <c r="A58" s="134" t="s">
        <v>148</v>
      </c>
      <c r="B58" s="134" t="s">
        <v>147</v>
      </c>
      <c r="C58" s="134" t="s">
        <v>1922</v>
      </c>
      <c r="D58" s="109" t="s">
        <v>2076</v>
      </c>
      <c r="E58" s="134" t="s">
        <v>1923</v>
      </c>
      <c r="F58" s="134" t="s">
        <v>1924</v>
      </c>
      <c r="G58" s="134" t="s">
        <v>865</v>
      </c>
      <c r="H58" s="134"/>
      <c r="I58" s="141"/>
      <c r="J58" s="141"/>
      <c r="K58" s="139"/>
      <c r="L58" s="141"/>
      <c r="M58" s="136"/>
      <c r="N58" s="136" t="str">
        <f t="shared" si="1"/>
        <v/>
      </c>
      <c r="O58" s="134"/>
      <c r="P58" s="134"/>
      <c r="Q58" s="142"/>
      <c r="R58" s="70"/>
      <c r="S58" s="92"/>
      <c r="T58" s="134"/>
      <c r="U58" s="134"/>
    </row>
    <row r="59" spans="1:21" s="91" customFormat="1" ht="127.5" x14ac:dyDescent="0.25">
      <c r="A59" s="134" t="s">
        <v>150</v>
      </c>
      <c r="B59" s="134" t="s">
        <v>149</v>
      </c>
      <c r="C59" s="134" t="s">
        <v>1925</v>
      </c>
      <c r="D59" s="109" t="s">
        <v>2077</v>
      </c>
      <c r="E59" s="134" t="s">
        <v>1885</v>
      </c>
      <c r="F59" s="134" t="s">
        <v>1926</v>
      </c>
      <c r="G59" s="134" t="s">
        <v>834</v>
      </c>
      <c r="H59" s="134"/>
      <c r="I59" s="141"/>
      <c r="J59" s="141"/>
      <c r="K59" s="139"/>
      <c r="L59" s="141"/>
      <c r="M59" s="136"/>
      <c r="N59" s="136" t="str">
        <f t="shared" si="1"/>
        <v/>
      </c>
      <c r="O59" s="134"/>
      <c r="P59" s="134"/>
      <c r="Q59" s="142"/>
      <c r="R59" s="70"/>
      <c r="S59" s="92"/>
      <c r="T59" s="134"/>
      <c r="U59" s="134"/>
    </row>
    <row r="60" spans="1:21" s="91" customFormat="1" ht="153" x14ac:dyDescent="0.25">
      <c r="A60" s="160" t="s">
        <v>151</v>
      </c>
      <c r="B60" s="134" t="s">
        <v>380</v>
      </c>
      <c r="C60" s="134" t="s">
        <v>1927</v>
      </c>
      <c r="D60" s="134" t="s">
        <v>1928</v>
      </c>
      <c r="E60" s="109" t="s">
        <v>1892</v>
      </c>
      <c r="F60" s="134" t="s">
        <v>1929</v>
      </c>
      <c r="G60" s="134" t="s">
        <v>1930</v>
      </c>
      <c r="H60" s="134"/>
      <c r="I60" s="141"/>
      <c r="J60" s="141"/>
      <c r="K60" s="139"/>
      <c r="L60" s="141"/>
      <c r="M60" s="136"/>
      <c r="N60" s="136" t="str">
        <f t="shared" si="1"/>
        <v/>
      </c>
      <c r="O60" s="134"/>
      <c r="P60" s="134"/>
      <c r="Q60" s="142"/>
      <c r="R60" s="70"/>
      <c r="S60" s="92"/>
      <c r="T60" s="134"/>
      <c r="U60" s="134"/>
    </row>
    <row r="61" spans="1:21" s="91" customFormat="1" ht="153" x14ac:dyDescent="0.25">
      <c r="A61" s="160"/>
      <c r="B61" s="134" t="s">
        <v>380</v>
      </c>
      <c r="C61" s="134" t="s">
        <v>1931</v>
      </c>
      <c r="D61" s="134" t="s">
        <v>1932</v>
      </c>
      <c r="E61" s="109" t="s">
        <v>1892</v>
      </c>
      <c r="F61" s="134" t="s">
        <v>1929</v>
      </c>
      <c r="G61" s="134" t="s">
        <v>1930</v>
      </c>
      <c r="H61" s="134"/>
      <c r="I61" s="141"/>
      <c r="J61" s="141"/>
      <c r="K61" s="139"/>
      <c r="L61" s="141"/>
      <c r="M61" s="136"/>
      <c r="N61" s="136" t="str">
        <f t="shared" si="1"/>
        <v/>
      </c>
      <c r="O61" s="134"/>
      <c r="P61" s="134"/>
      <c r="Q61" s="142"/>
      <c r="R61" s="70"/>
      <c r="S61" s="92"/>
      <c r="T61" s="134"/>
      <c r="U61" s="134"/>
    </row>
    <row r="62" spans="1:21" s="91" customFormat="1" ht="216.75" x14ac:dyDescent="0.25">
      <c r="A62" s="134" t="s">
        <v>152</v>
      </c>
      <c r="B62" s="134" t="s">
        <v>381</v>
      </c>
      <c r="C62" s="134" t="s">
        <v>1933</v>
      </c>
      <c r="D62" s="109" t="s">
        <v>2078</v>
      </c>
      <c r="E62" s="134" t="s">
        <v>1934</v>
      </c>
      <c r="F62" s="134" t="s">
        <v>1929</v>
      </c>
      <c r="G62" s="134" t="s">
        <v>1935</v>
      </c>
      <c r="H62" s="134"/>
      <c r="I62" s="141"/>
      <c r="J62" s="141"/>
      <c r="K62" s="139"/>
      <c r="L62" s="141"/>
      <c r="M62" s="136"/>
      <c r="N62" s="136" t="str">
        <f t="shared" si="1"/>
        <v/>
      </c>
      <c r="O62" s="134"/>
      <c r="P62" s="134"/>
      <c r="Q62" s="142"/>
      <c r="R62" s="70"/>
      <c r="S62" s="92"/>
      <c r="T62" s="134"/>
      <c r="U62" s="134"/>
    </row>
    <row r="63" spans="1:21" s="91" customFormat="1" ht="306" x14ac:dyDescent="0.25">
      <c r="A63" s="160" t="s">
        <v>153</v>
      </c>
      <c r="B63" s="134" t="s">
        <v>382</v>
      </c>
      <c r="C63" s="134" t="s">
        <v>1936</v>
      </c>
      <c r="D63" s="134" t="s">
        <v>1937</v>
      </c>
      <c r="E63" s="134" t="s">
        <v>1938</v>
      </c>
      <c r="F63" s="138"/>
      <c r="G63" s="138"/>
      <c r="H63" s="134"/>
      <c r="I63" s="141"/>
      <c r="J63" s="141"/>
      <c r="K63" s="139"/>
      <c r="L63" s="141"/>
      <c r="M63" s="136"/>
      <c r="N63" s="136" t="str">
        <f t="shared" si="1"/>
        <v/>
      </c>
      <c r="O63" s="134"/>
      <c r="P63" s="134"/>
      <c r="Q63" s="142"/>
      <c r="R63" s="70"/>
      <c r="S63" s="92"/>
      <c r="T63" s="134"/>
      <c r="U63" s="134"/>
    </row>
    <row r="64" spans="1:21" s="91" customFormat="1" ht="114.75" x14ac:dyDescent="0.25">
      <c r="A64" s="160"/>
      <c r="B64" s="134" t="s">
        <v>382</v>
      </c>
      <c r="C64" s="134" t="s">
        <v>1939</v>
      </c>
      <c r="D64" s="134" t="s">
        <v>1940</v>
      </c>
      <c r="E64" s="138"/>
      <c r="F64" s="134" t="s">
        <v>1941</v>
      </c>
      <c r="G64" s="134" t="s">
        <v>834</v>
      </c>
      <c r="H64" s="134"/>
      <c r="I64" s="141"/>
      <c r="J64" s="141"/>
      <c r="K64" s="139"/>
      <c r="L64" s="141"/>
      <c r="M64" s="136"/>
      <c r="N64" s="136" t="str">
        <f t="shared" si="1"/>
        <v/>
      </c>
      <c r="O64" s="134"/>
      <c r="P64" s="134"/>
      <c r="Q64" s="142"/>
      <c r="R64" s="70"/>
      <c r="S64" s="92"/>
      <c r="T64" s="134"/>
      <c r="U64" s="134"/>
    </row>
    <row r="65" spans="1:21" s="91" customFormat="1" ht="242.25" x14ac:dyDescent="0.25">
      <c r="A65" s="134" t="s">
        <v>154</v>
      </c>
      <c r="B65" s="134" t="s">
        <v>383</v>
      </c>
      <c r="C65" s="134" t="s">
        <v>1942</v>
      </c>
      <c r="D65" s="109" t="s">
        <v>2079</v>
      </c>
      <c r="E65" s="134" t="s">
        <v>1943</v>
      </c>
      <c r="F65" s="134" t="s">
        <v>1929</v>
      </c>
      <c r="G65" s="134" t="s">
        <v>1944</v>
      </c>
      <c r="H65" s="134"/>
      <c r="I65" s="141"/>
      <c r="J65" s="141"/>
      <c r="K65" s="139"/>
      <c r="L65" s="141"/>
      <c r="M65" s="136"/>
      <c r="N65" s="136" t="str">
        <f t="shared" si="1"/>
        <v/>
      </c>
      <c r="O65" s="134"/>
      <c r="P65" s="134"/>
      <c r="Q65" s="142"/>
      <c r="R65" s="70"/>
      <c r="S65" s="92"/>
      <c r="T65" s="134"/>
      <c r="U65" s="134"/>
    </row>
  </sheetData>
  <sheetProtection sort="0" autoFilter="0"/>
  <autoFilter ref="A1:U1"/>
  <mergeCells count="8">
    <mergeCell ref="A55:A56"/>
    <mergeCell ref="A60:A61"/>
    <mergeCell ref="A63:A64"/>
    <mergeCell ref="A2:A11"/>
    <mergeCell ref="A14:A15"/>
    <mergeCell ref="A16:A23"/>
    <mergeCell ref="A24:A39"/>
    <mergeCell ref="A40:A54"/>
  </mergeCells>
  <conditionalFormatting sqref="N2:N65">
    <cfRule type="expression" dxfId="10" priority="1">
      <formula>OR(AND(L2&lt;&gt;"",M2=""),AND(L2="",M2&lt;&gt;""))</formula>
    </cfRule>
  </conditionalFormatting>
  <dataValidations count="28">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U66:U1048576 L2:M1048576">
      <formula1>"High,Moderate,Low"</formula1>
    </dataValidation>
    <dataValidation type="list" allowBlank="1" showInputMessage="1" showErrorMessage="1" sqref="J66:J1048576">
      <formula1>"Satisfied,Other Than Satisfied"</formula1>
    </dataValidation>
    <dataValidation type="list" allowBlank="1" showInputMessage="1" showErrorMessage="1" sqref="T66:T1048576">
      <formula1>"Satisfied, Other Than Satisfied"</formula1>
    </dataValidation>
    <dataValidation type="list" allowBlank="1" showInputMessage="1" showErrorMessage="1" sqref="I66:I1048576">
      <formula1>"Implemented,Partially Implemented,Planned,Alternative Implementation,Not Applicable"</formula1>
    </dataValidation>
    <dataValidation type="list" allowBlank="1" showInputMessage="1" showErrorMessage="1" sqref="Q66:Q1048576">
      <formula1>"Yes,No"</formula1>
    </dataValidation>
    <dataValidation type="list" showInputMessage="1" showErrorMessage="1" sqref="I2:I65">
      <formula1>" ,Implemented,Partially Implemented,Planned,Alternative Implementation,Not Applicable"</formula1>
    </dataValidation>
    <dataValidation type="list" allowBlank="1" showInputMessage="1" showErrorMessage="1" sqref="R2:R65 J2:J65">
      <formula1>"Satisfied,Other than Satisfied"</formula1>
    </dataValidation>
    <dataValidation type="list" allowBlank="1" showInputMessage="1" showErrorMessage="1" sqref="S2:S65">
      <formula1>#REF!</formula1>
    </dataValidation>
    <dataValidation type="list" allowBlank="1" showInputMessage="1" showErrorMessage="1" sqref="Q2:Q65">
      <formula1>"Yes, 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17</vt:i4>
      </vt:variant>
    </vt:vector>
  </HeadingPairs>
  <TitlesOfParts>
    <vt:vector size="36" baseType="lpstr">
      <vt:lpstr>System</vt:lpstr>
      <vt:lpstr>CtrlSummary</vt:lpstr>
      <vt:lpstr>AC</vt:lpstr>
      <vt:lpstr>AT</vt:lpstr>
      <vt:lpstr>AU</vt:lpstr>
      <vt:lpstr>CA</vt:lpstr>
      <vt:lpstr>CM</vt:lpstr>
      <vt:lpstr>CP</vt:lpstr>
      <vt:lpstr>IA</vt:lpstr>
      <vt:lpstr>IR</vt:lpstr>
      <vt:lpstr>MA</vt:lpstr>
      <vt:lpstr>MP</vt:lpstr>
      <vt:lpstr>PE</vt:lpstr>
      <vt:lpstr>PL</vt:lpstr>
      <vt:lpstr>PS</vt:lpstr>
      <vt:lpstr>RA</vt:lpstr>
      <vt:lpstr>SA</vt:lpstr>
      <vt:lpstr>SC</vt:lpstr>
      <vt:lpstr>SI</vt:lpstr>
      <vt:lpstr>AC!Print_Area</vt:lpstr>
      <vt:lpstr>AT!Print_Area</vt:lpstr>
      <vt:lpstr>AU!Print_Area</vt:lpstr>
      <vt:lpstr>CA!Print_Area</vt:lpstr>
      <vt:lpstr>CM!Print_Area</vt:lpstr>
      <vt:lpstr>CP!Print_Area</vt:lpstr>
      <vt:lpstr>IA!Print_Area</vt:lpstr>
      <vt:lpstr>IR!Print_Area</vt:lpstr>
      <vt:lpstr>MA!Print_Area</vt:lpstr>
      <vt:lpstr>MP!Print_Area</vt:lpstr>
      <vt:lpstr>PE!Print_Area</vt:lpstr>
      <vt:lpstr>PL!Print_Area</vt:lpstr>
      <vt:lpstr>PS!Print_Area</vt:lpstr>
      <vt:lpstr>RA!Print_Area</vt:lpstr>
      <vt:lpstr>SA!Print_Area</vt:lpstr>
      <vt:lpstr>SC!Print_Area</vt:lpstr>
      <vt:lpstr>SI!Print_Area</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High Test Workbook</dc:title>
  <dc:subject>FedRAMP</dc:subject>
  <dc:creator>Michael Carter</dc:creator>
  <cp:lastModifiedBy>LaurieESoutherton</cp:lastModifiedBy>
  <dcterms:created xsi:type="dcterms:W3CDTF">2015-07-30T13:50:21Z</dcterms:created>
  <dcterms:modified xsi:type="dcterms:W3CDTF">2017-03-10T16:34:59Z</dcterms:modified>
</cp:coreProperties>
</file>